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M 2021\M21-049 Kanalizace Opočínek III. část\rozpočty\02.2024 III.etapa bez části stoky A1\bez SO 05 14.2.2024\"/>
    </mc:Choice>
  </mc:AlternateContent>
  <bookViews>
    <workbookView xWindow="0" yWindow="0" windowWidth="0" windowHeight="0"/>
  </bookViews>
  <sheets>
    <sheet name="Rekapitulace stavby" sheetId="1" r:id="rId1"/>
    <sheet name="01 - Stoka A-1 po Š37" sheetId="2" r:id="rId2"/>
    <sheet name="02 - Stoka A-1-2" sheetId="3" r:id="rId3"/>
    <sheet name="03 - Stoka A-1-3" sheetId="4" r:id="rId4"/>
    <sheet name="04 - Stoka B" sheetId="5" r:id="rId5"/>
    <sheet name="SO 03.1 - I. část" sheetId="6" r:id="rId6"/>
    <sheet name="SO 04.1 - I. část" sheetId="7" r:id="rId7"/>
    <sheet name="PS 01 - Strojní část čerp..." sheetId="8" r:id="rId8"/>
    <sheet name="PS 02 - Elektro část čerp..." sheetId="9" r:id="rId9"/>
    <sheet name="06 - Vedlejší a ostatní n..." sheetId="10" r:id="rId10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'01 - Stoka A-1 po Š37'!$C$129:$K$420</definedName>
    <definedName name="_xlnm.Print_Area" localSheetId="1">'01 - Stoka A-1 po Š37'!$C$4:$J$76,'01 - Stoka A-1 po Š37'!$C$82:$J$109,'01 - Stoka A-1 po Š37'!$C$115:$K$420</definedName>
    <definedName name="_xlnm.Print_Titles" localSheetId="1">'01 - Stoka A-1 po Š37'!$129:$129</definedName>
    <definedName name="_xlnm._FilterDatabase" localSheetId="2" hidden="1">'02 - Stoka A-1-2'!$C$129:$K$473</definedName>
    <definedName name="_xlnm.Print_Area" localSheetId="2">'02 - Stoka A-1-2'!$C$4:$J$76,'02 - Stoka A-1-2'!$C$82:$J$109,'02 - Stoka A-1-2'!$C$115:$K$473</definedName>
    <definedName name="_xlnm.Print_Titles" localSheetId="2">'02 - Stoka A-1-2'!$129:$129</definedName>
    <definedName name="_xlnm._FilterDatabase" localSheetId="3" hidden="1">'03 - Stoka A-1-3'!$C$129:$K$516</definedName>
    <definedName name="_xlnm.Print_Area" localSheetId="3">'03 - Stoka A-1-3'!$C$4:$J$76,'03 - Stoka A-1-3'!$C$82:$J$109,'03 - Stoka A-1-3'!$C$115:$K$516</definedName>
    <definedName name="_xlnm.Print_Titles" localSheetId="3">'03 - Stoka A-1-3'!$129:$129</definedName>
    <definedName name="_xlnm._FilterDatabase" localSheetId="4" hidden="1">'04 - Stoka B'!$C$128:$K$412</definedName>
    <definedName name="_xlnm.Print_Area" localSheetId="4">'04 - Stoka B'!$C$4:$J$76,'04 - Stoka B'!$C$82:$J$108,'04 - Stoka B'!$C$114:$K$412</definedName>
    <definedName name="_xlnm.Print_Titles" localSheetId="4">'04 - Stoka B'!$128:$128</definedName>
    <definedName name="_xlnm._FilterDatabase" localSheetId="5" hidden="1">'SO 03.1 - I. část'!$C$131:$K$402</definedName>
    <definedName name="_xlnm.Print_Area" localSheetId="5">'SO 03.1 - I. část'!$C$4:$J$76,'SO 03.1 - I. část'!$C$82:$J$111,'SO 03.1 - I. část'!$C$117:$K$402</definedName>
    <definedName name="_xlnm.Print_Titles" localSheetId="5">'SO 03.1 - I. část'!$131:$131</definedName>
    <definedName name="_xlnm._FilterDatabase" localSheetId="6" hidden="1">'SO 04.1 - I. část'!$C$127:$K$338</definedName>
    <definedName name="_xlnm.Print_Area" localSheetId="6">'SO 04.1 - I. část'!$C$4:$J$76,'SO 04.1 - I. část'!$C$82:$J$107,'SO 04.1 - I. část'!$C$113:$K$338</definedName>
    <definedName name="_xlnm.Print_Titles" localSheetId="6">'SO 04.1 - I. část'!$127:$127</definedName>
    <definedName name="_xlnm._FilterDatabase" localSheetId="7" hidden="1">'PS 01 - Strojní část čerp...'!$C$116:$K$136</definedName>
    <definedName name="_xlnm.Print_Area" localSheetId="7">'PS 01 - Strojní část čerp...'!$C$4:$J$76,'PS 01 - Strojní část čerp...'!$C$82:$J$98,'PS 01 - Strojní část čerp...'!$C$104:$K$136</definedName>
    <definedName name="_xlnm.Print_Titles" localSheetId="7">'PS 01 - Strojní část čerp...'!$116:$116</definedName>
    <definedName name="_xlnm._FilterDatabase" localSheetId="8" hidden="1">'PS 02 - Elektro část čerp...'!$C$120:$K$192</definedName>
    <definedName name="_xlnm.Print_Area" localSheetId="8">'PS 02 - Elektro část čerp...'!$C$4:$J$76,'PS 02 - Elektro část čerp...'!$C$82:$J$102,'PS 02 - Elektro část čerp...'!$C$108:$K$192</definedName>
    <definedName name="_xlnm.Print_Titles" localSheetId="8">'PS 02 - Elektro část čerp...'!$120:$120</definedName>
    <definedName name="_xlnm._FilterDatabase" localSheetId="9" hidden="1">'06 - Vedlejší a ostatní n...'!$C$123:$K$176</definedName>
    <definedName name="_xlnm.Print_Area" localSheetId="9">'06 - Vedlejší a ostatní n...'!$C$4:$J$76,'06 - Vedlejší a ostatní n...'!$C$82:$J$105,'06 - Vedlejší a ostatní n...'!$C$111:$K$176</definedName>
    <definedName name="_xlnm.Print_Titles" localSheetId="9">'06 - Vedlejší a ostatní n...'!$123:$123</definedName>
  </definedNames>
  <calcPr/>
</workbook>
</file>

<file path=xl/calcChain.xml><?xml version="1.0" encoding="utf-8"?>
<calcChain xmlns="http://schemas.openxmlformats.org/spreadsheetml/2006/main">
  <c i="10" l="1" r="J37"/>
  <c r="J36"/>
  <c i="1" r="AY106"/>
  <c i="10" r="J35"/>
  <c i="1" r="AX106"/>
  <c i="10"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89"/>
  <c r="E7"/>
  <c r="E85"/>
  <c i="9" r="J37"/>
  <c r="J36"/>
  <c i="1" r="AY105"/>
  <c i="9" r="J35"/>
  <c i="1" r="AX105"/>
  <c i="9" r="BI191"/>
  <c r="BH191"/>
  <c r="BG191"/>
  <c r="BF191"/>
  <c r="T191"/>
  <c r="T190"/>
  <c r="R191"/>
  <c r="R190"/>
  <c r="P191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8"/>
  <c r="J117"/>
  <c r="F117"/>
  <c r="F115"/>
  <c r="E113"/>
  <c r="J92"/>
  <c r="J91"/>
  <c r="F91"/>
  <c r="F89"/>
  <c r="E87"/>
  <c r="J18"/>
  <c r="E18"/>
  <c r="F92"/>
  <c r="J17"/>
  <c r="J12"/>
  <c r="J89"/>
  <c r="E7"/>
  <c r="E111"/>
  <c i="8" r="J37"/>
  <c r="J36"/>
  <c i="1" r="AY104"/>
  <c i="8" r="J35"/>
  <c i="1" r="AX104"/>
  <c i="8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92"/>
  <c r="J17"/>
  <c r="J12"/>
  <c r="J111"/>
  <c r="E7"/>
  <c r="E107"/>
  <c i="7" r="J39"/>
  <c r="J38"/>
  <c i="1" r="AY103"/>
  <c i="7" r="J37"/>
  <c i="1" r="AX103"/>
  <c i="7" r="BI338"/>
  <c r="BH338"/>
  <c r="BG338"/>
  <c r="BF338"/>
  <c r="T338"/>
  <c r="T337"/>
  <c r="R338"/>
  <c r="R337"/>
  <c r="P338"/>
  <c r="P337"/>
  <c r="BI334"/>
  <c r="BH334"/>
  <c r="BG334"/>
  <c r="BF334"/>
  <c r="T334"/>
  <c r="R334"/>
  <c r="P334"/>
  <c r="BI330"/>
  <c r="BH330"/>
  <c r="BG330"/>
  <c r="BF330"/>
  <c r="T330"/>
  <c r="R330"/>
  <c r="P330"/>
  <c r="BI327"/>
  <c r="BH327"/>
  <c r="BG327"/>
  <c r="BF327"/>
  <c r="T327"/>
  <c r="R327"/>
  <c r="P327"/>
  <c r="BI323"/>
  <c r="BH323"/>
  <c r="BG323"/>
  <c r="BF323"/>
  <c r="T323"/>
  <c r="R323"/>
  <c r="P323"/>
  <c r="BI313"/>
  <c r="BH313"/>
  <c r="BG313"/>
  <c r="BF313"/>
  <c r="T313"/>
  <c r="R313"/>
  <c r="P313"/>
  <c r="BI303"/>
  <c r="BH303"/>
  <c r="BG303"/>
  <c r="BF303"/>
  <c r="T303"/>
  <c r="R303"/>
  <c r="P303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69"/>
  <c r="BH269"/>
  <c r="BG269"/>
  <c r="BF269"/>
  <c r="T269"/>
  <c r="T263"/>
  <c r="R269"/>
  <c r="R263"/>
  <c r="P269"/>
  <c r="P263"/>
  <c r="BI264"/>
  <c r="BH264"/>
  <c r="BG264"/>
  <c r="BF264"/>
  <c r="T264"/>
  <c r="R264"/>
  <c r="P264"/>
  <c r="BI260"/>
  <c r="BH260"/>
  <c r="BG260"/>
  <c r="BF260"/>
  <c r="T260"/>
  <c r="R260"/>
  <c r="P260"/>
  <c r="BI255"/>
  <c r="BH255"/>
  <c r="BG255"/>
  <c r="BF255"/>
  <c r="T255"/>
  <c r="R255"/>
  <c r="P255"/>
  <c r="BI251"/>
  <c r="BH251"/>
  <c r="BG251"/>
  <c r="BF251"/>
  <c r="T251"/>
  <c r="R251"/>
  <c r="P251"/>
  <c r="BI246"/>
  <c r="BH246"/>
  <c r="BG246"/>
  <c r="BF246"/>
  <c r="T246"/>
  <c r="R246"/>
  <c r="P246"/>
  <c r="BI242"/>
  <c r="BH242"/>
  <c r="BG242"/>
  <c r="BF242"/>
  <c r="T242"/>
  <c r="R242"/>
  <c r="P242"/>
  <c r="BI237"/>
  <c r="BH237"/>
  <c r="BG237"/>
  <c r="BF237"/>
  <c r="T237"/>
  <c r="R237"/>
  <c r="P237"/>
  <c r="BI234"/>
  <c r="BH234"/>
  <c r="BG234"/>
  <c r="BF234"/>
  <c r="T234"/>
  <c r="R234"/>
  <c r="P234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0"/>
  <c r="BH200"/>
  <c r="BG200"/>
  <c r="BF200"/>
  <c r="T200"/>
  <c r="R200"/>
  <c r="P200"/>
  <c r="BI193"/>
  <c r="BH193"/>
  <c r="BG193"/>
  <c r="BF193"/>
  <c r="T193"/>
  <c r="R193"/>
  <c r="P193"/>
  <c r="BI186"/>
  <c r="BH186"/>
  <c r="BG186"/>
  <c r="BF186"/>
  <c r="T186"/>
  <c r="R186"/>
  <c r="P186"/>
  <c r="BI179"/>
  <c r="BH179"/>
  <c r="BG179"/>
  <c r="BF179"/>
  <c r="T179"/>
  <c r="R179"/>
  <c r="P179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85"/>
  <c i="6" r="T283"/>
  <c r="R283"/>
  <c r="P283"/>
  <c r="BK283"/>
  <c r="J283"/>
  <c r="J103"/>
  <c r="J39"/>
  <c r="J38"/>
  <c i="1" r="AY101"/>
  <c i="6" r="J37"/>
  <c i="1" r="AX101"/>
  <c i="6" r="BI402"/>
  <c r="BH402"/>
  <c r="BG402"/>
  <c r="BF402"/>
  <c r="T402"/>
  <c r="R402"/>
  <c r="P402"/>
  <c r="BI399"/>
  <c r="BH399"/>
  <c r="BG399"/>
  <c r="BF399"/>
  <c r="T399"/>
  <c r="R399"/>
  <c r="P399"/>
  <c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R388"/>
  <c r="P388"/>
  <c r="BI385"/>
  <c r="BH385"/>
  <c r="BG385"/>
  <c r="BF385"/>
  <c r="T385"/>
  <c r="T384"/>
  <c r="R385"/>
  <c r="R384"/>
  <c r="P385"/>
  <c r="P384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4"/>
  <c r="BH364"/>
  <c r="BG364"/>
  <c r="BF364"/>
  <c r="T364"/>
  <c r="R364"/>
  <c r="P364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7"/>
  <c r="BH327"/>
  <c r="BG327"/>
  <c r="BF327"/>
  <c r="T327"/>
  <c r="R327"/>
  <c r="P327"/>
  <c r="BI321"/>
  <c r="BH321"/>
  <c r="BG321"/>
  <c r="BF321"/>
  <c r="T321"/>
  <c r="R321"/>
  <c r="P321"/>
  <c r="BI320"/>
  <c r="BH320"/>
  <c r="BG320"/>
  <c r="BF320"/>
  <c r="T320"/>
  <c r="R320"/>
  <c r="P320"/>
  <c r="BI315"/>
  <c r="BH315"/>
  <c r="BG315"/>
  <c r="BF315"/>
  <c r="T315"/>
  <c r="R315"/>
  <c r="P315"/>
  <c r="BI314"/>
  <c r="BH314"/>
  <c r="BG314"/>
  <c r="BF314"/>
  <c r="T314"/>
  <c r="R314"/>
  <c r="P314"/>
  <c r="BI310"/>
  <c r="BH310"/>
  <c r="BG310"/>
  <c r="BF310"/>
  <c r="T310"/>
  <c r="R310"/>
  <c r="P310"/>
  <c r="BI305"/>
  <c r="BH305"/>
  <c r="BG305"/>
  <c r="BF305"/>
  <c r="T305"/>
  <c r="R305"/>
  <c r="P305"/>
  <c r="BI304"/>
  <c r="BH304"/>
  <c r="BG304"/>
  <c r="BF304"/>
  <c r="T304"/>
  <c r="R304"/>
  <c r="P304"/>
  <c r="BI299"/>
  <c r="BH299"/>
  <c r="BG299"/>
  <c r="BF299"/>
  <c r="T299"/>
  <c r="T298"/>
  <c r="R299"/>
  <c r="R298"/>
  <c r="P299"/>
  <c r="P298"/>
  <c r="BI289"/>
  <c r="BH289"/>
  <c r="BG289"/>
  <c r="BF289"/>
  <c r="T289"/>
  <c r="R289"/>
  <c r="P289"/>
  <c r="BI284"/>
  <c r="BH284"/>
  <c r="BG284"/>
  <c r="BF284"/>
  <c r="T284"/>
  <c r="R284"/>
  <c r="P284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R269"/>
  <c r="P269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2"/>
  <c r="BH202"/>
  <c r="BG202"/>
  <c r="BF202"/>
  <c r="T202"/>
  <c r="R202"/>
  <c r="P202"/>
  <c r="BI198"/>
  <c r="BH198"/>
  <c r="BG198"/>
  <c r="BF198"/>
  <c r="T198"/>
  <c r="R198"/>
  <c r="P198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J129"/>
  <c r="J128"/>
  <c r="F128"/>
  <c r="F126"/>
  <c r="E124"/>
  <c r="J94"/>
  <c r="J93"/>
  <c r="F93"/>
  <c r="F91"/>
  <c r="E89"/>
  <c r="J20"/>
  <c r="E20"/>
  <c r="F129"/>
  <c r="J19"/>
  <c r="J14"/>
  <c r="J126"/>
  <c r="E7"/>
  <c r="E120"/>
  <c i="5" r="J39"/>
  <c r="J38"/>
  <c i="1" r="AY99"/>
  <c i="5" r="J37"/>
  <c i="1" r="AX99"/>
  <c i="5" r="BI412"/>
  <c r="BH412"/>
  <c r="BG412"/>
  <c r="BF412"/>
  <c r="T412"/>
  <c r="T411"/>
  <c r="R412"/>
  <c r="R411"/>
  <c r="P412"/>
  <c r="P411"/>
  <c r="BI408"/>
  <c r="BH408"/>
  <c r="BG408"/>
  <c r="BF408"/>
  <c r="T408"/>
  <c r="R408"/>
  <c r="P408"/>
  <c r="BI404"/>
  <c r="BH404"/>
  <c r="BG404"/>
  <c r="BF404"/>
  <c r="T404"/>
  <c r="R404"/>
  <c r="P404"/>
  <c r="BI401"/>
  <c r="BH401"/>
  <c r="BG401"/>
  <c r="BF401"/>
  <c r="T401"/>
  <c r="R401"/>
  <c r="P401"/>
  <c r="BI397"/>
  <c r="BH397"/>
  <c r="BG397"/>
  <c r="BF397"/>
  <c r="T397"/>
  <c r="R397"/>
  <c r="P397"/>
  <c r="BI387"/>
  <c r="BH387"/>
  <c r="BG387"/>
  <c r="BF387"/>
  <c r="T387"/>
  <c r="R387"/>
  <c r="P387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8"/>
  <c r="BH368"/>
  <c r="BG368"/>
  <c r="BF368"/>
  <c r="T368"/>
  <c r="R368"/>
  <c r="P368"/>
  <c r="BI367"/>
  <c r="BH367"/>
  <c r="BG367"/>
  <c r="BF367"/>
  <c r="T367"/>
  <c r="R367"/>
  <c r="P367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34"/>
  <c r="BH334"/>
  <c r="BG334"/>
  <c r="BF334"/>
  <c r="T334"/>
  <c r="T325"/>
  <c r="R334"/>
  <c r="R325"/>
  <c r="P334"/>
  <c r="P325"/>
  <c r="BI326"/>
  <c r="BH326"/>
  <c r="BG326"/>
  <c r="BF326"/>
  <c r="T326"/>
  <c r="R326"/>
  <c r="P326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4"/>
  <c r="BH314"/>
  <c r="BG314"/>
  <c r="BF314"/>
  <c r="T314"/>
  <c r="R314"/>
  <c r="P314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1"/>
  <c r="BH301"/>
  <c r="BG301"/>
  <c r="BF301"/>
  <c r="T301"/>
  <c r="R301"/>
  <c r="P301"/>
  <c r="BI295"/>
  <c r="BH295"/>
  <c r="BG295"/>
  <c r="BF295"/>
  <c r="T295"/>
  <c r="R295"/>
  <c r="P295"/>
  <c r="BI291"/>
  <c r="BH291"/>
  <c r="BG291"/>
  <c r="BF291"/>
  <c r="T291"/>
  <c r="R291"/>
  <c r="P291"/>
  <c r="BI285"/>
  <c r="BH285"/>
  <c r="BG285"/>
  <c r="BF285"/>
  <c r="T285"/>
  <c r="R285"/>
  <c r="P285"/>
  <c r="BI281"/>
  <c r="BH281"/>
  <c r="BG281"/>
  <c r="BF281"/>
  <c r="T281"/>
  <c r="R281"/>
  <c r="P281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R261"/>
  <c r="P261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41"/>
  <c r="BH241"/>
  <c r="BG241"/>
  <c r="BF241"/>
  <c r="T241"/>
  <c r="R241"/>
  <c r="P241"/>
  <c r="BI228"/>
  <c r="BH228"/>
  <c r="BG228"/>
  <c r="BF228"/>
  <c r="T228"/>
  <c r="R228"/>
  <c r="P228"/>
  <c r="BI215"/>
  <c r="BH215"/>
  <c r="BG215"/>
  <c r="BF215"/>
  <c r="T215"/>
  <c r="R215"/>
  <c r="P215"/>
  <c r="BI202"/>
  <c r="BH202"/>
  <c r="BG202"/>
  <c r="BF202"/>
  <c r="T202"/>
  <c r="R202"/>
  <c r="P20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6"/>
  <c r="BH166"/>
  <c r="BG166"/>
  <c r="BF166"/>
  <c r="T166"/>
  <c r="R166"/>
  <c r="P166"/>
  <c r="BI159"/>
  <c r="BH159"/>
  <c r="BG159"/>
  <c r="BF159"/>
  <c r="T159"/>
  <c r="R159"/>
  <c r="P159"/>
  <c r="BI151"/>
  <c r="BH151"/>
  <c r="BG151"/>
  <c r="BF151"/>
  <c r="T151"/>
  <c r="R151"/>
  <c r="P151"/>
  <c r="BI145"/>
  <c r="BH145"/>
  <c r="BG145"/>
  <c r="BF145"/>
  <c r="T145"/>
  <c r="R145"/>
  <c r="P145"/>
  <c r="BI137"/>
  <c r="BH137"/>
  <c r="BG137"/>
  <c r="BF137"/>
  <c r="T137"/>
  <c r="R137"/>
  <c r="P137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123"/>
  <c r="E7"/>
  <c r="E85"/>
  <c i="4" r="J39"/>
  <c r="J38"/>
  <c i="1" r="AY98"/>
  <c i="4" r="J37"/>
  <c i="1" r="AX98"/>
  <c i="4" r="BI516"/>
  <c r="BH516"/>
  <c r="BG516"/>
  <c r="BF516"/>
  <c r="T516"/>
  <c r="T515"/>
  <c r="R516"/>
  <c r="R515"/>
  <c r="P516"/>
  <c r="P515"/>
  <c r="BI511"/>
  <c r="BH511"/>
  <c r="BG511"/>
  <c r="BF511"/>
  <c r="T511"/>
  <c r="R511"/>
  <c r="P511"/>
  <c r="BI506"/>
  <c r="BH506"/>
  <c r="BG506"/>
  <c r="BF506"/>
  <c r="T506"/>
  <c r="R506"/>
  <c r="P506"/>
  <c r="BI503"/>
  <c r="BH503"/>
  <c r="BG503"/>
  <c r="BF503"/>
  <c r="T503"/>
  <c r="R503"/>
  <c r="P503"/>
  <c r="BI498"/>
  <c r="BH498"/>
  <c r="BG498"/>
  <c r="BF498"/>
  <c r="T498"/>
  <c r="R498"/>
  <c r="P498"/>
  <c r="BI485"/>
  <c r="BH485"/>
  <c r="BG485"/>
  <c r="BF485"/>
  <c r="T485"/>
  <c r="R485"/>
  <c r="P485"/>
  <c r="BI472"/>
  <c r="BH472"/>
  <c r="BG472"/>
  <c r="BF472"/>
  <c r="T472"/>
  <c r="R472"/>
  <c r="P472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6"/>
  <c r="BH456"/>
  <c r="BG456"/>
  <c r="BF456"/>
  <c r="T456"/>
  <c r="R456"/>
  <c r="P456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48"/>
  <c r="BH448"/>
  <c r="BG448"/>
  <c r="BF448"/>
  <c r="T448"/>
  <c r="R448"/>
  <c r="P448"/>
  <c r="BI447"/>
  <c r="BH447"/>
  <c r="BG447"/>
  <c r="BF447"/>
  <c r="T447"/>
  <c r="R447"/>
  <c r="P447"/>
  <c r="BI444"/>
  <c r="BH444"/>
  <c r="BG444"/>
  <c r="BF444"/>
  <c r="T444"/>
  <c r="R444"/>
  <c r="P444"/>
  <c r="BI443"/>
  <c r="BH443"/>
  <c r="BG443"/>
  <c r="BF443"/>
  <c r="T443"/>
  <c r="R443"/>
  <c r="P443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1"/>
  <c r="BH421"/>
  <c r="BG421"/>
  <c r="BF421"/>
  <c r="T421"/>
  <c r="R421"/>
  <c r="P421"/>
  <c r="BI418"/>
  <c r="BH418"/>
  <c r="BG418"/>
  <c r="BF418"/>
  <c r="T418"/>
  <c r="R418"/>
  <c r="P418"/>
  <c r="BI411"/>
  <c r="BH411"/>
  <c r="BG411"/>
  <c r="BF411"/>
  <c r="T411"/>
  <c r="R411"/>
  <c r="P411"/>
  <c r="BI404"/>
  <c r="BH404"/>
  <c r="BG404"/>
  <c r="BF404"/>
  <c r="T404"/>
  <c r="R404"/>
  <c r="P404"/>
  <c r="BI395"/>
  <c r="BH395"/>
  <c r="BG395"/>
  <c r="BF395"/>
  <c r="T395"/>
  <c r="R395"/>
  <c r="P395"/>
  <c r="BI385"/>
  <c r="BH385"/>
  <c r="BG385"/>
  <c r="BF385"/>
  <c r="T385"/>
  <c r="R385"/>
  <c r="P385"/>
  <c r="BI376"/>
  <c r="BH376"/>
  <c r="BG376"/>
  <c r="BF376"/>
  <c r="T376"/>
  <c r="R376"/>
  <c r="P376"/>
  <c r="BI370"/>
  <c r="BH370"/>
  <c r="BG370"/>
  <c r="BF370"/>
  <c r="T370"/>
  <c r="R370"/>
  <c r="P370"/>
  <c r="BI360"/>
  <c r="BH360"/>
  <c r="BG360"/>
  <c r="BF360"/>
  <c r="T360"/>
  <c r="R360"/>
  <c r="P360"/>
  <c r="BI350"/>
  <c r="BH350"/>
  <c r="BG350"/>
  <c r="BF350"/>
  <c r="T350"/>
  <c r="R350"/>
  <c r="P350"/>
  <c r="BI342"/>
  <c r="BH342"/>
  <c r="BG342"/>
  <c r="BF342"/>
  <c r="T342"/>
  <c r="R342"/>
  <c r="P342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19"/>
  <c r="BH319"/>
  <c r="BG319"/>
  <c r="BF319"/>
  <c r="T319"/>
  <c r="R319"/>
  <c r="P319"/>
  <c r="BI313"/>
  <c r="BH313"/>
  <c r="BG313"/>
  <c r="BF313"/>
  <c r="T313"/>
  <c r="R313"/>
  <c r="P313"/>
  <c r="BI309"/>
  <c r="BH309"/>
  <c r="BG309"/>
  <c r="BF309"/>
  <c r="T309"/>
  <c r="R309"/>
  <c r="P309"/>
  <c r="BI303"/>
  <c r="BH303"/>
  <c r="BG303"/>
  <c r="BF303"/>
  <c r="T303"/>
  <c r="R303"/>
  <c r="P303"/>
  <c r="BI299"/>
  <c r="BH299"/>
  <c r="BG299"/>
  <c r="BF299"/>
  <c r="T299"/>
  <c r="R299"/>
  <c r="P299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75"/>
  <c r="BH275"/>
  <c r="BG275"/>
  <c r="BF275"/>
  <c r="T275"/>
  <c r="R275"/>
  <c r="P275"/>
  <c r="BI270"/>
  <c r="BH270"/>
  <c r="BG270"/>
  <c r="BF270"/>
  <c r="T270"/>
  <c r="R270"/>
  <c r="P270"/>
  <c r="BI265"/>
  <c r="BH265"/>
  <c r="BG265"/>
  <c r="BF265"/>
  <c r="T265"/>
  <c r="R265"/>
  <c r="P265"/>
  <c r="BI259"/>
  <c r="BH259"/>
  <c r="BG259"/>
  <c r="BF259"/>
  <c r="T259"/>
  <c r="R259"/>
  <c r="P259"/>
  <c r="BI246"/>
  <c r="BH246"/>
  <c r="BG246"/>
  <c r="BF246"/>
  <c r="T246"/>
  <c r="R246"/>
  <c r="P246"/>
  <c r="BI233"/>
  <c r="BH233"/>
  <c r="BG233"/>
  <c r="BF233"/>
  <c r="T233"/>
  <c r="R233"/>
  <c r="P233"/>
  <c r="BI220"/>
  <c r="BH220"/>
  <c r="BG220"/>
  <c r="BF220"/>
  <c r="T220"/>
  <c r="R220"/>
  <c r="P22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2"/>
  <c r="BH182"/>
  <c r="BG182"/>
  <c r="BF182"/>
  <c r="T182"/>
  <c r="R182"/>
  <c r="P182"/>
  <c r="BI173"/>
  <c r="BH173"/>
  <c r="BG173"/>
  <c r="BF173"/>
  <c r="T173"/>
  <c r="R173"/>
  <c r="P173"/>
  <c r="BI168"/>
  <c r="BH168"/>
  <c r="BG168"/>
  <c r="BF168"/>
  <c r="T168"/>
  <c r="R168"/>
  <c r="P168"/>
  <c r="BI158"/>
  <c r="BH158"/>
  <c r="BG158"/>
  <c r="BF158"/>
  <c r="T158"/>
  <c r="R158"/>
  <c r="P158"/>
  <c r="BI150"/>
  <c r="BH150"/>
  <c r="BG150"/>
  <c r="BF150"/>
  <c r="T150"/>
  <c r="R150"/>
  <c r="P150"/>
  <c r="BI138"/>
  <c r="BH138"/>
  <c r="BG138"/>
  <c r="BF138"/>
  <c r="T138"/>
  <c r="R138"/>
  <c r="P138"/>
  <c r="BI133"/>
  <c r="BH133"/>
  <c r="BG133"/>
  <c r="BF133"/>
  <c r="T133"/>
  <c r="R133"/>
  <c r="P133"/>
  <c r="J127"/>
  <c r="J126"/>
  <c r="F126"/>
  <c r="F124"/>
  <c r="E122"/>
  <c r="J94"/>
  <c r="J93"/>
  <c r="F93"/>
  <c r="F91"/>
  <c r="E89"/>
  <c r="J20"/>
  <c r="E20"/>
  <c r="F94"/>
  <c r="J19"/>
  <c r="J14"/>
  <c r="J124"/>
  <c r="E7"/>
  <c r="E85"/>
  <c i="3" r="J39"/>
  <c r="J38"/>
  <c i="1" r="AY97"/>
  <c i="3" r="J37"/>
  <c i="1" r="AX97"/>
  <c i="3" r="BI473"/>
  <c r="BH473"/>
  <c r="BG473"/>
  <c r="BF473"/>
  <c r="T473"/>
  <c r="T472"/>
  <c r="R473"/>
  <c r="R472"/>
  <c r="P473"/>
  <c r="P472"/>
  <c r="BI468"/>
  <c r="BH468"/>
  <c r="BG468"/>
  <c r="BF468"/>
  <c r="T468"/>
  <c r="R468"/>
  <c r="P468"/>
  <c r="BI463"/>
  <c r="BH463"/>
  <c r="BG463"/>
  <c r="BF463"/>
  <c r="T463"/>
  <c r="R463"/>
  <c r="P463"/>
  <c r="BI460"/>
  <c r="BH460"/>
  <c r="BG460"/>
  <c r="BF460"/>
  <c r="T460"/>
  <c r="R460"/>
  <c r="P460"/>
  <c r="BI456"/>
  <c r="BH456"/>
  <c r="BG456"/>
  <c r="BF456"/>
  <c r="T456"/>
  <c r="R456"/>
  <c r="P456"/>
  <c r="BI444"/>
  <c r="BH444"/>
  <c r="BG444"/>
  <c r="BF444"/>
  <c r="T444"/>
  <c r="R444"/>
  <c r="P444"/>
  <c r="BI431"/>
  <c r="BH431"/>
  <c r="BG431"/>
  <c r="BF431"/>
  <c r="T431"/>
  <c r="R431"/>
  <c r="P431"/>
  <c r="BI427"/>
  <c r="BH427"/>
  <c r="BG427"/>
  <c r="BF427"/>
  <c r="T427"/>
  <c r="T426"/>
  <c r="R427"/>
  <c r="R426"/>
  <c r="P427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0"/>
  <c r="BH420"/>
  <c r="BG420"/>
  <c r="BF420"/>
  <c r="T420"/>
  <c r="R420"/>
  <c r="P420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5"/>
  <c r="BH405"/>
  <c r="BG405"/>
  <c r="BF405"/>
  <c r="T405"/>
  <c r="R405"/>
  <c r="P405"/>
  <c r="BI404"/>
  <c r="BH404"/>
  <c r="BG404"/>
  <c r="BF404"/>
  <c r="T404"/>
  <c r="R404"/>
  <c r="P404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77"/>
  <c r="BH377"/>
  <c r="BG377"/>
  <c r="BF377"/>
  <c r="T377"/>
  <c r="R377"/>
  <c r="P377"/>
  <c r="BI374"/>
  <c r="BH374"/>
  <c r="BG374"/>
  <c r="BF374"/>
  <c r="T374"/>
  <c r="R374"/>
  <c r="P374"/>
  <c r="BI369"/>
  <c r="BH369"/>
  <c r="BG369"/>
  <c r="BF369"/>
  <c r="T369"/>
  <c r="R369"/>
  <c r="P369"/>
  <c r="BI364"/>
  <c r="BH364"/>
  <c r="BG364"/>
  <c r="BF364"/>
  <c r="T364"/>
  <c r="R364"/>
  <c r="P364"/>
  <c r="BI358"/>
  <c r="BH358"/>
  <c r="BG358"/>
  <c r="BF358"/>
  <c r="T358"/>
  <c r="R358"/>
  <c r="P358"/>
  <c r="BI350"/>
  <c r="BH350"/>
  <c r="BG350"/>
  <c r="BF350"/>
  <c r="T350"/>
  <c r="R350"/>
  <c r="P350"/>
  <c r="BI344"/>
  <c r="BH344"/>
  <c r="BG344"/>
  <c r="BF344"/>
  <c r="T344"/>
  <c r="R344"/>
  <c r="P344"/>
  <c r="BI337"/>
  <c r="BH337"/>
  <c r="BG337"/>
  <c r="BF337"/>
  <c r="T337"/>
  <c r="R337"/>
  <c r="P337"/>
  <c r="BI336"/>
  <c r="BH336"/>
  <c r="BG336"/>
  <c r="BF336"/>
  <c r="T336"/>
  <c r="R336"/>
  <c r="P336"/>
  <c r="BI327"/>
  <c r="BH327"/>
  <c r="BG327"/>
  <c r="BF327"/>
  <c r="T327"/>
  <c r="R327"/>
  <c r="P327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6"/>
  <c r="BH316"/>
  <c r="BG316"/>
  <c r="BF316"/>
  <c r="T316"/>
  <c r="R316"/>
  <c r="P316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3"/>
  <c r="BH303"/>
  <c r="BG303"/>
  <c r="BF303"/>
  <c r="T303"/>
  <c r="R303"/>
  <c r="P303"/>
  <c r="BI297"/>
  <c r="BH297"/>
  <c r="BG297"/>
  <c r="BF297"/>
  <c r="T297"/>
  <c r="R297"/>
  <c r="P297"/>
  <c r="BI293"/>
  <c r="BH293"/>
  <c r="BG293"/>
  <c r="BF293"/>
  <c r="T293"/>
  <c r="R293"/>
  <c r="P293"/>
  <c r="BI287"/>
  <c r="BH287"/>
  <c r="BG287"/>
  <c r="BF287"/>
  <c r="T287"/>
  <c r="R287"/>
  <c r="P287"/>
  <c r="BI283"/>
  <c r="BH283"/>
  <c r="BG283"/>
  <c r="BF283"/>
  <c r="T283"/>
  <c r="R283"/>
  <c r="P283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3"/>
  <c r="BH243"/>
  <c r="BG243"/>
  <c r="BF243"/>
  <c r="T243"/>
  <c r="R243"/>
  <c r="P243"/>
  <c r="BI230"/>
  <c r="BH230"/>
  <c r="BG230"/>
  <c r="BF230"/>
  <c r="T230"/>
  <c r="R230"/>
  <c r="P230"/>
  <c r="BI217"/>
  <c r="BH217"/>
  <c r="BG217"/>
  <c r="BF217"/>
  <c r="T217"/>
  <c r="R217"/>
  <c r="P217"/>
  <c r="BI204"/>
  <c r="BH204"/>
  <c r="BG204"/>
  <c r="BF204"/>
  <c r="T204"/>
  <c r="R204"/>
  <c r="P20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2"/>
  <c r="BH172"/>
  <c r="BG172"/>
  <c r="BF172"/>
  <c r="T172"/>
  <c r="R172"/>
  <c r="P172"/>
  <c r="BI165"/>
  <c r="BH165"/>
  <c r="BG165"/>
  <c r="BF165"/>
  <c r="T165"/>
  <c r="R165"/>
  <c r="P165"/>
  <c r="BI159"/>
  <c r="BH159"/>
  <c r="BG159"/>
  <c r="BF159"/>
  <c r="T159"/>
  <c r="R159"/>
  <c r="P159"/>
  <c r="BI151"/>
  <c r="BH151"/>
  <c r="BG151"/>
  <c r="BF151"/>
  <c r="T151"/>
  <c r="R151"/>
  <c r="P151"/>
  <c r="BI138"/>
  <c r="BH138"/>
  <c r="BG138"/>
  <c r="BF138"/>
  <c r="T138"/>
  <c r="R138"/>
  <c r="P138"/>
  <c r="BI133"/>
  <c r="BH133"/>
  <c r="BG133"/>
  <c r="BF133"/>
  <c r="T133"/>
  <c r="R133"/>
  <c r="P133"/>
  <c r="J127"/>
  <c r="J126"/>
  <c r="F126"/>
  <c r="F124"/>
  <c r="E122"/>
  <c r="J94"/>
  <c r="J93"/>
  <c r="F93"/>
  <c r="F91"/>
  <c r="E89"/>
  <c r="J20"/>
  <c r="E20"/>
  <c r="F94"/>
  <c r="J19"/>
  <c r="J14"/>
  <c r="J124"/>
  <c r="E7"/>
  <c r="E118"/>
  <c i="2" r="J39"/>
  <c r="J38"/>
  <c i="1" r="AY96"/>
  <c i="2" r="J37"/>
  <c i="1" r="AX96"/>
  <c i="2" r="BI420"/>
  <c r="BH420"/>
  <c r="BG420"/>
  <c r="BF420"/>
  <c r="T420"/>
  <c r="T419"/>
  <c r="R420"/>
  <c r="R419"/>
  <c r="P420"/>
  <c r="P419"/>
  <c r="BI415"/>
  <c r="BH415"/>
  <c r="BG415"/>
  <c r="BF415"/>
  <c r="T415"/>
  <c r="R415"/>
  <c r="P415"/>
  <c r="BI410"/>
  <c r="BH410"/>
  <c r="BG410"/>
  <c r="BF410"/>
  <c r="T410"/>
  <c r="R410"/>
  <c r="P410"/>
  <c r="BI407"/>
  <c r="BH407"/>
  <c r="BG407"/>
  <c r="BF407"/>
  <c r="T407"/>
  <c r="R407"/>
  <c r="P407"/>
  <c r="BI403"/>
  <c r="BH403"/>
  <c r="BG403"/>
  <c r="BF403"/>
  <c r="T403"/>
  <c r="R403"/>
  <c r="P403"/>
  <c r="BI390"/>
  <c r="BH390"/>
  <c r="BG390"/>
  <c r="BF390"/>
  <c r="T390"/>
  <c r="R390"/>
  <c r="P390"/>
  <c r="BI389"/>
  <c r="BH389"/>
  <c r="BG389"/>
  <c r="BF389"/>
  <c r="T389"/>
  <c r="R389"/>
  <c r="P389"/>
  <c r="BI385"/>
  <c r="BH385"/>
  <c r="BG385"/>
  <c r="BF385"/>
  <c r="T385"/>
  <c r="T384"/>
  <c r="R385"/>
  <c r="R384"/>
  <c r="P385"/>
  <c r="P384"/>
  <c r="BI383"/>
  <c r="BH383"/>
  <c r="BG383"/>
  <c r="BF383"/>
  <c r="T383"/>
  <c r="R383"/>
  <c r="P383"/>
  <c r="BI382"/>
  <c r="BH382"/>
  <c r="BG382"/>
  <c r="BF382"/>
  <c r="T382"/>
  <c r="R382"/>
  <c r="P382"/>
  <c r="BI379"/>
  <c r="BH379"/>
  <c r="BG379"/>
  <c r="BF379"/>
  <c r="T379"/>
  <c r="R379"/>
  <c r="P379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4"/>
  <c r="BH364"/>
  <c r="BG364"/>
  <c r="BF364"/>
  <c r="T364"/>
  <c r="R364"/>
  <c r="P364"/>
  <c r="BI363"/>
  <c r="BH363"/>
  <c r="BG363"/>
  <c r="BF363"/>
  <c r="T363"/>
  <c r="R363"/>
  <c r="P363"/>
  <c r="BI360"/>
  <c r="BH360"/>
  <c r="BG360"/>
  <c r="BF360"/>
  <c r="T360"/>
  <c r="R360"/>
  <c r="P360"/>
  <c r="BI359"/>
  <c r="BH359"/>
  <c r="BG359"/>
  <c r="BF359"/>
  <c r="T359"/>
  <c r="R359"/>
  <c r="P359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37"/>
  <c r="BH337"/>
  <c r="BG337"/>
  <c r="BF337"/>
  <c r="T337"/>
  <c r="R337"/>
  <c r="P337"/>
  <c r="BI334"/>
  <c r="BH334"/>
  <c r="BG334"/>
  <c r="BF334"/>
  <c r="T334"/>
  <c r="R334"/>
  <c r="P334"/>
  <c r="BI329"/>
  <c r="BH329"/>
  <c r="BG329"/>
  <c r="BF329"/>
  <c r="T329"/>
  <c r="R329"/>
  <c r="P329"/>
  <c r="BI324"/>
  <c r="BH324"/>
  <c r="BG324"/>
  <c r="BF324"/>
  <c r="T324"/>
  <c r="R324"/>
  <c r="P324"/>
  <c r="BI318"/>
  <c r="BH318"/>
  <c r="BG318"/>
  <c r="BF318"/>
  <c r="T318"/>
  <c r="R318"/>
  <c r="P318"/>
  <c r="BI310"/>
  <c r="BH310"/>
  <c r="BG310"/>
  <c r="BF310"/>
  <c r="T310"/>
  <c r="R310"/>
  <c r="P310"/>
  <c r="BI304"/>
  <c r="BH304"/>
  <c r="BG304"/>
  <c r="BF304"/>
  <c r="T304"/>
  <c r="R304"/>
  <c r="P304"/>
  <c r="BI297"/>
  <c r="BH297"/>
  <c r="BG297"/>
  <c r="BF297"/>
  <c r="T297"/>
  <c r="R297"/>
  <c r="P297"/>
  <c r="BI296"/>
  <c r="BH296"/>
  <c r="BG296"/>
  <c r="BF296"/>
  <c r="T296"/>
  <c r="R296"/>
  <c r="P296"/>
  <c r="BI287"/>
  <c r="BH287"/>
  <c r="BG287"/>
  <c r="BF287"/>
  <c r="T287"/>
  <c r="R287"/>
  <c r="P287"/>
  <c r="BI281"/>
  <c r="BH281"/>
  <c r="BG281"/>
  <c r="BF281"/>
  <c r="T281"/>
  <c r="R281"/>
  <c r="P281"/>
  <c r="BI280"/>
  <c r="BH280"/>
  <c r="BG280"/>
  <c r="BF280"/>
  <c r="T280"/>
  <c r="R280"/>
  <c r="P280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1"/>
  <c r="BH271"/>
  <c r="BG271"/>
  <c r="BF271"/>
  <c r="T271"/>
  <c r="R271"/>
  <c r="P271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57"/>
  <c r="BH257"/>
  <c r="BG257"/>
  <c r="BF257"/>
  <c r="T257"/>
  <c r="R257"/>
  <c r="P257"/>
  <c r="BI251"/>
  <c r="BH251"/>
  <c r="BG251"/>
  <c r="BF251"/>
  <c r="T251"/>
  <c r="R251"/>
  <c r="P251"/>
  <c r="BI249"/>
  <c r="BH249"/>
  <c r="BG249"/>
  <c r="BF249"/>
  <c r="T249"/>
  <c r="R249"/>
  <c r="P249"/>
  <c r="BI243"/>
  <c r="BH243"/>
  <c r="BG243"/>
  <c r="BF243"/>
  <c r="T243"/>
  <c r="R243"/>
  <c r="P243"/>
  <c r="BI239"/>
  <c r="BH239"/>
  <c r="BG239"/>
  <c r="BF239"/>
  <c r="T239"/>
  <c r="R239"/>
  <c r="P239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11"/>
  <c r="BH211"/>
  <c r="BG211"/>
  <c r="BF211"/>
  <c r="T211"/>
  <c r="R211"/>
  <c r="P211"/>
  <c r="BI205"/>
  <c r="BH205"/>
  <c r="BG205"/>
  <c r="BF205"/>
  <c r="T205"/>
  <c r="R205"/>
  <c r="P205"/>
  <c r="BI204"/>
  <c r="BH204"/>
  <c r="BG204"/>
  <c r="BF204"/>
  <c r="T204"/>
  <c r="R204"/>
  <c r="P204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68"/>
  <c r="BH168"/>
  <c r="BG168"/>
  <c r="BF168"/>
  <c r="T168"/>
  <c r="R168"/>
  <c r="P168"/>
  <c r="BI160"/>
  <c r="BH160"/>
  <c r="BG160"/>
  <c r="BF160"/>
  <c r="T160"/>
  <c r="R160"/>
  <c r="P160"/>
  <c r="BI151"/>
  <c r="BH151"/>
  <c r="BG151"/>
  <c r="BF151"/>
  <c r="T151"/>
  <c r="R151"/>
  <c r="P151"/>
  <c r="BI138"/>
  <c r="BH138"/>
  <c r="BG138"/>
  <c r="BF138"/>
  <c r="T138"/>
  <c r="R138"/>
  <c r="P138"/>
  <c r="BI133"/>
  <c r="BH133"/>
  <c r="BG133"/>
  <c r="BF133"/>
  <c r="T133"/>
  <c r="R133"/>
  <c r="P133"/>
  <c r="J127"/>
  <c r="J126"/>
  <c r="F126"/>
  <c r="F124"/>
  <c r="E122"/>
  <c r="J94"/>
  <c r="J93"/>
  <c r="F93"/>
  <c r="F91"/>
  <c r="E89"/>
  <c r="J20"/>
  <c r="E20"/>
  <c r="F127"/>
  <c r="J19"/>
  <c r="J14"/>
  <c r="J124"/>
  <c r="E7"/>
  <c r="E118"/>
  <c i="1" r="L90"/>
  <c r="AM90"/>
  <c r="AM89"/>
  <c r="L89"/>
  <c r="AM87"/>
  <c r="L87"/>
  <c r="L85"/>
  <c r="L84"/>
  <c i="2" r="BK420"/>
  <c r="J353"/>
  <c r="J211"/>
  <c r="J368"/>
  <c r="BK280"/>
  <c r="BK211"/>
  <c r="BK389"/>
  <c r="BK334"/>
  <c r="J191"/>
  <c r="BK363"/>
  <c r="BK232"/>
  <c r="BK356"/>
  <c r="BK257"/>
  <c i="1" r="AS95"/>
  <c i="2" r="BK364"/>
  <c r="BK212"/>
  <c r="BK355"/>
  <c r="BK265"/>
  <c i="3" r="BK395"/>
  <c r="J316"/>
  <c r="BK165"/>
  <c r="BK399"/>
  <c r="J293"/>
  <c r="J473"/>
  <c r="J321"/>
  <c r="J185"/>
  <c r="J409"/>
  <c r="BK151"/>
  <c r="BK405"/>
  <c r="J268"/>
  <c r="BK423"/>
  <c r="BK287"/>
  <c r="BK401"/>
  <c r="BK283"/>
  <c r="BK410"/>
  <c r="J350"/>
  <c r="J272"/>
  <c i="4" r="BK313"/>
  <c r="J468"/>
  <c r="BK437"/>
  <c r="BK138"/>
  <c r="J440"/>
  <c r="J336"/>
  <c r="J138"/>
  <c r="J429"/>
  <c r="J279"/>
  <c r="BK506"/>
  <c r="BK435"/>
  <c r="BK326"/>
  <c r="J133"/>
  <c r="J411"/>
  <c r="BK309"/>
  <c r="J182"/>
  <c r="J337"/>
  <c r="BK259"/>
  <c i="5" r="BK355"/>
  <c r="BK186"/>
  <c r="J344"/>
  <c r="BK215"/>
  <c r="J351"/>
  <c r="J375"/>
  <c r="J308"/>
  <c r="J387"/>
  <c r="J352"/>
  <c r="J228"/>
  <c r="BK374"/>
  <c r="J159"/>
  <c r="BK344"/>
  <c r="J186"/>
  <c r="BK401"/>
  <c r="BK354"/>
  <c r="J274"/>
  <c r="J137"/>
  <c i="6" r="J344"/>
  <c r="BK187"/>
  <c r="J327"/>
  <c r="BK259"/>
  <c r="BK191"/>
  <c r="BK343"/>
  <c r="BK218"/>
  <c r="J343"/>
  <c r="J173"/>
  <c r="BK392"/>
  <c r="J310"/>
  <c r="J235"/>
  <c r="BK331"/>
  <c r="BK179"/>
  <c r="BK320"/>
  <c r="J168"/>
  <c i="7" r="BK291"/>
  <c r="BK160"/>
  <c r="J205"/>
  <c r="J295"/>
  <c r="BK251"/>
  <c r="BK330"/>
  <c r="BK246"/>
  <c r="BK131"/>
  <c r="BK213"/>
  <c r="J288"/>
  <c r="BK303"/>
  <c r="BK193"/>
  <c r="BK327"/>
  <c i="8" r="BK124"/>
  <c r="J135"/>
  <c r="BK131"/>
  <c r="BK130"/>
  <c r="J119"/>
  <c i="9" r="BK139"/>
  <c r="J137"/>
  <c r="BK160"/>
  <c r="BK184"/>
  <c r="J160"/>
  <c r="J178"/>
  <c r="J147"/>
  <c i="10" r="J161"/>
  <c r="BK165"/>
  <c r="J170"/>
  <c r="J157"/>
  <c r="J148"/>
  <c r="J144"/>
  <c r="BK155"/>
  <c r="J132"/>
  <c i="2" r="J263"/>
  <c r="J354"/>
  <c r="J296"/>
  <c r="BK216"/>
  <c r="BK382"/>
  <c r="BK262"/>
  <c r="BK359"/>
  <c r="J257"/>
  <c r="BK385"/>
  <c r="J275"/>
  <c r="BK177"/>
  <c r="BK352"/>
  <c r="BK220"/>
  <c r="BK354"/>
  <c r="BK271"/>
  <c i="1" r="AS100"/>
  <c i="2" r="J344"/>
  <c i="3" r="J463"/>
  <c r="BK369"/>
  <c r="BK263"/>
  <c r="J133"/>
  <c r="J377"/>
  <c r="BK204"/>
  <c r="BK393"/>
  <c r="BK303"/>
  <c r="J460"/>
  <c r="BK344"/>
  <c r="BK444"/>
  <c r="BK384"/>
  <c r="J177"/>
  <c r="J399"/>
  <c r="BK268"/>
  <c r="BK394"/>
  <c r="BK243"/>
  <c r="BK460"/>
  <c r="BK320"/>
  <c r="BK138"/>
  <c i="4" r="BK265"/>
  <c r="BK516"/>
  <c r="J447"/>
  <c r="J350"/>
  <c r="J451"/>
  <c r="BK350"/>
  <c r="BK284"/>
  <c r="BK468"/>
  <c r="J385"/>
  <c r="BK182"/>
  <c r="J443"/>
  <c r="BK332"/>
  <c r="J204"/>
  <c r="J448"/>
  <c r="BK342"/>
  <c r="J299"/>
  <c r="BK421"/>
  <c r="BK323"/>
  <c r="BK198"/>
  <c i="5" r="J285"/>
  <c r="J321"/>
  <c r="BK358"/>
  <c r="J270"/>
  <c r="J353"/>
  <c r="BK252"/>
  <c r="J364"/>
  <c r="BK295"/>
  <c r="BK397"/>
  <c r="BK189"/>
  <c r="BK359"/>
  <c r="J306"/>
  <c r="BK412"/>
  <c r="J374"/>
  <c r="BK321"/>
  <c r="BK270"/>
  <c i="6" r="J388"/>
  <c r="J284"/>
  <c r="BK158"/>
  <c r="J320"/>
  <c r="BK243"/>
  <c r="J183"/>
  <c r="BK348"/>
  <c r="J239"/>
  <c r="J364"/>
  <c r="BK299"/>
  <c r="BK395"/>
  <c r="BK327"/>
  <c r="BK239"/>
  <c r="BK144"/>
  <c r="J273"/>
  <c r="BK148"/>
  <c r="BK305"/>
  <c r="BK135"/>
  <c i="7" r="J281"/>
  <c r="J330"/>
  <c r="BK169"/>
  <c r="J290"/>
  <c r="J221"/>
  <c r="BK279"/>
  <c r="BK186"/>
  <c r="J269"/>
  <c r="J323"/>
  <c r="BK200"/>
  <c r="J251"/>
  <c r="J169"/>
  <c r="J296"/>
  <c r="J146"/>
  <c i="8" r="BK132"/>
  <c r="J136"/>
  <c r="BK128"/>
  <c r="BK136"/>
  <c i="9" r="BK180"/>
  <c r="BK176"/>
  <c r="BK186"/>
  <c r="J127"/>
  <c r="J139"/>
  <c r="BK129"/>
  <c r="J135"/>
  <c r="BK135"/>
  <c i="10" r="J176"/>
  <c r="BK169"/>
  <c r="J129"/>
  <c r="BK174"/>
  <c r="J169"/>
  <c r="BK153"/>
  <c r="J165"/>
  <c r="BK137"/>
  <c i="2" r="BK383"/>
  <c r="BK276"/>
  <c r="J379"/>
  <c r="BK275"/>
  <c r="BK160"/>
  <c r="J363"/>
  <c r="J276"/>
  <c r="BK133"/>
  <c r="BK296"/>
  <c r="J185"/>
  <c r="BK304"/>
  <c r="J239"/>
  <c r="J403"/>
  <c r="J324"/>
  <c r="J177"/>
  <c r="BK324"/>
  <c r="BK224"/>
  <c r="BK403"/>
  <c r="J318"/>
  <c r="BK168"/>
  <c i="3" r="J383"/>
  <c r="BK191"/>
  <c r="J400"/>
  <c r="J310"/>
  <c r="BK133"/>
  <c r="J392"/>
  <c r="J287"/>
  <c r="BK159"/>
  <c r="J401"/>
  <c r="J188"/>
  <c r="BK392"/>
  <c r="BK185"/>
  <c r="BK420"/>
  <c r="BK308"/>
  <c r="J391"/>
  <c r="J263"/>
  <c r="J404"/>
  <c r="BK319"/>
  <c i="4" r="BK511"/>
  <c r="J292"/>
  <c r="BK133"/>
  <c r="BK452"/>
  <c r="BK404"/>
  <c r="J506"/>
  <c r="J439"/>
  <c r="J303"/>
  <c r="BK150"/>
  <c r="J434"/>
  <c r="BK303"/>
  <c r="J460"/>
  <c r="BK376"/>
  <c r="J265"/>
  <c r="J435"/>
  <c r="J332"/>
  <c r="BK292"/>
  <c r="J433"/>
  <c r="BK324"/>
  <c r="J220"/>
  <c i="5" r="J356"/>
  <c r="BK137"/>
  <c r="J318"/>
  <c r="J166"/>
  <c r="BK318"/>
  <c r="J372"/>
  <c r="BK281"/>
  <c r="J132"/>
  <c r="J320"/>
  <c r="BK183"/>
  <c r="J363"/>
  <c r="BK151"/>
  <c r="J358"/>
  <c r="J261"/>
  <c r="J408"/>
  <c r="BK368"/>
  <c r="BK306"/>
  <c r="J202"/>
  <c i="6" r="BK373"/>
  <c r="BK208"/>
  <c r="J373"/>
  <c r="J304"/>
  <c r="BK198"/>
  <c r="BK355"/>
  <c r="J213"/>
  <c r="BK340"/>
  <c r="BK140"/>
  <c r="J275"/>
  <c r="J158"/>
  <c r="BK334"/>
  <c r="J218"/>
  <c r="J279"/>
  <c i="7" r="J303"/>
  <c r="J280"/>
  <c r="BK298"/>
  <c r="BK166"/>
  <c r="BK260"/>
  <c r="J186"/>
  <c r="J327"/>
  <c r="BK234"/>
  <c r="BK297"/>
  <c r="J179"/>
  <c r="BK221"/>
  <c r="BK296"/>
  <c r="BK179"/>
  <c r="J338"/>
  <c r="J193"/>
  <c i="8" r="J128"/>
  <c r="J129"/>
  <c r="J134"/>
  <c r="BK119"/>
  <c r="BK121"/>
  <c i="9" r="J156"/>
  <c r="J162"/>
  <c r="J173"/>
  <c r="BK145"/>
  <c r="J151"/>
  <c r="J131"/>
  <c r="J141"/>
  <c r="BK125"/>
  <c i="10" r="BK167"/>
  <c r="BK148"/>
  <c r="BK160"/>
  <c r="J162"/>
  <c r="BK159"/>
  <c r="BK158"/>
  <c r="J167"/>
  <c r="J128"/>
  <c i="2" r="J364"/>
  <c r="J343"/>
  <c r="J138"/>
  <c r="J329"/>
  <c r="J224"/>
  <c r="BK368"/>
  <c r="J249"/>
  <c r="J168"/>
  <c r="J280"/>
  <c r="BK351"/>
  <c r="J160"/>
  <c r="BK345"/>
  <c r="BK151"/>
  <c r="BK297"/>
  <c r="J410"/>
  <c r="BK329"/>
  <c r="J220"/>
  <c i="3" r="BK391"/>
  <c r="BK272"/>
  <c r="J151"/>
  <c r="BK383"/>
  <c r="BK307"/>
  <c r="J444"/>
  <c r="J259"/>
  <c r="J424"/>
  <c r="BK276"/>
  <c r="BK409"/>
  <c r="J297"/>
  <c r="J165"/>
  <c r="J322"/>
  <c r="J408"/>
  <c r="BK337"/>
  <c r="J138"/>
  <c r="J393"/>
  <c r="BK217"/>
  <c i="4" r="BK440"/>
  <c r="J194"/>
  <c r="J453"/>
  <c r="J421"/>
  <c r="BK498"/>
  <c r="BK433"/>
  <c r="J288"/>
  <c r="J464"/>
  <c r="BK360"/>
  <c r="J190"/>
  <c r="J456"/>
  <c r="J309"/>
  <c r="J201"/>
  <c r="J444"/>
  <c r="BK336"/>
  <c r="BK173"/>
  <c r="BK168"/>
  <c r="BK158"/>
  <c r="BK456"/>
  <c r="BK448"/>
  <c r="BK438"/>
  <c r="BK434"/>
  <c r="BK335"/>
  <c r="BK204"/>
  <c i="5" r="J319"/>
  <c r="BK350"/>
  <c r="BK172"/>
  <c r="BK320"/>
  <c r="BK166"/>
  <c r="J266"/>
  <c r="J404"/>
  <c r="J345"/>
  <c r="BK202"/>
  <c r="BK375"/>
  <c r="BK266"/>
  <c r="BK367"/>
  <c r="BK308"/>
  <c r="BK145"/>
  <c r="BK377"/>
  <c r="J326"/>
  <c r="BK291"/>
  <c r="J176"/>
  <c i="6" r="J289"/>
  <c r="BK173"/>
  <c r="J321"/>
  <c r="J227"/>
  <c r="J152"/>
  <c r="J263"/>
  <c r="J345"/>
  <c r="J187"/>
  <c r="BK155"/>
  <c r="BK315"/>
  <c r="J251"/>
  <c r="BK152"/>
  <c r="BK251"/>
  <c r="BK364"/>
  <c r="J231"/>
  <c i="7" r="J292"/>
  <c r="J260"/>
  <c r="BK290"/>
  <c r="BK294"/>
  <c r="J213"/>
  <c r="J313"/>
  <c r="J209"/>
  <c r="J279"/>
  <c r="J294"/>
  <c r="BK146"/>
  <c r="J246"/>
  <c r="J141"/>
  <c r="BK293"/>
  <c r="BK172"/>
  <c i="8" r="BK123"/>
  <c r="J126"/>
  <c r="BK127"/>
  <c r="BK125"/>
  <c i="9" r="J184"/>
  <c r="BK131"/>
  <c r="BK123"/>
  <c r="BK156"/>
  <c r="J191"/>
  <c r="J180"/>
  <c r="BK137"/>
  <c r="J176"/>
  <c r="J129"/>
  <c i="10" r="J158"/>
  <c r="J151"/>
  <c r="J175"/>
  <c r="J142"/>
  <c r="BK132"/>
  <c r="BK176"/>
  <c r="BK151"/>
  <c i="2" r="J415"/>
  <c r="J360"/>
  <c r="BK181"/>
  <c r="J349"/>
  <c r="J274"/>
  <c r="J181"/>
  <c r="BK367"/>
  <c r="J297"/>
  <c r="J420"/>
  <c r="J334"/>
  <c r="BK138"/>
  <c r="J337"/>
  <c r="BK249"/>
  <c i="1" r="AS102"/>
  <c i="2" r="J350"/>
  <c r="J243"/>
  <c r="J355"/>
  <c r="J262"/>
  <c r="J383"/>
  <c r="J271"/>
  <c i="3" r="J410"/>
  <c r="BK322"/>
  <c r="J181"/>
  <c r="BK404"/>
  <c r="J337"/>
  <c r="BK177"/>
  <c r="J390"/>
  <c r="BK254"/>
  <c r="J420"/>
  <c r="J307"/>
  <c r="BK427"/>
  <c r="BK293"/>
  <c r="J425"/>
  <c r="J327"/>
  <c r="J395"/>
  <c r="BK327"/>
  <c r="BK188"/>
  <c r="BK364"/>
  <c r="J308"/>
  <c i="4" r="J452"/>
  <c r="J150"/>
  <c r="BK444"/>
  <c r="BK201"/>
  <c r="BK447"/>
  <c r="BK418"/>
  <c r="BK270"/>
  <c r="BK451"/>
  <c r="J404"/>
  <c r="J233"/>
  <c r="J454"/>
  <c r="BK319"/>
  <c r="BK190"/>
  <c r="BK429"/>
  <c r="J319"/>
  <c r="BK288"/>
  <c r="J370"/>
  <c r="BK207"/>
  <c i="5" r="J346"/>
  <c r="J377"/>
  <c r="BK257"/>
  <c r="BK353"/>
  <c r="J215"/>
  <c r="BK345"/>
  <c r="J151"/>
  <c r="J359"/>
  <c r="BK247"/>
  <c r="BK387"/>
  <c r="J334"/>
  <c r="J401"/>
  <c r="J281"/>
  <c r="BK408"/>
  <c r="J367"/>
  <c r="BK317"/>
  <c r="J241"/>
  <c i="6" r="BK377"/>
  <c r="BK304"/>
  <c r="J148"/>
  <c r="J315"/>
  <c r="BK235"/>
  <c r="J140"/>
  <c r="BK310"/>
  <c r="J395"/>
  <c r="BK321"/>
  <c r="J402"/>
  <c r="J340"/>
  <c r="BK255"/>
  <c r="BK399"/>
  <c r="J259"/>
  <c r="J399"/>
  <c r="BK289"/>
  <c i="7" r="BK288"/>
  <c r="J166"/>
  <c r="BK237"/>
  <c r="BK334"/>
  <c r="BK280"/>
  <c r="BK157"/>
  <c r="J297"/>
  <c r="J160"/>
  <c r="J229"/>
  <c r="BK269"/>
  <c r="J157"/>
  <c r="BK285"/>
  <c r="BK163"/>
  <c r="BK278"/>
  <c i="8" r="J132"/>
  <c r="J127"/>
  <c r="BK129"/>
  <c r="J124"/>
  <c i="9" r="J188"/>
  <c r="BK151"/>
  <c r="J149"/>
  <c r="BK167"/>
  <c r="J123"/>
  <c r="J143"/>
  <c r="J133"/>
  <c r="BK169"/>
  <c r="J158"/>
  <c i="10" r="BK157"/>
  <c r="BK175"/>
  <c r="J137"/>
  <c r="BK161"/>
  <c r="J174"/>
  <c r="J155"/>
  <c r="BK162"/>
  <c i="2" r="BK390"/>
  <c r="J351"/>
  <c r="BK189"/>
  <c r="J356"/>
  <c r="BK287"/>
  <c r="J205"/>
  <c r="BK360"/>
  <c r="J232"/>
  <c r="BK415"/>
  <c r="J212"/>
  <c r="BK344"/>
  <c r="J228"/>
  <c r="BK379"/>
  <c r="BK274"/>
  <c r="J133"/>
  <c r="BK310"/>
  <c r="BK204"/>
  <c r="J369"/>
  <c r="BK228"/>
  <c i="3" r="BK396"/>
  <c r="J358"/>
  <c r="J249"/>
  <c r="BK425"/>
  <c r="J344"/>
  <c r="J254"/>
  <c r="J396"/>
  <c r="J319"/>
  <c r="J427"/>
  <c r="BK350"/>
  <c r="BK473"/>
  <c r="J374"/>
  <c r="BK249"/>
  <c r="J431"/>
  <c r="BK358"/>
  <c r="BK230"/>
  <c r="BK181"/>
  <c r="J423"/>
  <c r="J389"/>
  <c r="J230"/>
  <c r="BK400"/>
  <c r="BK316"/>
  <c i="4" r="BK503"/>
  <c r="J270"/>
  <c r="BK472"/>
  <c r="J395"/>
  <c r="J485"/>
  <c r="J436"/>
  <c r="BK299"/>
  <c r="J498"/>
  <c r="BK411"/>
  <c r="J259"/>
  <c r="J503"/>
  <c r="BK427"/>
  <c r="BK275"/>
  <c r="J198"/>
  <c r="BK428"/>
  <c r="J323"/>
  <c r="BK233"/>
  <c r="J376"/>
  <c r="J275"/>
  <c i="5" r="BK372"/>
  <c r="J252"/>
  <c r="J362"/>
  <c r="BK373"/>
  <c r="J291"/>
  <c r="J350"/>
  <c r="BK241"/>
  <c r="BK362"/>
  <c r="BK314"/>
  <c r="BK159"/>
  <c r="BK371"/>
  <c r="BK285"/>
  <c r="BK364"/>
  <c r="J257"/>
  <c r="BK404"/>
  <c r="J357"/>
  <c r="J305"/>
  <c r="J183"/>
  <c i="6" r="J348"/>
  <c r="J223"/>
  <c r="J385"/>
  <c r="BK314"/>
  <c r="BK223"/>
  <c r="BK402"/>
  <c r="J334"/>
  <c r="J155"/>
  <c r="BK213"/>
  <c r="BK388"/>
  <c r="J305"/>
  <c r="J202"/>
  <c r="BK275"/>
  <c r="J135"/>
  <c r="J314"/>
  <c i="7" r="J217"/>
  <c r="J285"/>
  <c r="J136"/>
  <c r="BK264"/>
  <c r="BK152"/>
  <c r="J237"/>
  <c r="J225"/>
  <c r="J298"/>
  <c r="BK217"/>
  <c r="BK338"/>
  <c r="BK229"/>
  <c i="8" r="BK133"/>
  <c r="BK122"/>
  <c r="J122"/>
  <c r="BK134"/>
  <c i="9" r="J182"/>
  <c r="BK143"/>
  <c r="BK191"/>
  <c r="BK164"/>
  <c r="J186"/>
  <c r="BK171"/>
  <c r="BK188"/>
  <c r="J145"/>
  <c r="J164"/>
  <c i="10" r="J160"/>
  <c r="J134"/>
  <c r="BK146"/>
  <c r="BK142"/>
  <c r="BK128"/>
  <c r="BK127"/>
  <c r="J127"/>
  <c r="J153"/>
  <c i="2" r="BK407"/>
  <c r="J304"/>
  <c r="BK410"/>
  <c r="BK318"/>
  <c r="BK243"/>
  <c r="J151"/>
  <c r="J345"/>
  <c r="J216"/>
  <c r="BK369"/>
  <c r="BK190"/>
  <c r="BK281"/>
  <c r="J190"/>
  <c r="J359"/>
  <c r="J251"/>
  <c r="J352"/>
  <c r="BK251"/>
  <c r="J390"/>
  <c r="J310"/>
  <c r="J204"/>
  <c i="3" r="BK389"/>
  <c r="J204"/>
  <c r="BK408"/>
  <c r="J336"/>
  <c r="J159"/>
  <c r="BK431"/>
  <c r="J320"/>
  <c r="BK468"/>
  <c r="BK377"/>
  <c r="J468"/>
  <c r="BK321"/>
  <c r="BK172"/>
  <c r="J385"/>
  <c r="J243"/>
  <c r="J303"/>
  <c r="BK424"/>
  <c r="J384"/>
  <c r="BK310"/>
  <c i="4" r="BK464"/>
  <c r="J207"/>
  <c r="BK454"/>
  <c r="J427"/>
  <c r="J511"/>
  <c r="J437"/>
  <c r="BK220"/>
  <c r="BK439"/>
  <c r="J324"/>
  <c r="J516"/>
  <c r="BK453"/>
  <c r="J335"/>
  <c r="BK194"/>
  <c r="J418"/>
  <c r="J313"/>
  <c r="BK279"/>
  <c r="J360"/>
  <c r="J158"/>
  <c i="5" r="BK305"/>
  <c r="J373"/>
  <c r="BK301"/>
  <c r="J355"/>
  <c r="J247"/>
  <c r="BK334"/>
  <c r="J189"/>
  <c r="BK346"/>
  <c r="J180"/>
  <c r="BK357"/>
  <c r="BK132"/>
  <c r="J314"/>
  <c r="BK176"/>
  <c r="J397"/>
  <c r="BK351"/>
  <c r="J301"/>
  <c r="BK180"/>
  <c i="6" r="BK345"/>
  <c r="BK231"/>
  <c r="J144"/>
  <c r="J269"/>
  <c r="J208"/>
  <c r="J392"/>
  <c r="BK279"/>
  <c r="J198"/>
  <c r="J331"/>
  <c r="BK168"/>
  <c r="J351"/>
  <c r="BK269"/>
  <c r="BK163"/>
  <c r="J381"/>
  <c r="BK227"/>
  <c r="BK351"/>
  <c r="J179"/>
  <c i="7" r="BK295"/>
  <c r="J242"/>
  <c r="J291"/>
  <c r="BK141"/>
  <c r="J264"/>
  <c r="J152"/>
  <c r="BK281"/>
  <c r="J200"/>
  <c r="BK255"/>
  <c r="J163"/>
  <c r="BK209"/>
  <c r="BK292"/>
  <c r="J172"/>
  <c r="J289"/>
  <c i="8" r="BK135"/>
  <c r="J131"/>
  <c r="J121"/>
  <c r="BK126"/>
  <c i="9" r="J167"/>
  <c r="BK158"/>
  <c r="J171"/>
  <c r="BK133"/>
  <c r="J154"/>
  <c r="BK141"/>
  <c r="BK149"/>
  <c r="J125"/>
  <c i="10" r="J172"/>
  <c r="J140"/>
  <c r="BK140"/>
  <c r="J150"/>
  <c r="BK141"/>
  <c r="J141"/>
  <c r="J136"/>
  <c r="J146"/>
  <c i="2" r="J389"/>
  <c r="BK349"/>
  <c r="BK191"/>
  <c r="BK343"/>
  <c r="BK239"/>
  <c r="J385"/>
  <c r="BK337"/>
  <c r="BK185"/>
  <c r="BK353"/>
  <c r="J407"/>
  <c r="J287"/>
  <c r="BK205"/>
  <c r="J367"/>
  <c r="J265"/>
  <c r="J382"/>
  <c r="J281"/>
  <c r="J189"/>
  <c r="BK350"/>
  <c r="BK263"/>
  <c i="3" r="J394"/>
  <c r="J283"/>
  <c r="J456"/>
  <c r="J364"/>
  <c r="J276"/>
  <c r="BK463"/>
  <c r="J369"/>
  <c r="J172"/>
  <c r="BK336"/>
  <c r="BK456"/>
  <c r="BK390"/>
  <c r="J191"/>
  <c r="J405"/>
  <c r="BK259"/>
  <c r="BK374"/>
  <c r="J217"/>
  <c r="BK385"/>
  <c r="BK297"/>
  <c i="4" r="J342"/>
  <c r="BK485"/>
  <c r="J438"/>
  <c r="BK370"/>
  <c r="BK443"/>
  <c r="BK337"/>
  <c r="J173"/>
  <c r="J428"/>
  <c r="J246"/>
  <c r="J472"/>
  <c r="BK395"/>
  <c r="BK246"/>
  <c r="BK460"/>
  <c r="J326"/>
  <c r="BK436"/>
  <c r="BK385"/>
  <c r="J284"/>
  <c r="J168"/>
  <c i="5" r="J317"/>
  <c r="BK363"/>
  <c r="BK274"/>
  <c r="BK352"/>
  <c r="J172"/>
  <c r="BK326"/>
  <c r="BK228"/>
  <c r="J354"/>
  <c r="J145"/>
  <c r="BK356"/>
  <c r="J368"/>
  <c r="J295"/>
  <c r="J412"/>
  <c r="J371"/>
  <c r="BK319"/>
  <c r="BK261"/>
  <c i="6" r="J355"/>
  <c r="J255"/>
  <c r="BK381"/>
  <c r="J299"/>
  <c r="BK202"/>
  <c r="BK385"/>
  <c r="BK273"/>
  <c r="J191"/>
  <c r="J338"/>
  <c r="J163"/>
  <c r="J377"/>
  <c r="BK284"/>
  <c r="BK183"/>
  <c r="BK344"/>
  <c r="J243"/>
  <c r="BK338"/>
  <c r="BK263"/>
  <c i="7" r="BK313"/>
  <c r="J278"/>
  <c r="J234"/>
  <c r="BK323"/>
  <c r="BK242"/>
  <c r="J334"/>
  <c r="J255"/>
  <c r="J293"/>
  <c r="BK289"/>
  <c r="BK136"/>
  <c r="BK225"/>
  <c r="J131"/>
  <c r="BK205"/>
  <c i="8" r="J133"/>
  <c r="J125"/>
  <c r="J130"/>
  <c r="J123"/>
  <c i="9" r="J169"/>
  <c r="BK173"/>
  <c r="BK178"/>
  <c r="BK154"/>
  <c r="BK162"/>
  <c r="BK147"/>
  <c r="BK182"/>
  <c r="BK127"/>
  <c i="10" r="BK170"/>
  <c r="BK172"/>
  <c r="BK136"/>
  <c r="BK144"/>
  <c r="BK129"/>
  <c r="J159"/>
  <c r="BK134"/>
  <c r="BK150"/>
  <c i="2" l="1" r="T132"/>
  <c r="BK261"/>
  <c r="J261"/>
  <c r="J102"/>
  <c r="T286"/>
  <c r="R388"/>
  <c i="3" r="BK132"/>
  <c r="J132"/>
  <c r="J100"/>
  <c r="R306"/>
  <c r="R309"/>
  <c r="P382"/>
  <c i="4" r="BK132"/>
  <c r="J132"/>
  <c r="J100"/>
  <c r="T341"/>
  <c r="R471"/>
  <c i="5" r="BK294"/>
  <c r="J294"/>
  <c r="J101"/>
  <c r="BK304"/>
  <c r="J304"/>
  <c r="J102"/>
  <c r="BK343"/>
  <c r="J343"/>
  <c r="J105"/>
  <c r="BK376"/>
  <c r="J376"/>
  <c r="J106"/>
  <c i="6" r="P134"/>
  <c r="BK274"/>
  <c r="J274"/>
  <c r="J102"/>
  <c r="BK339"/>
  <c r="J339"/>
  <c r="J106"/>
  <c r="BK387"/>
  <c r="J387"/>
  <c r="J110"/>
  <c i="7" r="T245"/>
  <c r="R254"/>
  <c r="R302"/>
  <c i="8" r="R118"/>
  <c r="R117"/>
  <c i="9" r="P122"/>
  <c r="BK166"/>
  <c r="J166"/>
  <c r="J99"/>
  <c i="2" r="R250"/>
  <c r="R286"/>
  <c r="BK388"/>
  <c r="J388"/>
  <c r="J107"/>
  <c i="3" r="P132"/>
  <c r="BK306"/>
  <c r="J306"/>
  <c r="J102"/>
  <c r="P309"/>
  <c r="T382"/>
  <c i="4" r="R132"/>
  <c r="BK341"/>
  <c r="J341"/>
  <c r="J104"/>
  <c r="P471"/>
  <c i="5" r="T294"/>
  <c r="P304"/>
  <c r="T343"/>
  <c i="6" r="P254"/>
  <c r="T303"/>
  <c r="R354"/>
  <c i="7" r="R245"/>
  <c r="P254"/>
  <c r="P277"/>
  <c i="8" r="BK118"/>
  <c r="J118"/>
  <c r="J97"/>
  <c i="9" r="BK122"/>
  <c r="R175"/>
  <c i="10" r="BK131"/>
  <c r="J131"/>
  <c r="J100"/>
  <c i="2" r="R132"/>
  <c r="R261"/>
  <c r="P286"/>
  <c r="T388"/>
  <c i="3" r="BK296"/>
  <c r="J296"/>
  <c r="J101"/>
  <c r="R326"/>
  <c r="P430"/>
  <c i="4" r="T132"/>
  <c r="R341"/>
  <c r="T471"/>
  <c i="5" r="BK131"/>
  <c r="R294"/>
  <c r="R304"/>
  <c r="R376"/>
  <c i="6" r="BK254"/>
  <c r="J254"/>
  <c r="J101"/>
  <c r="T339"/>
  <c r="P387"/>
  <c r="P386"/>
  <c i="7" r="P130"/>
  <c r="BK302"/>
  <c r="J302"/>
  <c r="J105"/>
  <c i="9" r="R153"/>
  <c r="P166"/>
  <c i="10" r="R131"/>
  <c r="R130"/>
  <c i="2" r="T250"/>
  <c r="T264"/>
  <c r="T342"/>
  <c i="3" r="R296"/>
  <c r="BK309"/>
  <c r="J309"/>
  <c r="J103"/>
  <c r="BK382"/>
  <c r="J382"/>
  <c r="J105"/>
  <c i="4" r="BK312"/>
  <c r="J312"/>
  <c r="J101"/>
  <c r="P322"/>
  <c r="BK325"/>
  <c r="J325"/>
  <c r="J103"/>
  <c r="BK426"/>
  <c r="J426"/>
  <c r="J105"/>
  <c r="P455"/>
  <c i="5" r="T131"/>
  <c r="P307"/>
  <c r="P343"/>
  <c i="6" r="BK134"/>
  <c r="J134"/>
  <c r="J100"/>
  <c r="R274"/>
  <c r="BK303"/>
  <c r="J303"/>
  <c r="J105"/>
  <c r="BK354"/>
  <c r="J354"/>
  <c r="J107"/>
  <c i="7" r="BK245"/>
  <c r="J245"/>
  <c r="J101"/>
  <c r="BK254"/>
  <c r="J254"/>
  <c r="J102"/>
  <c r="BK277"/>
  <c r="J277"/>
  <c r="J104"/>
  <c i="9" r="BK153"/>
  <c r="J153"/>
  <c r="J98"/>
  <c r="T175"/>
  <c i="10" r="R126"/>
  <c r="R125"/>
  <c r="R139"/>
  <c r="R138"/>
  <c i="2" r="BK132"/>
  <c r="J132"/>
  <c r="J100"/>
  <c r="P261"/>
  <c r="R264"/>
  <c r="R342"/>
  <c i="3" r="P296"/>
  <c r="P326"/>
  <c r="R430"/>
  <c i="4" r="P312"/>
  <c r="BK322"/>
  <c r="J322"/>
  <c r="J102"/>
  <c r="P325"/>
  <c r="R426"/>
  <c r="T455"/>
  <c i="5" r="R131"/>
  <c r="BK307"/>
  <c r="J307"/>
  <c r="J103"/>
  <c r="R343"/>
  <c i="6" r="T134"/>
  <c r="T274"/>
  <c r="R339"/>
  <c r="T387"/>
  <c r="T386"/>
  <c i="7" r="T130"/>
  <c r="R277"/>
  <c i="8" r="P118"/>
  <c r="P117"/>
  <c i="1" r="AU104"/>
  <c i="9" r="R122"/>
  <c r="BK175"/>
  <c r="J175"/>
  <c r="J100"/>
  <c i="10" r="P126"/>
  <c r="P125"/>
  <c r="BK139"/>
  <c r="J139"/>
  <c r="J102"/>
  <c r="BK164"/>
  <c r="J164"/>
  <c r="J104"/>
  <c i="2" r="BK250"/>
  <c r="J250"/>
  <c r="J101"/>
  <c r="T261"/>
  <c r="BK286"/>
  <c r="J286"/>
  <c r="J104"/>
  <c r="P388"/>
  <c i="3" r="R132"/>
  <c r="T306"/>
  <c r="BK326"/>
  <c r="J326"/>
  <c r="J104"/>
  <c r="T430"/>
  <c i="4" r="P132"/>
  <c r="P341"/>
  <c r="BK471"/>
  <c r="J471"/>
  <c r="J107"/>
  <c i="6" r="R134"/>
  <c r="P274"/>
  <c r="P339"/>
  <c r="R387"/>
  <c r="R386"/>
  <c i="7" r="BK130"/>
  <c r="J130"/>
  <c r="J100"/>
  <c r="T302"/>
  <c i="9" r="T153"/>
  <c r="R166"/>
  <c i="10" r="BK126"/>
  <c r="J126"/>
  <c r="J98"/>
  <c r="P139"/>
  <c r="P138"/>
  <c r="P164"/>
  <c r="P163"/>
  <c i="2" r="P250"/>
  <c r="P264"/>
  <c r="P342"/>
  <c i="3" r="T132"/>
  <c r="P306"/>
  <c r="T309"/>
  <c r="R382"/>
  <c i="4" r="R312"/>
  <c r="R322"/>
  <c r="R325"/>
  <c r="T426"/>
  <c r="R455"/>
  <c i="5" r="R307"/>
  <c r="P376"/>
  <c i="6" r="T254"/>
  <c r="R303"/>
  <c r="T354"/>
  <c i="7" r="P245"/>
  <c r="T254"/>
  <c r="P302"/>
  <c i="8" r="T118"/>
  <c r="T117"/>
  <c i="9" r="T122"/>
  <c r="P175"/>
  <c i="10" r="T126"/>
  <c r="T125"/>
  <c r="T131"/>
  <c r="T130"/>
  <c r="R164"/>
  <c r="R163"/>
  <c i="2" r="P132"/>
  <c r="P131"/>
  <c r="P130"/>
  <c i="1" r="AU96"/>
  <c i="2" r="BK264"/>
  <c r="J264"/>
  <c r="J103"/>
  <c r="BK342"/>
  <c r="J342"/>
  <c r="J105"/>
  <c i="3" r="T296"/>
  <c r="T326"/>
  <c r="BK430"/>
  <c r="J430"/>
  <c r="J107"/>
  <c i="4" r="T312"/>
  <c r="T322"/>
  <c r="T325"/>
  <c r="P426"/>
  <c r="BK455"/>
  <c r="J455"/>
  <c r="J106"/>
  <c i="5" r="P131"/>
  <c r="P130"/>
  <c r="P129"/>
  <c i="1" r="AU99"/>
  <c i="5" r="P294"/>
  <c r="T304"/>
  <c r="T307"/>
  <c r="T376"/>
  <c i="6" r="R254"/>
  <c r="P303"/>
  <c r="P354"/>
  <c i="7" r="R130"/>
  <c r="R129"/>
  <c r="R128"/>
  <c r="T277"/>
  <c i="9" r="P153"/>
  <c r="T166"/>
  <c i="10" r="P131"/>
  <c r="P130"/>
  <c r="T139"/>
  <c r="T138"/>
  <c r="T164"/>
  <c r="T163"/>
  <c i="6" r="BK298"/>
  <c r="J298"/>
  <c r="J104"/>
  <c i="9" r="BK190"/>
  <c r="J190"/>
  <c r="J101"/>
  <c i="3" r="BK472"/>
  <c r="J472"/>
  <c r="J108"/>
  <c i="7" r="BK263"/>
  <c r="J263"/>
  <c r="J103"/>
  <c i="3" r="BK426"/>
  <c r="J426"/>
  <c r="J106"/>
  <c i="6" r="BK384"/>
  <c r="J384"/>
  <c r="J108"/>
  <c i="2" r="BK419"/>
  <c r="J419"/>
  <c r="J108"/>
  <c i="5" r="BK325"/>
  <c r="J325"/>
  <c r="J104"/>
  <c i="4" r="BK515"/>
  <c r="J515"/>
  <c r="J108"/>
  <c i="2" r="BK384"/>
  <c r="J384"/>
  <c r="J106"/>
  <c i="5" r="BK411"/>
  <c r="J411"/>
  <c r="J107"/>
  <c i="7" r="BK337"/>
  <c r="J337"/>
  <c r="J106"/>
  <c i="10" r="E114"/>
  <c r="F121"/>
  <c r="BE141"/>
  <c r="BE174"/>
  <c r="BE137"/>
  <c r="BE170"/>
  <c r="BE144"/>
  <c r="BE146"/>
  <c r="BE150"/>
  <c r="BE153"/>
  <c r="BE175"/>
  <c r="BE128"/>
  <c r="BE132"/>
  <c r="BE134"/>
  <c r="BE151"/>
  <c r="BE158"/>
  <c r="BE162"/>
  <c r="BE165"/>
  <c r="BE167"/>
  <c r="BE172"/>
  <c r="J118"/>
  <c r="BE155"/>
  <c r="BE160"/>
  <c i="9" r="J122"/>
  <c r="J97"/>
  <c i="10" r="BE127"/>
  <c r="BE136"/>
  <c r="BE142"/>
  <c r="BE157"/>
  <c r="BE159"/>
  <c r="BE169"/>
  <c r="BE129"/>
  <c r="BE140"/>
  <c r="BE148"/>
  <c r="BE161"/>
  <c r="BE176"/>
  <c i="9" r="J115"/>
  <c r="BE169"/>
  <c r="F118"/>
  <c r="BE147"/>
  <c r="BE154"/>
  <c r="BE158"/>
  <c r="BE160"/>
  <c r="BE173"/>
  <c r="BE180"/>
  <c r="E85"/>
  <c r="BE125"/>
  <c r="BE127"/>
  <c r="BE156"/>
  <c r="BE162"/>
  <c r="BE164"/>
  <c r="BE167"/>
  <c r="BE186"/>
  <c r="BE188"/>
  <c r="BE123"/>
  <c r="BE149"/>
  <c r="BE178"/>
  <c r="BE129"/>
  <c r="BE131"/>
  <c r="BE139"/>
  <c r="BE141"/>
  <c r="BE143"/>
  <c r="BE151"/>
  <c r="BE176"/>
  <c r="BE182"/>
  <c r="BE184"/>
  <c r="BE135"/>
  <c r="BE145"/>
  <c r="BE171"/>
  <c i="8" r="BK117"/>
  <c r="J117"/>
  <c r="J96"/>
  <c i="9" r="BE133"/>
  <c r="BE137"/>
  <c r="BE191"/>
  <c i="8" r="E85"/>
  <c r="BE128"/>
  <c r="BE133"/>
  <c r="BE119"/>
  <c r="BE132"/>
  <c r="BE121"/>
  <c r="BE124"/>
  <c r="BE131"/>
  <c r="BE135"/>
  <c r="J89"/>
  <c r="BE123"/>
  <c r="BE129"/>
  <c r="F114"/>
  <c r="BE127"/>
  <c r="BE136"/>
  <c r="BE125"/>
  <c r="BE126"/>
  <c r="BE134"/>
  <c i="7" r="BK129"/>
  <c r="BK128"/>
  <c r="J128"/>
  <c i="8" r="BE122"/>
  <c r="BE130"/>
  <c i="7" r="BE209"/>
  <c r="BE242"/>
  <c r="BE251"/>
  <c r="BE255"/>
  <c r="BE264"/>
  <c r="BE285"/>
  <c r="BE334"/>
  <c r="BE338"/>
  <c r="BE152"/>
  <c r="BE234"/>
  <c r="BE280"/>
  <c r="F94"/>
  <c r="BE179"/>
  <c r="BE237"/>
  <c r="BE246"/>
  <c r="BE295"/>
  <c r="BE297"/>
  <c r="BE303"/>
  <c r="J91"/>
  <c r="BE157"/>
  <c r="BE193"/>
  <c r="BE221"/>
  <c r="BE290"/>
  <c r="BE323"/>
  <c i="6" r="BK133"/>
  <c r="J133"/>
  <c r="J99"/>
  <c i="7" r="E116"/>
  <c r="BE136"/>
  <c r="BE217"/>
  <c r="BE288"/>
  <c r="BE291"/>
  <c r="BE298"/>
  <c r="BE141"/>
  <c r="BE163"/>
  <c r="BE166"/>
  <c r="BE169"/>
  <c r="BE200"/>
  <c r="BE205"/>
  <c r="BE225"/>
  <c r="BE327"/>
  <c i="6" r="BK386"/>
  <c r="J386"/>
  <c r="J109"/>
  <c i="7" r="BE131"/>
  <c r="BE160"/>
  <c r="BE172"/>
  <c r="BE186"/>
  <c r="BE260"/>
  <c r="BE269"/>
  <c r="BE278"/>
  <c r="BE279"/>
  <c r="BE281"/>
  <c r="BE292"/>
  <c r="BE294"/>
  <c r="BE296"/>
  <c r="BE313"/>
  <c r="BE146"/>
  <c r="BE213"/>
  <c r="BE229"/>
  <c r="BE289"/>
  <c r="BE293"/>
  <c r="BE330"/>
  <c i="6" r="F94"/>
  <c r="BE148"/>
  <c r="BE152"/>
  <c r="BE155"/>
  <c r="BE191"/>
  <c r="BE198"/>
  <c r="BE202"/>
  <c r="BE208"/>
  <c r="BE213"/>
  <c r="BE243"/>
  <c r="BE373"/>
  <c r="BE377"/>
  <c r="BE381"/>
  <c r="J91"/>
  <c r="BE140"/>
  <c r="BE144"/>
  <c r="BE163"/>
  <c r="BE279"/>
  <c r="BE299"/>
  <c r="BE304"/>
  <c r="BE305"/>
  <c r="BE310"/>
  <c r="BE314"/>
  <c r="BE315"/>
  <c r="BE320"/>
  <c r="BE321"/>
  <c r="BE327"/>
  <c r="BE338"/>
  <c r="BE385"/>
  <c r="BE392"/>
  <c r="BE395"/>
  <c i="5" r="J131"/>
  <c r="J100"/>
  <c i="6" r="BE223"/>
  <c r="BE355"/>
  <c r="BE135"/>
  <c r="BE227"/>
  <c r="BE231"/>
  <c r="BE235"/>
  <c r="BE239"/>
  <c r="BE251"/>
  <c r="BE255"/>
  <c r="BE259"/>
  <c r="BE263"/>
  <c r="BE275"/>
  <c r="BE348"/>
  <c r="BE351"/>
  <c r="BE158"/>
  <c r="BE399"/>
  <c r="E85"/>
  <c r="BE168"/>
  <c r="BE173"/>
  <c r="BE179"/>
  <c r="BE187"/>
  <c r="BE218"/>
  <c r="BE284"/>
  <c r="BE289"/>
  <c r="BE331"/>
  <c r="BE334"/>
  <c r="BE340"/>
  <c r="BE343"/>
  <c r="BE344"/>
  <c r="BE345"/>
  <c r="BE388"/>
  <c r="BE183"/>
  <c r="BE269"/>
  <c r="BE273"/>
  <c r="BE364"/>
  <c r="BE402"/>
  <c i="5" r="BE215"/>
  <c r="BE247"/>
  <c r="BE252"/>
  <c r="BE346"/>
  <c r="BE363"/>
  <c r="BE408"/>
  <c r="BE412"/>
  <c r="BE319"/>
  <c r="BE320"/>
  <c r="BE334"/>
  <c r="BE345"/>
  <c r="BE350"/>
  <c r="BE352"/>
  <c r="BE354"/>
  <c r="BE356"/>
  <c r="BE374"/>
  <c i="4" r="BK131"/>
  <c r="J131"/>
  <c r="J99"/>
  <c i="5" r="E117"/>
  <c r="BE166"/>
  <c r="BE257"/>
  <c r="BE291"/>
  <c r="BE308"/>
  <c r="BE358"/>
  <c r="BE364"/>
  <c r="BE372"/>
  <c r="BE172"/>
  <c r="BE186"/>
  <c r="BE306"/>
  <c r="BE318"/>
  <c r="BE321"/>
  <c r="BE373"/>
  <c r="BE137"/>
  <c r="BE176"/>
  <c r="BE202"/>
  <c r="BE285"/>
  <c r="BE295"/>
  <c r="BE301"/>
  <c r="BE305"/>
  <c r="BE317"/>
  <c r="BE351"/>
  <c r="BE367"/>
  <c r="BE387"/>
  <c r="BE404"/>
  <c r="BE183"/>
  <c r="BE228"/>
  <c r="BE261"/>
  <c r="BE281"/>
  <c r="BE326"/>
  <c r="BE362"/>
  <c r="BE401"/>
  <c r="J91"/>
  <c r="BE132"/>
  <c r="BE145"/>
  <c r="BE151"/>
  <c r="BE189"/>
  <c r="BE314"/>
  <c r="BE355"/>
  <c r="BE357"/>
  <c r="BE368"/>
  <c r="BE371"/>
  <c r="BE397"/>
  <c r="F94"/>
  <c r="BE159"/>
  <c r="BE180"/>
  <c r="BE241"/>
  <c r="BE266"/>
  <c r="BE270"/>
  <c r="BE274"/>
  <c r="BE344"/>
  <c r="BE353"/>
  <c r="BE359"/>
  <c r="BE375"/>
  <c r="BE377"/>
  <c i="4" r="F127"/>
  <c r="BE133"/>
  <c r="BE138"/>
  <c r="BE150"/>
  <c r="BE309"/>
  <c r="BE332"/>
  <c r="BE444"/>
  <c r="BE447"/>
  <c r="BE468"/>
  <c r="BE472"/>
  <c r="J91"/>
  <c r="BE246"/>
  <c r="BE259"/>
  <c r="BE265"/>
  <c r="BE270"/>
  <c r="BE275"/>
  <c r="BE324"/>
  <c r="BE439"/>
  <c r="BE440"/>
  <c r="BE453"/>
  <c r="BE158"/>
  <c r="BE168"/>
  <c r="BE173"/>
  <c r="BE182"/>
  <c r="BE418"/>
  <c r="BE421"/>
  <c r="BE452"/>
  <c r="BE464"/>
  <c r="BE485"/>
  <c r="BE511"/>
  <c r="E118"/>
  <c r="BE288"/>
  <c r="BE292"/>
  <c r="BE299"/>
  <c r="BE313"/>
  <c r="BE319"/>
  <c r="BE323"/>
  <c r="BE335"/>
  <c r="BE336"/>
  <c r="BE337"/>
  <c r="BE342"/>
  <c r="BE350"/>
  <c r="BE443"/>
  <c r="BE516"/>
  <c i="3" r="BK131"/>
  <c r="J131"/>
  <c r="J99"/>
  <c i="4" r="BE198"/>
  <c r="BE201"/>
  <c r="BE204"/>
  <c r="BE207"/>
  <c r="BE279"/>
  <c r="BE385"/>
  <c r="BE395"/>
  <c r="BE404"/>
  <c r="BE411"/>
  <c r="BE503"/>
  <c r="BE190"/>
  <c r="BE194"/>
  <c r="BE220"/>
  <c r="BE233"/>
  <c r="BE284"/>
  <c r="BE303"/>
  <c r="BE360"/>
  <c r="BE429"/>
  <c r="BE433"/>
  <c r="BE434"/>
  <c r="BE448"/>
  <c r="BE451"/>
  <c r="BE326"/>
  <c r="BE370"/>
  <c r="BE376"/>
  <c r="BE427"/>
  <c r="BE428"/>
  <c r="BE435"/>
  <c r="BE436"/>
  <c r="BE437"/>
  <c r="BE438"/>
  <c r="BE454"/>
  <c r="BE456"/>
  <c r="BE460"/>
  <c r="BE498"/>
  <c r="BE506"/>
  <c i="2" r="BK131"/>
  <c r="J131"/>
  <c r="J99"/>
  <c i="3" r="J91"/>
  <c r="BE185"/>
  <c r="BE188"/>
  <c r="BE191"/>
  <c r="BE327"/>
  <c r="BE391"/>
  <c r="BE395"/>
  <c r="BE396"/>
  <c r="BE405"/>
  <c r="BE420"/>
  <c r="BE151"/>
  <c r="BE159"/>
  <c r="BE165"/>
  <c r="BE181"/>
  <c r="BE249"/>
  <c r="BE254"/>
  <c r="BE272"/>
  <c r="BE293"/>
  <c r="BE308"/>
  <c r="BE319"/>
  <c r="BE358"/>
  <c r="BE410"/>
  <c r="BE431"/>
  <c r="BE316"/>
  <c r="BE320"/>
  <c r="BE344"/>
  <c r="BE369"/>
  <c r="BE377"/>
  <c r="BE390"/>
  <c r="BE392"/>
  <c r="BE401"/>
  <c r="BE409"/>
  <c r="BE460"/>
  <c r="BE217"/>
  <c r="BE230"/>
  <c r="BE259"/>
  <c r="BE337"/>
  <c r="BE393"/>
  <c r="BE400"/>
  <c r="F127"/>
  <c r="BE133"/>
  <c r="BE172"/>
  <c r="BE177"/>
  <c r="BE263"/>
  <c r="BE268"/>
  <c r="BE310"/>
  <c r="BE321"/>
  <c r="BE389"/>
  <c r="BE399"/>
  <c r="BE444"/>
  <c r="BE456"/>
  <c r="BE463"/>
  <c r="E85"/>
  <c r="BE138"/>
  <c r="BE204"/>
  <c r="BE276"/>
  <c r="BE336"/>
  <c r="BE350"/>
  <c r="BE364"/>
  <c r="BE383"/>
  <c r="BE384"/>
  <c r="BE385"/>
  <c r="BE404"/>
  <c r="BE423"/>
  <c r="BE424"/>
  <c r="BE425"/>
  <c r="BE243"/>
  <c r="BE283"/>
  <c r="BE303"/>
  <c r="BE322"/>
  <c r="BE394"/>
  <c r="BE473"/>
  <c r="BE287"/>
  <c r="BE297"/>
  <c r="BE307"/>
  <c r="BE374"/>
  <c r="BE408"/>
  <c r="BE427"/>
  <c r="BE468"/>
  <c i="2" r="J91"/>
  <c r="BE151"/>
  <c r="BE177"/>
  <c r="BE189"/>
  <c r="BE190"/>
  <c r="BE212"/>
  <c r="BE232"/>
  <c r="BE280"/>
  <c r="BE297"/>
  <c r="BE353"/>
  <c r="BE359"/>
  <c r="BE360"/>
  <c r="BE363"/>
  <c r="BE367"/>
  <c r="BE160"/>
  <c r="BE168"/>
  <c r="BE216"/>
  <c r="BE239"/>
  <c r="BE275"/>
  <c r="BE334"/>
  <c r="BE343"/>
  <c r="BE369"/>
  <c r="E85"/>
  <c r="BE181"/>
  <c r="BE205"/>
  <c r="BE211"/>
  <c r="BE224"/>
  <c r="BE276"/>
  <c r="BE281"/>
  <c r="BE287"/>
  <c r="BE296"/>
  <c r="BE329"/>
  <c r="BE354"/>
  <c r="BE385"/>
  <c r="BE407"/>
  <c r="BE133"/>
  <c r="BE185"/>
  <c r="BE220"/>
  <c r="BE262"/>
  <c r="BE271"/>
  <c r="BE318"/>
  <c r="BE345"/>
  <c r="BE349"/>
  <c r="BE352"/>
  <c r="BE379"/>
  <c r="BE410"/>
  <c r="BE415"/>
  <c r="BE274"/>
  <c r="BE304"/>
  <c r="BE310"/>
  <c r="BE337"/>
  <c r="BE350"/>
  <c r="BE382"/>
  <c r="BE389"/>
  <c r="BE390"/>
  <c r="BE403"/>
  <c r="F94"/>
  <c r="BE138"/>
  <c r="BE251"/>
  <c r="BE265"/>
  <c r="BE324"/>
  <c r="BE351"/>
  <c r="BE356"/>
  <c r="BE420"/>
  <c r="BE191"/>
  <c r="BE228"/>
  <c r="BE249"/>
  <c r="BE263"/>
  <c r="BE364"/>
  <c r="BE383"/>
  <c r="BE204"/>
  <c r="BE243"/>
  <c r="BE257"/>
  <c r="BE344"/>
  <c r="BE355"/>
  <c r="BE368"/>
  <c i="1" r="AS94"/>
  <c i="3" r="J36"/>
  <c i="1" r="AW97"/>
  <c i="4" r="F38"/>
  <c i="1" r="BC98"/>
  <c i="6" r="F36"/>
  <c i="1" r="BA101"/>
  <c r="BA100"/>
  <c r="AW100"/>
  <c i="6" r="F37"/>
  <c i="1" r="BB101"/>
  <c r="BB100"/>
  <c r="AX100"/>
  <c i="9" r="F34"/>
  <c i="1" r="BA105"/>
  <c i="10" r="F35"/>
  <c i="1" r="BB106"/>
  <c i="2" r="J36"/>
  <c i="1" r="AW96"/>
  <c i="4" r="F36"/>
  <c i="1" r="BA98"/>
  <c i="5" r="F39"/>
  <c i="1" r="BD99"/>
  <c i="7" r="J36"/>
  <c i="1" r="AW103"/>
  <c i="8" r="F35"/>
  <c i="1" r="BB104"/>
  <c i="9" r="F37"/>
  <c i="1" r="BD105"/>
  <c i="2" r="F36"/>
  <c i="1" r="BA96"/>
  <c i="3" r="F37"/>
  <c i="1" r="BB97"/>
  <c i="5" r="F36"/>
  <c i="1" r="BA99"/>
  <c i="7" r="F36"/>
  <c i="1" r="BA103"/>
  <c r="BA102"/>
  <c r="AW102"/>
  <c i="8" r="F34"/>
  <c i="1" r="BA104"/>
  <c i="9" r="F36"/>
  <c i="1" r="BC105"/>
  <c i="2" r="F38"/>
  <c i="1" r="BC96"/>
  <c i="3" r="F38"/>
  <c i="1" r="BC97"/>
  <c i="4" r="F39"/>
  <c i="1" r="BD98"/>
  <c i="6" r="J36"/>
  <c i="1" r="AW101"/>
  <c i="6" r="F38"/>
  <c i="1" r="BC101"/>
  <c r="BC100"/>
  <c r="AY100"/>
  <c i="8" r="J34"/>
  <c i="1" r="AW104"/>
  <c i="9" r="F35"/>
  <c i="1" r="BB105"/>
  <c i="10" r="F34"/>
  <c i="1" r="BA106"/>
  <c i="2" r="F39"/>
  <c i="1" r="BD96"/>
  <c i="3" r="F39"/>
  <c i="1" r="BD97"/>
  <c i="5" r="F37"/>
  <c i="1" r="BB99"/>
  <c i="6" r="F39"/>
  <c i="1" r="BD101"/>
  <c r="BD100"/>
  <c i="7" r="F38"/>
  <c i="1" r="BC103"/>
  <c r="BC102"/>
  <c r="AY102"/>
  <c i="10" r="J34"/>
  <c i="1" r="AW106"/>
  <c i="2" r="F37"/>
  <c i="1" r="BB96"/>
  <c i="4" r="J36"/>
  <c i="1" r="AW98"/>
  <c i="5" r="F38"/>
  <c i="1" r="BC99"/>
  <c i="7" r="F37"/>
  <c i="1" r="BB103"/>
  <c r="BB102"/>
  <c r="AX102"/>
  <c i="7" r="J32"/>
  <c i="8" r="F36"/>
  <c i="1" r="BC104"/>
  <c i="10" r="F37"/>
  <c i="1" r="BD106"/>
  <c i="10" r="F36"/>
  <c i="1" r="BC106"/>
  <c i="3" r="F36"/>
  <c i="1" r="BA97"/>
  <c i="4" r="F37"/>
  <c i="1" r="BB98"/>
  <c i="5" r="J36"/>
  <c i="1" r="AW99"/>
  <c i="7" r="F39"/>
  <c i="1" r="BD103"/>
  <c r="BD102"/>
  <c i="8" r="F37"/>
  <c i="1" r="BD104"/>
  <c i="9" r="J34"/>
  <c i="1" r="AW105"/>
  <c i="9" l="1" r="T121"/>
  <c i="3" r="T131"/>
  <c r="T130"/>
  <c i="4" r="P131"/>
  <c r="P130"/>
  <c i="1" r="AU98"/>
  <c i="6" r="T133"/>
  <c r="T132"/>
  <c i="10" r="R124"/>
  <c i="5" r="BK130"/>
  <c r="BK129"/>
  <c r="J129"/>
  <c r="J98"/>
  <c i="3" r="P131"/>
  <c r="P130"/>
  <c i="1" r="AU97"/>
  <c i="3" r="R131"/>
  <c r="R130"/>
  <c i="2" r="R131"/>
  <c r="R130"/>
  <c i="6" r="P133"/>
  <c r="P132"/>
  <c i="1" r="AU101"/>
  <c i="10" r="T124"/>
  <c r="P124"/>
  <c i="1" r="AU106"/>
  <c i="5" r="R130"/>
  <c r="R129"/>
  <c r="T130"/>
  <c r="T129"/>
  <c i="9" r="P121"/>
  <c i="1" r="AU105"/>
  <c i="4" r="R131"/>
  <c r="R130"/>
  <c i="7" r="T129"/>
  <c r="T128"/>
  <c i="4" r="T131"/>
  <c r="T130"/>
  <c i="9" r="BK121"/>
  <c r="J121"/>
  <c r="J96"/>
  <c i="6" r="R133"/>
  <c r="R132"/>
  <c i="9" r="R121"/>
  <c i="7" r="P129"/>
  <c r="P128"/>
  <c i="1" r="AU103"/>
  <c i="2" r="T131"/>
  <c r="T130"/>
  <c i="10" r="BK125"/>
  <c r="J125"/>
  <c r="J97"/>
  <c r="BK138"/>
  <c r="J138"/>
  <c r="J101"/>
  <c r="BK163"/>
  <c r="J163"/>
  <c r="J103"/>
  <c r="BK130"/>
  <c r="J130"/>
  <c r="J99"/>
  <c i="1" r="AG103"/>
  <c i="7" r="J98"/>
  <c r="J129"/>
  <c r="J99"/>
  <c i="6" r="BK132"/>
  <c r="J132"/>
  <c i="4" r="BK130"/>
  <c r="J130"/>
  <c r="J98"/>
  <c i="3" r="BK130"/>
  <c r="J130"/>
  <c i="2" r="BK130"/>
  <c r="J130"/>
  <c i="3" r="J35"/>
  <c i="1" r="AV97"/>
  <c r="AT97"/>
  <c r="BD95"/>
  <c r="BC95"/>
  <c i="7" r="J35"/>
  <c i="1" r="AV103"/>
  <c r="AT103"/>
  <c r="AN103"/>
  <c i="8" r="J30"/>
  <c i="1" r="AG104"/>
  <c i="10" r="F33"/>
  <c i="1" r="AZ106"/>
  <c r="AU100"/>
  <c i="2" r="F35"/>
  <c i="1" r="AZ96"/>
  <c i="5" r="F35"/>
  <c i="1" r="AZ99"/>
  <c r="AG102"/>
  <c i="8" r="J33"/>
  <c i="1" r="AV104"/>
  <c r="AT104"/>
  <c i="3" r="F35"/>
  <c i="1" r="AZ97"/>
  <c r="BB95"/>
  <c r="AX95"/>
  <c r="BA95"/>
  <c r="AW95"/>
  <c i="6" r="J35"/>
  <c i="1" r="AV101"/>
  <c r="AT101"/>
  <c r="AU102"/>
  <c i="2" r="J35"/>
  <c i="1" r="AV96"/>
  <c r="AT96"/>
  <c i="5" r="J35"/>
  <c i="1" r="AV99"/>
  <c r="AT99"/>
  <c i="8" r="F33"/>
  <c i="1" r="AZ104"/>
  <c i="9" r="J33"/>
  <c i="1" r="AV105"/>
  <c r="AT105"/>
  <c i="2" r="J32"/>
  <c i="1" r="AG96"/>
  <c i="3" r="J32"/>
  <c i="1" r="AG97"/>
  <c i="4" r="J35"/>
  <c i="1" r="AV98"/>
  <c r="AT98"/>
  <c i="7" r="F35"/>
  <c i="1" r="AZ103"/>
  <c r="AZ102"/>
  <c r="AV102"/>
  <c r="AT102"/>
  <c i="10" r="J33"/>
  <c i="1" r="AV106"/>
  <c r="AT106"/>
  <c i="4" r="F35"/>
  <c i="1" r="AZ98"/>
  <c i="6" r="F35"/>
  <c i="1" r="AZ101"/>
  <c r="AZ100"/>
  <c r="AV100"/>
  <c r="AT100"/>
  <c i="9" r="F33"/>
  <c i="1" r="AZ105"/>
  <c i="6" r="J32"/>
  <c i="1" r="AG101"/>
  <c r="AG100"/>
  <c i="10" l="1" r="BK124"/>
  <c r="J124"/>
  <c r="J96"/>
  <c i="5" r="J130"/>
  <c r="J99"/>
  <c i="1" r="AN104"/>
  <c r="AN102"/>
  <c i="8" r="J39"/>
  <c i="1" r="AN100"/>
  <c r="AN101"/>
  <c i="6" r="J98"/>
  <c i="7" r="J41"/>
  <c i="6" r="J41"/>
  <c i="1" r="AN97"/>
  <c i="3" r="J98"/>
  <c i="1" r="AN96"/>
  <c i="2" r="J98"/>
  <c i="3" r="J41"/>
  <c i="2" r="J41"/>
  <c i="1" r="AU95"/>
  <c r="AU94"/>
  <c r="AZ95"/>
  <c r="BC94"/>
  <c r="W32"/>
  <c i="5" r="J32"/>
  <c i="1" r="AG99"/>
  <c r="BD94"/>
  <c r="W33"/>
  <c r="AY95"/>
  <c i="9" r="J30"/>
  <c i="1" r="AG105"/>
  <c r="BB94"/>
  <c r="AX94"/>
  <c i="4" r="J32"/>
  <c i="1" r="AG98"/>
  <c r="AN98"/>
  <c r="BA94"/>
  <c r="W30"/>
  <c i="9" l="1" r="J39"/>
  <c i="5" r="J41"/>
  <c i="4" r="J41"/>
  <c i="1" r="AN99"/>
  <c r="AN105"/>
  <c r="AZ94"/>
  <c r="W29"/>
  <c r="AY94"/>
  <c r="W31"/>
  <c r="AW94"/>
  <c r="AK30"/>
  <c i="10" r="J30"/>
  <c i="1" r="AG106"/>
  <c r="AV95"/>
  <c r="AT95"/>
  <c r="AG95"/>
  <c i="10" l="1" r="J39"/>
  <c i="1" r="AN95"/>
  <c r="AN106"/>
  <c r="AV94"/>
  <c r="AK29"/>
  <c r="AG94"/>
  <c r="AK26"/>
  <c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<sst xmlns="http://schemas.openxmlformats.org/spreadsheetml/2006/main">
  <si>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</si>
  <si>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</si>
  <si>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</si>
  <si>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</si>
  <si>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</si>
  <si>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{644597ba-88c8-4943-9fa2-0572990211ce}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</si>
  <si>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</si>
  <si>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</si>
  <si>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</si>
  <si>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</si>
  <si>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</si>
  <si>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</si>
  <si>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</si>
  <si>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</si>
  <si>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M21/049(2024)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</si>
  <si>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</si>
  <si>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</si>
  <si>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Opočínek III. část</t>
  </si>
  <si>
    <t>KSO:</t>
  </si>
  <si>
    <t>CC-CZ:</t>
  </si>
  <si>
    <t>Místo:</t>
  </si>
  <si>
    <t>Opočínek</t>
  </si>
  <si>
    <t>Datum:</t>
  </si>
  <si>
    <t>8. 2. 2024</t>
  </si>
  <si>
    <t>Zadavatel:</t>
  </si>
  <si>
    <t>IČ:</t>
  </si>
  <si>
    <t>Vodovody a kanalizace Pardubice, a.s.</t>
  </si>
  <si>
    <t>DIČ:</t>
  </si>
  <si>
    <t>Uchazeč:</t>
  </si>
  <si>
    <t>Vyplň údaj</t>
  </si>
  <si>
    <t>Projektant:</t>
  </si>
  <si>
    <t>Multiaqua s.r.o.</t>
  </si>
  <si>
    <t>True</t>
  </si>
  <si>
    <t>Zpracovatel:</t>
  </si>
  <si>
    <t>Ing. Lubor Dítě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</si>
  <si>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</si>
  <si>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</si>
  <si>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</si>
  <si>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</si>
  <si>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</si>
  <si>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</si>
  <si>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</si>
  <si>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</si>
  <si>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</si>
  <si>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</si>
  <si>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</si>
  <si>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</si>
  <si>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</si>
  <si>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</si>
  <si>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</si>
  <si>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</si>
  <si>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</si>
  <si>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</si>
  <si>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</si>
  <si>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</si>
  <si>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</si>
  <si>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</si>
  <si>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</si>
  <si>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</si>
  <si>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</si>
  <si>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</si>
  <si>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</si>
  <si>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</si>
  <si>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</si>
  <si>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</si>
  <si>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</si>
  <si>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</si>
  <si>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</si>
  <si>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</si>
  <si>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</si>
  <si>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</si>
  <si>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</si>
  <si>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</si>
  <si>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</si>
  <si>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</si>
  <si>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</si>
  <si>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</si>
  <si>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</si>
  <si>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</si>
  <si>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</si>
  <si>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</si>
  <si>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Gravitační kanalizace</t>
  </si>
  <si>
    <t>STA</t>
  </si>
  <si>
    <t>1</t>
  </si>
  <si>
    <t>{b86faf52-aaf3-41fd-ac71-4374bc0c9dfd}</t>
  </si>
  <si>
    <t>2</t>
  </si>
  <si>
    <t>/</t>
  </si>
  <si>
    <t>01</t>
  </si>
  <si>
    <t>Stoka A-1 po Š37</t>
  </si>
  <si>
    <t>Soupis</t>
  </si>
  <si>
    <t>{bc02627d-c398-4d8a-a50d-0bab7eadc979}</t>
  </si>
  <si>
    <t>02</t>
  </si>
  <si>
    <t>Stoka A-1-2</t>
  </si>
  <si>
    <t>{e671bcb7-bd2b-4251-a792-8d7ab06ea45b}</t>
  </si>
  <si>
    <t>03</t>
  </si>
  <si>
    <t>Stoka A-1-3</t>
  </si>
  <si>
    <t>{aa792d59-9038-46ed-be90-d5885f0ecfdd}</t>
  </si>
  <si>
    <t>04</t>
  </si>
  <si>
    <t>Stoka B</t>
  </si>
  <si>
    <t>{73d816be-7886-4d69-b772-2c317ba3af42}</t>
  </si>
  <si>
    <t>SO 03</t>
  </si>
  <si>
    <t>Stavební část čerpacích stanic</t>
  </si>
  <si>
    <t>{4eecbc4d-2f7a-4a79-aa6b-bcd61b3f8596}</t>
  </si>
  <si>
    <t>SO 03.1</t>
  </si>
  <si>
    <t>I. část</t>
  </si>
  <si>
    <t>{91fbaf44-20c4-40ca-8024-9022fa1065ba}</t>
  </si>
  <si>
    <t>SO 04</t>
  </si>
  <si>
    <t>Výtlaky</t>
  </si>
  <si>
    <t>{5c654899-ad56-44e2-be30-bfe834cbd5d7}</t>
  </si>
  <si>
    <t>SO 04.1</t>
  </si>
  <si>
    <t>{7f68c079-54ab-4926-ac33-745387af5fd7}</t>
  </si>
  <si>
    <t>PS 01</t>
  </si>
  <si>
    <t>Strojní část čerpacích stanic</t>
  </si>
  <si>
    <t>{29442517-80e4-4d11-a10a-5b2898612c5a}</t>
  </si>
  <si>
    <t>PS 02</t>
  </si>
  <si>
    <t>Elektro část čerpacích stanic</t>
  </si>
  <si>
    <t>{edfd2660-c28f-4905-8637-6f966c789301}</t>
  </si>
  <si>
    <t>06</t>
  </si>
  <si>
    <t>Vedlejší a ostatní náklady</t>
  </si>
  <si>
    <t>{e25717e9-cc18-4d5f-8795-64d6e03e0371}</t>
  </si>
  <si>
    <t>KRYCÍ LIST SOUPISU PRACÍ</t>
  </si>
  <si>
    <t>Objekt:</t>
  </si>
  <si>
    <t>SO 01 - Gravitační kanalizace</t>
  </si>
  <si>
    <t>Soupis:</t>
  </si>
  <si>
    <t>01 - Stoka A-1 po Š37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</si>
  <si>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</si>
  <si>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</si>
  <si>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</si>
  <si>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</si>
  <si>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</si>
  <si>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</si>
  <si>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</si>
  <si>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</si>
  <si>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</si>
  <si>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</si>
  <si>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</si>
  <si>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</si>
  <si>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</si>
  <si>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</si>
  <si>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</si>
  <si>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</si>
  <si>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</si>
  <si>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</si>
  <si>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</si>
  <si>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</si>
  <si>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</si>
  <si>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</si>
  <si>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</si>
  <si>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</si>
  <si>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</si>
  <si>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</si>
  <si>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</si>
  <si>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</si>
  <si>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</si>
  <si>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</si>
  <si>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</si>
  <si>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</si>
  <si>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</si>
  <si>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</si>
  <si>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</si>
  <si>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m2</t>
  </si>
  <si>
    <t>CS ÚRS 2024 01</t>
  </si>
  <si>
    <t>4</t>
  </si>
  <si>
    <t>VV</t>
  </si>
  <si>
    <t>výkres D.1.01.03</t>
  </si>
  <si>
    <t>délky dle tabulky kubatur</t>
  </si>
  <si>
    <t>4,0*1,5</t>
  </si>
  <si>
    <t>Součet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</si>
  <si>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</si>
  <si>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</si>
  <si>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stoka</t>
  </si>
  <si>
    <t>81,25*1,6</t>
  </si>
  <si>
    <t>odstranění provizorního povrchu</t>
  </si>
  <si>
    <t>81,25*1,1</t>
  </si>
  <si>
    <t>odbočky</t>
  </si>
  <si>
    <t>8,0*1,6 "sus</t>
  </si>
  <si>
    <t>4,0*1,1 "dlažba</t>
  </si>
  <si>
    <t>8,0*1,1</t>
  </si>
  <si>
    <t>3</t>
  </si>
  <si>
    <t>113107231</t>
  </si>
  <si>
    <t>Odstranění podkladů nebo krytů strojně plochy jednotlivě přes 200 m2 s přemístěním hmot na skládku na vzdálenost do 20 m nebo s naložením na dopravní prostředek z betonu prostého, o tl. vrstvy přes 100 do 150 mm</t>
  </si>
  <si>
    <t>6</t>
  </si>
  <si>
    <t>81,25*2,1</t>
  </si>
  <si>
    <t>8,0*2,1 "sus</t>
  </si>
  <si>
    <t>113107242</t>
  </si>
  <si>
    <t>Odstranění podkladů nebo krytů strojně plochy jednotlivě přes 200 m2 s přemístěním hmot na skládku na vzdálenost do 20 m nebo s naložením na dopravní prostředek živičných, o tl. vrstvy přes 50 do 100 mm</t>
  </si>
  <si>
    <t>8</t>
  </si>
  <si>
    <t>řad</t>
  </si>
  <si>
    <t>5</t>
  </si>
  <si>
    <t>113154124-R</t>
  </si>
  <si>
    <t xml:space="preserve">Frézování živičného podkladu nebo krytu  s naložením na dopravní prostředek plochy do 500 m2 bez překážek v trase pruhu šířky přes 0,5 m do 1 m, tloušťky vrstvy 70 mm</t>
  </si>
  <si>
    <t>10</t>
  </si>
  <si>
    <t>P</t>
  </si>
  <si>
    <t>Poznámka k položce:_x000d_
Poznámka k položce: hmotnost sutě 0,256 t/m2</t>
  </si>
  <si>
    <t>81,25*2,6</t>
  </si>
  <si>
    <t>8,0*2,6</t>
  </si>
  <si>
    <t>113154222</t>
  </si>
  <si>
    <t>Frézování živičného podkladu nebo krytu s naložením na dopravní prostředek plochy přes 500 do 1 000 m2 bez překážek v trase pruhu šířky do 1 m, tloušťky vrstvy 40 mm</t>
  </si>
  <si>
    <t>410</t>
  </si>
  <si>
    <t>7</t>
  </si>
  <si>
    <t>115101201</t>
  </si>
  <si>
    <t>Čerpání vody na dopravní výšku do 10 m s uvažovaným průměrným přítokem do 500 l/min</t>
  </si>
  <si>
    <t>hod</t>
  </si>
  <si>
    <t>14</t>
  </si>
  <si>
    <t>81,25/10,0*24</t>
  </si>
  <si>
    <t>12,0/10,0*24</t>
  </si>
  <si>
    <t>115101301</t>
  </si>
  <si>
    <t>Pohotovost záložní čerpací soupravy pro dopravní výšku do 10 m s uvažovaným průměrným přítokem do 500 l/min</t>
  </si>
  <si>
    <t>den</t>
  </si>
  <si>
    <t>16</t>
  </si>
  <si>
    <t>81,25/10,0</t>
  </si>
  <si>
    <t>12,0/10,0</t>
  </si>
  <si>
    <t>9</t>
  </si>
  <si>
    <t>132154206</t>
  </si>
  <si>
    <t>Hloubení zapažených rýh šířky přes 800 do 2 000 mm strojně s urovnáním dna do předepsaného profilu a spádu v hornině třídy těžitelnosti I skupiny 1 a 2 přes 1 000 do 5 000 m3</t>
  </si>
  <si>
    <t>m3</t>
  </si>
  <si>
    <t>18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</si>
  <si>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</si>
  <si>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</si>
  <si>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20</t>
  </si>
  <si>
    <t>11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</si>
  <si>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</si>
  <si>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</si>
  <si>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22</t>
  </si>
  <si>
    <t>30% výkopu</t>
  </si>
  <si>
    <t>dle tabulky kubatur</t>
  </si>
  <si>
    <t>425,71*0,3*0,5</t>
  </si>
  <si>
    <t>81,25*((0,2+0,1)/2*1,1)*0,3</t>
  </si>
  <si>
    <t>Mezisoučet</t>
  </si>
  <si>
    <t>32,87*0,3*0,666</t>
  </si>
  <si>
    <t>12,0*((0,2+0,1)/2*1,1)*0,3</t>
  </si>
  <si>
    <t>132454206</t>
  </si>
  <si>
    <t>Hloubení zapažených rýh šířky přes 800 do 2 000 mm strojně s urovnáním dna do předepsaného profilu a spádu v hornině třídy těžitelnosti II skupiny 5 přes 1 000 do 5 000 m3</t>
  </si>
  <si>
    <t>24</t>
  </si>
  <si>
    <t>13</t>
  </si>
  <si>
    <t>151811131</t>
  </si>
  <si>
    <t>Zřízení pažicích boxů pro pažení a rozepření stěn rýh podzemního vedení hloubka výkopu do 4 m, šířka do 1,2 m</t>
  </si>
  <si>
    <t>26</t>
  </si>
  <si>
    <t>870,73*0,5 "stoka</t>
  </si>
  <si>
    <t>75,6*0,666 "odbočky</t>
  </si>
  <si>
    <t>151811231</t>
  </si>
  <si>
    <t>Odstranění pažicích boxů pro pažení a rozepření stěn rýh podzemního vedení hloubka výkopu do 4 m, šířka do 1,2 m</t>
  </si>
  <si>
    <t>28</t>
  </si>
  <si>
    <t>15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</si>
  <si>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</si>
  <si>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</si>
  <si>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30</t>
  </si>
  <si>
    <t>přebytečná zemina</t>
  </si>
  <si>
    <t>50,027+100,053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</si>
  <si>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</si>
  <si>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</si>
  <si>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32</t>
  </si>
  <si>
    <t>7 příplatků</t>
  </si>
  <si>
    <t>7*150,08</t>
  </si>
  <si>
    <t>17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</si>
  <si>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</si>
  <si>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</si>
  <si>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34</t>
  </si>
  <si>
    <t>75,04+25,013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</si>
  <si>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</si>
  <si>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</si>
  <si>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36</t>
  </si>
  <si>
    <t>100,053*7</t>
  </si>
  <si>
    <t>19</t>
  </si>
  <si>
    <t>171201221</t>
  </si>
  <si>
    <t>Poplatek za uložení stavebního odpadu na skládce (skládkovné) zeminy a kamení zatříděného do Katalogu odpadů pod kódem 17 05 04</t>
  </si>
  <si>
    <t>t</t>
  </si>
  <si>
    <t>vlastní</t>
  </si>
  <si>
    <t>38</t>
  </si>
  <si>
    <t>150,080*1,8</t>
  </si>
  <si>
    <t>100,053*1,8</t>
  </si>
  <si>
    <t>174151101</t>
  </si>
  <si>
    <t>Zásyp sypaninou z jakékoliv horniny strojně s uložením výkopku ve vrstvách se zhutněním jam, šachet, rýh nebo kolem objektů v těchto vykopávkách</t>
  </si>
  <si>
    <t>40</t>
  </si>
  <si>
    <t>náhrada výkopku</t>
  </si>
  <si>
    <t>280,69*0,5 "stoka</t>
  </si>
  <si>
    <t>21,78*0,666 "odbočky</t>
  </si>
  <si>
    <t>M</t>
  </si>
  <si>
    <t>58331202</t>
  </si>
  <si>
    <t>štěrkodrť netříděná do 100mm amfibolit</t>
  </si>
  <si>
    <t>42</t>
  </si>
  <si>
    <t>280,69*2,0*0,5</t>
  </si>
  <si>
    <t>21,78*2,0*0,666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</si>
  <si>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</si>
  <si>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</si>
  <si>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44</t>
  </si>
  <si>
    <t>99,62*0,5 "stoka</t>
  </si>
  <si>
    <t>8,75*0,666 "odbočky</t>
  </si>
  <si>
    <t>23</t>
  </si>
  <si>
    <t>58331200</t>
  </si>
  <si>
    <t>štěrkopísek netříděný</t>
  </si>
  <si>
    <t>46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</si>
  <si>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</si>
  <si>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</si>
  <si>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</si>
  <si>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48</t>
  </si>
  <si>
    <t>délka dle tabulky kubatur</t>
  </si>
  <si>
    <t xml:space="preserve">81,25*((0,2+0,1)/2*1,1) "stoka </t>
  </si>
  <si>
    <t>12,0*((0,2+0,1)/2*1,1) "odbočky</t>
  </si>
  <si>
    <t>25</t>
  </si>
  <si>
    <t>212755215</t>
  </si>
  <si>
    <t>Trativody bez lože z drenážních trubek plastových flexibilních D 125 mm</t>
  </si>
  <si>
    <t>m</t>
  </si>
  <si>
    <t>50</t>
  </si>
  <si>
    <t>81,25</t>
  </si>
  <si>
    <t>Svislé a kompletní konstrukce</t>
  </si>
  <si>
    <t>359901111</t>
  </si>
  <si>
    <t>Vyčištění stok jakékoliv výšky</t>
  </si>
  <si>
    <t>52</t>
  </si>
  <si>
    <t>27</t>
  </si>
  <si>
    <t>359901211</t>
  </si>
  <si>
    <t>Monitoring stok (kamerový systém) jakékoli výšky nová kanalizace</t>
  </si>
  <si>
    <t>54</t>
  </si>
  <si>
    <t>Vodorovné konstrukce</t>
  </si>
  <si>
    <t>451573111</t>
  </si>
  <si>
    <t>Lože pod potrubí, stoky a drobné objekty v otevřeném výkopu z písku a štěrkopísku do 63 mm</t>
  </si>
  <si>
    <t>56</t>
  </si>
  <si>
    <t>18,04*0,48 "stoka</t>
  </si>
  <si>
    <t>1,98*0,666 "odbočky</t>
  </si>
  <si>
    <t>29</t>
  </si>
  <si>
    <t>452112112</t>
  </si>
  <si>
    <t>Osazení betonových dílců prstenců nebo rámů pod poklopy a mříže, výšky do 100 mm</t>
  </si>
  <si>
    <t>kus</t>
  </si>
  <si>
    <t>58</t>
  </si>
  <si>
    <t>1+1</t>
  </si>
  <si>
    <t>59224185</t>
  </si>
  <si>
    <t>prstenec šachtový vyrovnávací betonový 625x120x60mm</t>
  </si>
  <si>
    <t>60</t>
  </si>
  <si>
    <t>31</t>
  </si>
  <si>
    <t>59224176</t>
  </si>
  <si>
    <t>prstenec šachtový vyrovnávací betonový 625x120x80mm</t>
  </si>
  <si>
    <t>62</t>
  </si>
  <si>
    <t>33</t>
  </si>
  <si>
    <t>452112122</t>
  </si>
  <si>
    <t>Osazení betonových dílců prstenců nebo rámů pod poklopy a mříže, výšky přes 100 do 200 mm</t>
  </si>
  <si>
    <t>64</t>
  </si>
  <si>
    <t>příloha D.1.1.1.b.4</t>
  </si>
  <si>
    <t>59224188</t>
  </si>
  <si>
    <t>prstenec šachtový vyrovnávací betonový 625x120x120mm</t>
  </si>
  <si>
    <t>66</t>
  </si>
  <si>
    <t>35</t>
  </si>
  <si>
    <t>452311121</t>
  </si>
  <si>
    <t>Podkladní a zajišťovací konstrukce z betonu prostého v otevřeném výkopu bez zvýšených nároků na prostředí desky pod potrubí, stoky a drobné objekty z betonu tř. C 8/10</t>
  </si>
  <si>
    <t>68</t>
  </si>
  <si>
    <t>včetně materiálu</t>
  </si>
  <si>
    <t>2*PI*0,8*0,8*0,1</t>
  </si>
  <si>
    <t>Komunikace pozemní</t>
  </si>
  <si>
    <t>564851114-R</t>
  </si>
  <si>
    <t xml:space="preserve">Podklad ze štěrkodrti ŠD  s rozprostřením a zhutněním, po zhutnění tl. 180 mm</t>
  </si>
  <si>
    <t>70</t>
  </si>
  <si>
    <t>provizorní povrch</t>
  </si>
  <si>
    <t>z ceníkové ceny odečtena cena materiálu</t>
  </si>
  <si>
    <t>pro provizorní povrch bude použit materiál z odstraněných povrchů</t>
  </si>
  <si>
    <t>81,25*1,1 "stoka</t>
  </si>
  <si>
    <t>8,0*1,1 "odbočky</t>
  </si>
  <si>
    <t>37</t>
  </si>
  <si>
    <t>564861111</t>
  </si>
  <si>
    <t>Podklad ze štěrkodrti ŠD s rozprostřením a zhutněním plochy přes 100 m2, po zhutnění tl. 200 mm</t>
  </si>
  <si>
    <t>72</t>
  </si>
  <si>
    <t>565145111</t>
  </si>
  <si>
    <t>Asfaltový beton vrstva podkladní ACP 16 (obalované kamenivo střednězrnné - OKS) s rozprostřením a zhutněním v pruhu šířky přes 1,5 do 3 m, po zhutnění tl. 60 mm</t>
  </si>
  <si>
    <t>74</t>
  </si>
  <si>
    <t>provizorní povrch sus</t>
  </si>
  <si>
    <t>39</t>
  </si>
  <si>
    <t>565155111</t>
  </si>
  <si>
    <t>Asfaltový beton vrstva podkladní ACP 16 (obalované kamenivo střednězrnné - OKS) s rozprostřením a zhutněním v pruhu šířky přes 1,5 do 3 m, po zhutnění tl. 70 mm</t>
  </si>
  <si>
    <t>76</t>
  </si>
  <si>
    <t xml:space="preserve">81,25*2,6 "stoka </t>
  </si>
  <si>
    <t>8,0*2,6 "odbočky</t>
  </si>
  <si>
    <t>567122112</t>
  </si>
  <si>
    <t>Podklad ze směsi stmelené cementem SC bez dilatačních spár, s rozprostřením a zhutněním SC C 8/10 (KSC I), po zhutnění tl. 130 mm</t>
  </si>
  <si>
    <t>78</t>
  </si>
  <si>
    <t>81,25*2,1 "stoka</t>
  </si>
  <si>
    <t>41</t>
  </si>
  <si>
    <t>573111112</t>
  </si>
  <si>
    <t>Postřik infiltrační PI z asfaltu silničního s posypem kamenivem, v množství 1,00 kg/m2</t>
  </si>
  <si>
    <t>80</t>
  </si>
  <si>
    <t>81,25*2,6 "stoka</t>
  </si>
  <si>
    <t>573211109</t>
  </si>
  <si>
    <t>Postřik spojovací PS bez posypu kamenivem z asfaltu silničního, v množství 0,50 kg/m2</t>
  </si>
  <si>
    <t>82</t>
  </si>
  <si>
    <t>43</t>
  </si>
  <si>
    <t>577134111</t>
  </si>
  <si>
    <t>Asfaltový beton vrstva obrusná ACO 11 (ABS) s rozprostřením a se zhutněním z nemodifikovaného asfaltu v pruhu šířky do 3 m tř. I (ACO 11+), po zhutnění tl. 40 mm</t>
  </si>
  <si>
    <t>84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</si>
  <si>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</si>
  <si>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</si>
  <si>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86</t>
  </si>
  <si>
    <t>45</t>
  </si>
  <si>
    <t>59245213</t>
  </si>
  <si>
    <t>dlažba zámková betonová tvaru I 200x165mm tl 80mm přírodní</t>
  </si>
  <si>
    <t>88</t>
  </si>
  <si>
    <t>Poznámka k položce:_x000d_
Spotřeba: 36 kus/m2</t>
  </si>
  <si>
    <t>náhrada 10%</t>
  </si>
  <si>
    <t>6,0*0,1</t>
  </si>
  <si>
    <t>Trubní vedení</t>
  </si>
  <si>
    <t>871313121</t>
  </si>
  <si>
    <t>Montáž kanalizačního potrubí z tvrdého PVC-U hladkého plnostěnného tuhost SN 8 DN 160</t>
  </si>
  <si>
    <t>90</t>
  </si>
  <si>
    <t>47</t>
  </si>
  <si>
    <t>871370320</t>
  </si>
  <si>
    <t>Montáž kanalizačního potrubí z polypropylenu PP hladkého plnostěnného SN 12 DN 300</t>
  </si>
  <si>
    <t>92</t>
  </si>
  <si>
    <t>28617040r</t>
  </si>
  <si>
    <t xml:space="preserve">trubka DN 300 z hladkého plnostěnného hrdlového kanalizačního potrubí z polypropylénu (PP) SN 12 dle ČSN EN 14 758 nebo dle ČSN EN 1852-1,  tl. stěny  min. 12,1 mm</t>
  </si>
  <si>
    <t>94</t>
  </si>
  <si>
    <t>Poznámka k položce:_x000d_
Poznámka k položce: ztratné 1,5%</t>
  </si>
  <si>
    <t>81,25*1,015 "Přepočtené koeficientem množství</t>
  </si>
  <si>
    <t>49</t>
  </si>
  <si>
    <t>877310310</t>
  </si>
  <si>
    <t>Montáž tvarovek na kanalizačním plastovém potrubí z PP nebo PVC-U hladkého plnostěnného kolen, víček nebo hrdlových uzávěrů DN 150</t>
  </si>
  <si>
    <t>96</t>
  </si>
  <si>
    <t>28617182r</t>
  </si>
  <si>
    <t>koleno kanalizační PP SN12 45° DN 150</t>
  </si>
  <si>
    <t>98</t>
  </si>
  <si>
    <t>51</t>
  </si>
  <si>
    <t>100</t>
  </si>
  <si>
    <t>28611588</t>
  </si>
  <si>
    <t>zátka kanalizace plastové KG DN 150</t>
  </si>
  <si>
    <t>102</t>
  </si>
  <si>
    <t>53</t>
  </si>
  <si>
    <t>877370320</t>
  </si>
  <si>
    <t>Montáž tvarovek na kanalizačním plastovém potrubí z PP nebo PVC-U hladkého plnostěnného odboček DN 300</t>
  </si>
  <si>
    <t>104</t>
  </si>
  <si>
    <t>28617214r</t>
  </si>
  <si>
    <t>odbočka kanalizační PP SN12 45° DN 300/150</t>
  </si>
  <si>
    <t>106</t>
  </si>
  <si>
    <t>55</t>
  </si>
  <si>
    <t>892372121</t>
  </si>
  <si>
    <t>Tlakové zkoušky vzduchem těsnícími vaky ucpávkovými DN 300</t>
  </si>
  <si>
    <t>úsek</t>
  </si>
  <si>
    <t>108</t>
  </si>
  <si>
    <t>894411311</t>
  </si>
  <si>
    <t>Osazení betonových nebo železobetonových dílců pro šachty skruží rovných</t>
  </si>
  <si>
    <t>110</t>
  </si>
  <si>
    <t>59</t>
  </si>
  <si>
    <t>59224052</t>
  </si>
  <si>
    <t>skruž betonová kanalizační se stupadly 100x100x12cm</t>
  </si>
  <si>
    <t>112</t>
  </si>
  <si>
    <t>894412411</t>
  </si>
  <si>
    <t>Osazení betonových nebo železobetonových dílců pro šachty skruží přechodových</t>
  </si>
  <si>
    <t>114</t>
  </si>
  <si>
    <t>61</t>
  </si>
  <si>
    <t>59224312</t>
  </si>
  <si>
    <t>konus betonové šachty DN 1000 kanalizační 100x62,5x58cm tl stěny 12 stupadla poplastovaná</t>
  </si>
  <si>
    <t>116</t>
  </si>
  <si>
    <t>894414111</t>
  </si>
  <si>
    <t>Osazení betonových nebo železobetonových dílců pro šachty skruží základových (dno)</t>
  </si>
  <si>
    <t>118</t>
  </si>
  <si>
    <t>63</t>
  </si>
  <si>
    <t>59224337</t>
  </si>
  <si>
    <t>dno betonové šachty DN 1000 kanalizační výšky 60cm</t>
  </si>
  <si>
    <t>120</t>
  </si>
  <si>
    <t>59224348</t>
  </si>
  <si>
    <t>těsnění elastomerové pro spojení šachetních dílů DN 1000</t>
  </si>
  <si>
    <t>122</t>
  </si>
  <si>
    <t>65</t>
  </si>
  <si>
    <t>899104112-R.1</t>
  </si>
  <si>
    <t>Provizorní poklop</t>
  </si>
  <si>
    <t>kpl</t>
  </si>
  <si>
    <t>124</t>
  </si>
  <si>
    <t>dle TZ</t>
  </si>
  <si>
    <t>montáž a demontáž</t>
  </si>
  <si>
    <t>dvojnásobná obratovost</t>
  </si>
  <si>
    <t>- poklop DN 600 D400</t>
  </si>
  <si>
    <t>- prstýnek 40 mm</t>
  </si>
  <si>
    <t>- prstýnek 60 mm</t>
  </si>
  <si>
    <t>899304111-R</t>
  </si>
  <si>
    <t>Osazení samonivelačních poklopů železobetonových včetně rámů jakékoliv hmotnosti včetně zálivky, adaptéru dle výrobce</t>
  </si>
  <si>
    <t>126</t>
  </si>
  <si>
    <t>67</t>
  </si>
  <si>
    <t>5524103001</t>
  </si>
  <si>
    <t xml:space="preserve">Kanalizační poklop litinový, rám samonivelační,  D 400 bez odvětrání</t>
  </si>
  <si>
    <t>128</t>
  </si>
  <si>
    <t>69</t>
  </si>
  <si>
    <t>5524143001</t>
  </si>
  <si>
    <t>adaptér na samonivelační poklopy</t>
  </si>
  <si>
    <t>130</t>
  </si>
  <si>
    <t>Ostatní konstrukce a práce, bourání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</si>
  <si>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</si>
  <si>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</si>
  <si>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132</t>
  </si>
  <si>
    <t>6,0*0,9</t>
  </si>
  <si>
    <t>997</t>
  </si>
  <si>
    <t>Přesun sutě</t>
  </si>
  <si>
    <t>71</t>
  </si>
  <si>
    <t>997221551</t>
  </si>
  <si>
    <t>Vodorovná doprava suti bez naložení, ale se složením a s hrubým urovnáním ze sypkých materiálů, na vzdálenost do 1 km</t>
  </si>
  <si>
    <t>134</t>
  </si>
  <si>
    <t>997221559</t>
  </si>
  <si>
    <t>Vodorovná doprava suti bez naložení, ale se složením a s hrubým urovnáním Příplatek k ceně za každý další započatý 1 km přes 1 km</t>
  </si>
  <si>
    <t>136</t>
  </si>
  <si>
    <t>z meziskládky pro provizorní povrch</t>
  </si>
  <si>
    <t>81,25*1,1*0,29 "stoka</t>
  </si>
  <si>
    <t>8,0*1,1*0,29 "odbočky</t>
  </si>
  <si>
    <t>16 příplatků</t>
  </si>
  <si>
    <t>16*(81,25+8,0)*1,6*0,29 "dle položky odstranění podkladu z kameniva tl. 200 mm</t>
  </si>
  <si>
    <t>16*(4,0*1,1)*0,29 "dle položky odstranění podkladu z kameniva tl. 200 mm</t>
  </si>
  <si>
    <t>16*191,825*0,325 "dle položky odstranění podkladu z betonu tl. 150 mm</t>
  </si>
  <si>
    <t>16*98,175*0,22 "dle položky odstranění podkladu živičných tl. 100 mm</t>
  </si>
  <si>
    <t>16*410,0*0,103 "dle položky frézování živičného krytu tl. 40 mm</t>
  </si>
  <si>
    <t>16*232,05*0,256 "dle položky frézování živičného krytu tl. 70 mm</t>
  </si>
  <si>
    <t>73</t>
  </si>
  <si>
    <t>997221611</t>
  </si>
  <si>
    <t>Nakládání na dopravní prostředky pro vodorovnou dopravu suti</t>
  </si>
  <si>
    <t>138</t>
  </si>
  <si>
    <t>(81,25+8,0)*1,1*0,29</t>
  </si>
  <si>
    <t>997221615</t>
  </si>
  <si>
    <t>Poplatek za uložení stavebního odpadu na skládce (skládkovné) z prostého betonu zatříděného do Katalogu odpadů pod kódem 17 01 01</t>
  </si>
  <si>
    <t>140</t>
  </si>
  <si>
    <t>191,825*0,325 "dle položky odstranění podkladu z betonu tl. 150 mm</t>
  </si>
  <si>
    <t>75</t>
  </si>
  <si>
    <t>997221645</t>
  </si>
  <si>
    <t>Poplatek za uložení stavebního odpadu na skládce (skládkovné) asfaltového bez obsahu dehtu zatříděného do Katalogu odpadů pod kódem 17 03 02</t>
  </si>
  <si>
    <t>142</t>
  </si>
  <si>
    <t>98,175*0,22 "dle položky odstranění podkladu živičných tl. 100 mm</t>
  </si>
  <si>
    <t>410,0*0,103 "dle položky frézování živičného krytu tl. 40 mm</t>
  </si>
  <si>
    <t>232,5*0,256 "dle položky frézování živičného krytu tl. 70 mm</t>
  </si>
  <si>
    <t>997221655</t>
  </si>
  <si>
    <t>144</t>
  </si>
  <si>
    <t>(81,25+8,0)*1,6*0,29 "dle položky odstranění podkladu z kameniva tl. 200 mm</t>
  </si>
  <si>
    <t>4,0*1,1*0,29 "dle položky odstranění podkladu z kameniva tl. 200 mm</t>
  </si>
  <si>
    <t>998</t>
  </si>
  <si>
    <t>Přesun hmot</t>
  </si>
  <si>
    <t>77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</si>
  <si>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</si>
  <si>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</si>
  <si>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146</t>
  </si>
  <si>
    <t>02 - Stoka A-1-2</t>
  </si>
  <si>
    <t>8,0*1,5</t>
  </si>
  <si>
    <t>83,4*1,6</t>
  </si>
  <si>
    <t>83,4*1,1</t>
  </si>
  <si>
    <t>16,0*1,6 "sus</t>
  </si>
  <si>
    <t>8,0*1,1 "dlažba</t>
  </si>
  <si>
    <t>16,0*1,1</t>
  </si>
  <si>
    <t>83,4*2,1 "stoka</t>
  </si>
  <si>
    <t>16,0*2,1 "sus</t>
  </si>
  <si>
    <t>odstranění provizorního krytu</t>
  </si>
  <si>
    <t>83,4*1,1 "stoka</t>
  </si>
  <si>
    <t>16,0*1,1 "odbočky</t>
  </si>
  <si>
    <t>83,4*2,6 "stoka</t>
  </si>
  <si>
    <t>16,0*2,6 "odbočky</t>
  </si>
  <si>
    <t>420,0</t>
  </si>
  <si>
    <t>83,4/10,0*24</t>
  </si>
  <si>
    <t>24,0/10,0*24</t>
  </si>
  <si>
    <t>83,4/10,0</t>
  </si>
  <si>
    <t>24,0/10,0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</si>
  <si>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</si>
  <si>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</si>
  <si>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2*1,1</t>
  </si>
  <si>
    <t>139001101</t>
  </si>
  <si>
    <t>Příplatek k cenám hloubených vykopávek za ztížení vykopávky v blízkosti podzemního vedení nebo výbušnin pro jakoukoliv třídu horniny</t>
  </si>
  <si>
    <t>(2)*2*0,5*1,1*(2,78+0,15)</t>
  </si>
  <si>
    <t>20% výkopu</t>
  </si>
  <si>
    <t>232,93*0,2</t>
  </si>
  <si>
    <t>83,4*((0,2+0,1)/2*1,1)*0,2</t>
  </si>
  <si>
    <t>43,82*0,2</t>
  </si>
  <si>
    <t>24,0*((0,2+0,1)/2*1,1)*0,2</t>
  </si>
  <si>
    <t>40% výkopu</t>
  </si>
  <si>
    <t>232,93*0,4</t>
  </si>
  <si>
    <t>83,4*((0,2+0,1)/2*1,1)*0,4</t>
  </si>
  <si>
    <t>43,82*0,4</t>
  </si>
  <si>
    <t>24,0*((0,2+0,1)/2*1,1)*0,4</t>
  </si>
  <si>
    <t>232,93*0,3</t>
  </si>
  <si>
    <t>83,4*((0,2+0,1)/2*1,1)*0,3</t>
  </si>
  <si>
    <t>43,82*0,3</t>
  </si>
  <si>
    <t>24,0*((0,2+0,1)/2*1,1)*0,3</t>
  </si>
  <si>
    <t>10% výkopu</t>
  </si>
  <si>
    <t>232,93*0,1</t>
  </si>
  <si>
    <t>83,4*((0,2+0,1)/2*1,1)*0,1</t>
  </si>
  <si>
    <t>43,82*0,1</t>
  </si>
  <si>
    <t>24,0*((0,2+0,1)/2*1,1)*0,1</t>
  </si>
  <si>
    <t>463,29 "stoka</t>
  </si>
  <si>
    <t>100,8 "odbočky</t>
  </si>
  <si>
    <t>dle položky zřízení</t>
  </si>
  <si>
    <t xml:space="preserve">49,338+98,676 </t>
  </si>
  <si>
    <t>9,556+19,112</t>
  </si>
  <si>
    <t>7*176,682</t>
  </si>
  <si>
    <t>74,007+24,669</t>
  </si>
  <si>
    <t>14,334+4,778</t>
  </si>
  <si>
    <t>7*117,788</t>
  </si>
  <si>
    <t>176,682*1,8</t>
  </si>
  <si>
    <t>117,788*1,8</t>
  </si>
  <si>
    <t>160,4 "stoka</t>
  </si>
  <si>
    <t>29,04 "odbočky</t>
  </si>
  <si>
    <t>160,4*2,0</t>
  </si>
  <si>
    <t>29,04*2,0</t>
  </si>
  <si>
    <t>49,53 "stoka</t>
  </si>
  <si>
    <t>11,66 "odbočky</t>
  </si>
  <si>
    <t>61,19*2 "Přepočtené koeficientem množství</t>
  </si>
  <si>
    <t>83,4*((0,2+0,1)/2*1,1) "stoka</t>
  </si>
  <si>
    <t>24,0*((0,2+0,1)/2*1,1) "odbočky</t>
  </si>
  <si>
    <t>83,4+24,0</t>
  </si>
  <si>
    <t xml:space="preserve">8,97  "stoka</t>
  </si>
  <si>
    <t>2,64 "odbočky</t>
  </si>
  <si>
    <t>59224184</t>
  </si>
  <si>
    <t>prstenec šachtový vyrovnávací betonový 625x120x40mm</t>
  </si>
  <si>
    <t>12,0*0,1</t>
  </si>
  <si>
    <t>83,4*1,015 "Přepočtené koeficientem množství</t>
  </si>
  <si>
    <t>1+2</t>
  </si>
  <si>
    <t>57</t>
  </si>
  <si>
    <t>59224160</t>
  </si>
  <si>
    <t>skruž betonová kanalizační se stupadly 100x25x12cm</t>
  </si>
  <si>
    <t>5524103102</t>
  </si>
  <si>
    <t xml:space="preserve">Kanalizační poklop litinový, rám samonivelační,  D 400 s odvětráním</t>
  </si>
  <si>
    <t>12,0*0,9</t>
  </si>
  <si>
    <t>na meziskládku pro provizorní povrch</t>
  </si>
  <si>
    <t>83,4*1,1*0,29 "stoka</t>
  </si>
  <si>
    <t>16,0*1,1*0,29 "odbočky</t>
  </si>
  <si>
    <t>na skládku</t>
  </si>
  <si>
    <t>(83,4+16,0)*1,6*0,29 "dle položky odstranění podkladu z kameniva tl. 200 mm</t>
  </si>
  <si>
    <t>8,0*1,1*0,29 "dle položky odstranění podkladu z kameniva tl. 200 mm</t>
  </si>
  <si>
    <t>217,54*0,325 "dle položky odstranění podkladu z betonu tl. 150 mm</t>
  </si>
  <si>
    <t>109,34*0,22 "dle položky odstranění podkladu živičných tl. 100 mm</t>
  </si>
  <si>
    <t>420,0*0,103 "dle položky frézování živičného krytu tl. 40 mm</t>
  </si>
  <si>
    <t>258,44*0,256 "dle položky frézování živičného krytu tl. 70 mm</t>
  </si>
  <si>
    <t>(83,4+16,0)*1,1*0,29</t>
  </si>
  <si>
    <t>16*(183,4+16,0)*1,6*0,29 "dle položky odstranění podkladu z kameniva tl. 200 mm</t>
  </si>
  <si>
    <t>16*8,0*1,1*0,29 "dle položky odstranění podkladu z kameniva tl. 200 mm</t>
  </si>
  <si>
    <t>16*217,54*0,325 "dle položky odstranění podkladu z betonu tl. 150 mm</t>
  </si>
  <si>
    <t>16*109,34*0,22 "dle položky odstranění podkladu živičných tl. 100 mm</t>
  </si>
  <si>
    <t>16*420,0*0,103 "dle položky frézování živičného krytu tl. 40 mm</t>
  </si>
  <si>
    <t>16*258,44*0,256 "dle položky frézování živičného krytu tl. 70 mm</t>
  </si>
  <si>
    <t>148</t>
  </si>
  <si>
    <t>150</t>
  </si>
  <si>
    <t>152</t>
  </si>
  <si>
    <t>03 - Stoka A-1-3</t>
  </si>
  <si>
    <t>2,25*1,5 "stoka</t>
  </si>
  <si>
    <t xml:space="preserve">3,45*1,6  "SUS</t>
  </si>
  <si>
    <t>35,2*1,1 "místní asf.</t>
  </si>
  <si>
    <t>2,25*1,1 "dlažba</t>
  </si>
  <si>
    <t>3,45*1,1 "sus</t>
  </si>
  <si>
    <t>4,0*1,1 "místní asf.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</si>
  <si>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</si>
  <si>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</si>
  <si>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3,45*2,1 "SUS</t>
  </si>
  <si>
    <t>3,45*1,1 "sus stoka</t>
  </si>
  <si>
    <t>3,45*2,6</t>
  </si>
  <si>
    <t>35,2*1,5 "místní asf.</t>
  </si>
  <si>
    <t>4,0*1,5 "místní asf.</t>
  </si>
  <si>
    <t>40,9/10,0*24</t>
  </si>
  <si>
    <t>4,0/10,0*24</t>
  </si>
  <si>
    <t>40,9/10,0</t>
  </si>
  <si>
    <t>4,0/10,0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</si>
  <si>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</si>
  <si>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</si>
  <si>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3*1,1</t>
  </si>
  <si>
    <t>1*1,1</t>
  </si>
  <si>
    <t>(3+1)*2*0,5*1,1*(2,4+0,15)</t>
  </si>
  <si>
    <t>108,05*0,2</t>
  </si>
  <si>
    <t>40,9*((0,2+0,1)/2*1,1)*0,2</t>
  </si>
  <si>
    <t>7,3*0,2</t>
  </si>
  <si>
    <t>4,0*((0,2+0,1)/2*1,1)*0,2</t>
  </si>
  <si>
    <t>108,05*0,4</t>
  </si>
  <si>
    <t>40,9*((0,2+0,1)/2*1,1)*0,4</t>
  </si>
  <si>
    <t>7,3*0,4</t>
  </si>
  <si>
    <t>4,0*((0,2+0,1)/2*1,1)*0,4</t>
  </si>
  <si>
    <t>108,05*0,3</t>
  </si>
  <si>
    <t>40,9*((0,2+0,1)/2*1,1)*0,3</t>
  </si>
  <si>
    <t>7,3*0,3</t>
  </si>
  <si>
    <t>4,0*((0,2+0,1)/2*1,1)*0,3</t>
  </si>
  <si>
    <t>108,05*0,1</t>
  </si>
  <si>
    <t>40,9*((0,2+0,1)/2*1,1)*0,1</t>
  </si>
  <si>
    <t>7,3*0,1</t>
  </si>
  <si>
    <t>4,0*((0,2+0,1)/2*1,1)*0,1</t>
  </si>
  <si>
    <t>195,91 "stoka</t>
  </si>
  <si>
    <t>16,8 "odbočky</t>
  </si>
  <si>
    <t xml:space="preserve">195,91 </t>
  </si>
  <si>
    <t>16,8</t>
  </si>
  <si>
    <t>22,96+45,919</t>
  </si>
  <si>
    <t>1,592+3,184</t>
  </si>
  <si>
    <t>7*73,655</t>
  </si>
  <si>
    <t>34,44+11,48</t>
  </si>
  <si>
    <t>2,388+0,796</t>
  </si>
  <si>
    <t>7*49,104</t>
  </si>
  <si>
    <t>73,655*1,8</t>
  </si>
  <si>
    <t>49,104*1,8</t>
  </si>
  <si>
    <t>70,05 "stoka</t>
  </si>
  <si>
    <t>4,84 "odbočky</t>
  </si>
  <si>
    <t>70,05*2,0</t>
  </si>
  <si>
    <t>4,84*2,0</t>
  </si>
  <si>
    <t>23,72 "stoka</t>
  </si>
  <si>
    <t>1,94 "odbočky</t>
  </si>
  <si>
    <t>25,66*2 "Přepočtené koeficientem množství</t>
  </si>
  <si>
    <t>40,9*((0,2+0,1)/2*1,1) "stoka</t>
  </si>
  <si>
    <t>4,0*((0,2+0,1)/2*1,1) "odbočky</t>
  </si>
  <si>
    <t>40,9+4,0</t>
  </si>
  <si>
    <t xml:space="preserve">4,29  "stoka</t>
  </si>
  <si>
    <t>0,44 "odbočky</t>
  </si>
  <si>
    <t>2+1</t>
  </si>
  <si>
    <t>59224187</t>
  </si>
  <si>
    <t>prstenec šachtový vyrovnávací betonový 625x120x100mm</t>
  </si>
  <si>
    <t>1*PI*0,8*0,8*0,1</t>
  </si>
  <si>
    <t>3,45*1,1</t>
  </si>
  <si>
    <t>564861115-R</t>
  </si>
  <si>
    <t xml:space="preserve">Podklad ze štěrkodrti ŠD  s rozprostřením a zhutněním, po zhutnění tl. 240 mm</t>
  </si>
  <si>
    <t>místní asf.</t>
  </si>
  <si>
    <t>35,2*1,1 "stoka</t>
  </si>
  <si>
    <t>4,0*1,1 "odbočky</t>
  </si>
  <si>
    <t>35,2*1,5 "stoka</t>
  </si>
  <si>
    <t>4,0*1,5 "odbočky</t>
  </si>
  <si>
    <t>2,25*1,5</t>
  </si>
  <si>
    <t>3,375*0,1</t>
  </si>
  <si>
    <t>40,9*1,015 "Přepočtené koeficientem množství</t>
  </si>
  <si>
    <t>59224051</t>
  </si>
  <si>
    <t>skruž betonová kanalizační se stupadly 100x50x12cm</t>
  </si>
  <si>
    <t>899104112</t>
  </si>
  <si>
    <t>Osazení poklopů litinových, ocelových nebo železobetonových včetně rámů pro třídu zatížení D400, E600</t>
  </si>
  <si>
    <t>55241030r1</t>
  </si>
  <si>
    <t>poklop šachtový litinový kruhový, litinobetonový rám DN 600 bez ventilace tř D 400 pro intenzivní provoz</t>
  </si>
  <si>
    <t>919112233</t>
  </si>
  <si>
    <t>Řezání dilatačních spár v živičném krytu vytvoření komůrky pro těsnící zálivku šířky 20 mm, hloubky 40 mm</t>
  </si>
  <si>
    <t>35,2*2</t>
  </si>
  <si>
    <t>4,0*2,0</t>
  </si>
  <si>
    <t>919122132</t>
  </si>
  <si>
    <t>Utěsnění dilatačních spár zálivkou za tepla v cementobetonovém nebo živičném krytu včetně adhezního nátěru s těsnicím profilem pod zálivkou, pro komůrky šířky 20 mm, hloubky 40 mm</t>
  </si>
  <si>
    <t>919735112</t>
  </si>
  <si>
    <t>Řezání stávajícího živičného krytu nebo podkladu hloubky přes 50 do 100 mm</t>
  </si>
  <si>
    <t>3,375*0,9</t>
  </si>
  <si>
    <t>3,45*1,1*0,29 "sus</t>
  </si>
  <si>
    <t>(35,2+4,0)*1,1*0,29 "místní asf</t>
  </si>
  <si>
    <t>3,45*1,6*0,29 "dle položky odstranění podkladu z kameniva tl. 200 mm</t>
  </si>
  <si>
    <t>(35,2+4,0)*1,1*0,29 "dle položky odstranění podkladu z kameniva tl. 200 mm</t>
  </si>
  <si>
    <t>52,84*0,325 "dle položky odstranění podkladu z betonu tl. 150 mm</t>
  </si>
  <si>
    <t>3,795*0,22 "dle položky odstranění podkladu živičných tl. 100 mm</t>
  </si>
  <si>
    <t>58,8*0,103 "dle položky frézování živičného krytu tl. 40 mm</t>
  </si>
  <si>
    <t>52,09*0,256 "dle položky frézování živičného krytu tl. 70 mm</t>
  </si>
  <si>
    <t>16*3,45*1,6*0,29 "dle položky odstranění podkladu z kameniva tl. 200 mm</t>
  </si>
  <si>
    <t>16*(35,2+4,0)*1,1*0,29 "dle položky odstranění podkladu z kameniva tl. 200 mm</t>
  </si>
  <si>
    <t>16*52,84*0,325 "dle položky odstranění podkladu z betonu tl. 150 mm</t>
  </si>
  <si>
    <t>16*3,795*0,22 "dle položky odstranění podkladu živičných tl. 100 mm</t>
  </si>
  <si>
    <t>16*58,8*0,103 "dle položky frézování živičného krytu tl. 40 mm</t>
  </si>
  <si>
    <t>16*52,9*0,256 "dle položky frézování živičného krytu tl. 70 mm</t>
  </si>
  <si>
    <t>154</t>
  </si>
  <si>
    <t>04 - Stoka B</t>
  </si>
  <si>
    <t>12,0*1,5 "odbočky</t>
  </si>
  <si>
    <t>118,2*1,1 "stoka</t>
  </si>
  <si>
    <t>30,0*1,1 "asf</t>
  </si>
  <si>
    <t>12,0*1,1 "dlažba</t>
  </si>
  <si>
    <t>30,0*1,1 "odbočky</t>
  </si>
  <si>
    <t>118,2*1,5 "stoka</t>
  </si>
  <si>
    <t>30,0*1,5 "odbočky</t>
  </si>
  <si>
    <t>118,2/10,0*24</t>
  </si>
  <si>
    <t>42,0/10,0*24</t>
  </si>
  <si>
    <t>118,2/10,0</t>
  </si>
  <si>
    <t>42,0/10,0</t>
  </si>
  <si>
    <t>(3+2)*2*0,5*1,1*(2,24+0,15)</t>
  </si>
  <si>
    <t>262,9*0,2</t>
  </si>
  <si>
    <t>118,2*((0,2+0,1)/2*1,1)*0,2</t>
  </si>
  <si>
    <t>76,69*0,2</t>
  </si>
  <si>
    <t>42,0*((0,2+0,1)/2*1,1)*0,2</t>
  </si>
  <si>
    <t>262,9*0,4</t>
  </si>
  <si>
    <t>118,2*((0,2+0,1)/2*1,1)*0,4</t>
  </si>
  <si>
    <t>76,69*0,4</t>
  </si>
  <si>
    <t>42,0*((0,2+0,1)/2*1,1)*0,4</t>
  </si>
  <si>
    <t>262,9*0,3</t>
  </si>
  <si>
    <t>118,2*((0,2+0,1)/2*1,1)*0,3</t>
  </si>
  <si>
    <t>76,69*0,3</t>
  </si>
  <si>
    <t>42,0*((0,2+0,1)/2*1,1)*0,3</t>
  </si>
  <si>
    <t>262,9*0,1</t>
  </si>
  <si>
    <t>118,2*((0,2+0,1)/2*1,1)*0,1</t>
  </si>
  <si>
    <t>76,69*0,1</t>
  </si>
  <si>
    <t>42,0*((0,2+0,1)/2*1,1)*0,1</t>
  </si>
  <si>
    <t>530,48 "stoka</t>
  </si>
  <si>
    <t>176,4 "odbočky</t>
  </si>
  <si>
    <t>530,48</t>
  </si>
  <si>
    <t>176,4</t>
  </si>
  <si>
    <t>56,481+112,961</t>
  </si>
  <si>
    <t>16,724+33,448</t>
  </si>
  <si>
    <t>7*219,614</t>
  </si>
  <si>
    <t>84,721+28,24</t>
  </si>
  <si>
    <t>25,086+8,362</t>
  </si>
  <si>
    <t>7*146,409</t>
  </si>
  <si>
    <t>219,614*1,8</t>
  </si>
  <si>
    <t>146,409*1,8</t>
  </si>
  <si>
    <t>159,03 "stoka</t>
  </si>
  <si>
    <t>50,82 "odbočky</t>
  </si>
  <si>
    <t>159,03*2,0</t>
  </si>
  <si>
    <t>50,82*2,0</t>
  </si>
  <si>
    <t>69,45 "stoka</t>
  </si>
  <si>
    <t>20,41 "odbočky</t>
  </si>
  <si>
    <t>89,86*2 "Přepočtené koeficientem množství</t>
  </si>
  <si>
    <t>118,2*((0,2+0,1)/2*1,1) "stoka</t>
  </si>
  <si>
    <t>42,0*((0,2+0,1)/2*1,1) "odbočky</t>
  </si>
  <si>
    <t>118,2+42,0</t>
  </si>
  <si>
    <t>12,58 "stoka</t>
  </si>
  <si>
    <t>4,62 "odbočky</t>
  </si>
  <si>
    <t>4+3</t>
  </si>
  <si>
    <t>4*PI*0,8*0,8*0,1</t>
  </si>
  <si>
    <t>118,2*1,015 "Přepočtené koeficientem množství</t>
  </si>
  <si>
    <t>891372322</t>
  </si>
  <si>
    <t>Montáž kanalizačních armatur na potrubí stavítek DN 300</t>
  </si>
  <si>
    <t>55.201300KUS</t>
  </si>
  <si>
    <t>nerezové nožové šoupátka DN300</t>
  </si>
  <si>
    <t>2+4</t>
  </si>
  <si>
    <t>55241030r2</t>
  </si>
  <si>
    <t>poklop šachtový litinový kruhový, litinobetonový rám DN 600 s ventilací tř D 400 pro intenzivní provoz</t>
  </si>
  <si>
    <t xml:space="preserve">(118,2+30,0)*1,1*0,29 </t>
  </si>
  <si>
    <t>176,22*0,29 "dle položky odstranění podkladu z kameniva tl. 200 mm</t>
  </si>
  <si>
    <t>176,22*0,325 "dle položky odstranění podkladu z betonu tl. 150 mm</t>
  </si>
  <si>
    <t>222,3*0,103 "dle položky frézování živičného krytu tl. 40 mm</t>
  </si>
  <si>
    <t>163,02*0,256 "dle položky frézování živičného krytu tl. 70 mm</t>
  </si>
  <si>
    <t xml:space="preserve">(118,2+3,0)*1,1*0,29 </t>
  </si>
  <si>
    <t>16*176,22*0,29 "dle položky odstranění podkladu z kameniva tl. 200 mm</t>
  </si>
  <si>
    <t>16*176,22*0,325 "dle položky odstranění podkladu z betonu tl. 150 mm</t>
  </si>
  <si>
    <t>16*222,3*0,103 "dle položky frézování živičného krytu tl. 40 mm</t>
  </si>
  <si>
    <t>16*163,02*0,256 "dle položky frézování živičného krytu tl. 70 mm</t>
  </si>
  <si>
    <t>(118,2+30,0)*1,1*0,29</t>
  </si>
  <si>
    <t>SO 03 - Stavební část čerpacích stanic</t>
  </si>
  <si>
    <t>SO 03.1 - I. část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</si>
  <si>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</si>
  <si>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</si>
  <si>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</si>
  <si>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>D.1.03.02</t>
  </si>
  <si>
    <t>17,0</t>
  </si>
  <si>
    <t>113107224</t>
  </si>
  <si>
    <t>Odstranění podkladů nebo krytů strojně plochy jednotlivě přes 200 m2 s přemístěním hmot na skládku na vzdálenost do 20 m nebo s naložením na dopravní prostředek z kameniva hrubého drceného, o tl. vrstvy přes 300 do 400 mm</t>
  </si>
  <si>
    <t>300 " odborný odhad</t>
  </si>
  <si>
    <t xml:space="preserve">12 </t>
  </si>
  <si>
    <t>133154103</t>
  </si>
  <si>
    <t>Hloubení zapažených šachet strojně v hornině třídy těžitelnosti I skupiny 1 a 2 přes 50 do 100 m3</t>
  </si>
  <si>
    <t>10% celkového výkopu</t>
  </si>
  <si>
    <t>4,68*4,68*(4,19-0,44)*0,10</t>
  </si>
  <si>
    <t>133254103</t>
  </si>
  <si>
    <t>Hloubení zapažených šachet strojně v hornině třídy těžitelnosti I skupiny 3 přes 50 do 100 m3</t>
  </si>
  <si>
    <t>15 % celkového výkopu</t>
  </si>
  <si>
    <t>4,68*4,68*(4,19-0,44)*0,15</t>
  </si>
  <si>
    <t>133354103</t>
  </si>
  <si>
    <t>Hloubení zapažených šachet strojně v hornině třídy těžitelnosti II skupiny 4 přes 50 do 100 m3</t>
  </si>
  <si>
    <t>30% celkového výkopu</t>
  </si>
  <si>
    <t>4,68*4,68*(4,19-0,44)*0,3</t>
  </si>
  <si>
    <t>133454103</t>
  </si>
  <si>
    <t>Hloubení zapažených šachet strojně v hornině třídy těžitelnosti II skupiny 5 přes 50 do 100 m3</t>
  </si>
  <si>
    <t>45% celkového výkopu</t>
  </si>
  <si>
    <t>4,68*4,68*(4,19-0,44)*0,45</t>
  </si>
  <si>
    <t>1,0*1,*10,0 "pro jímku</t>
  </si>
  <si>
    <t>153111111</t>
  </si>
  <si>
    <t>Úprava ocelových štětovnic pro štětové stěny řezání z terénu, štětovnic na skládce příčné</t>
  </si>
  <si>
    <t>4*10</t>
  </si>
  <si>
    <t>153112111</t>
  </si>
  <si>
    <t>Zřízení beraněných stěn z ocelových štětovnic z terénu nastražení štětovnic ve standardních podmínkách, délky do 10 m</t>
  </si>
  <si>
    <t>4*4,68*6,0</t>
  </si>
  <si>
    <t>153112122</t>
  </si>
  <si>
    <t>Zřízení beraněných stěn z ocelových štětovnic z terénu zaberanění štětovnic ve standardních podmínkách, délky do 8 m</t>
  </si>
  <si>
    <t>dle položky nastražení</t>
  </si>
  <si>
    <t>112,32</t>
  </si>
  <si>
    <t>159202200r</t>
  </si>
  <si>
    <t>Štětovnice, pažnice z oceli štětovnice typ ZTV IIIn (Larsen) S240GP (1.0021) dle EN 10248-1</t>
  </si>
  <si>
    <t>Poznámka k položce:_x000d_
Poznámka k položce: hmotnost 0,155 t/m2</t>
  </si>
  <si>
    <t>štětovnice Larsen IIIn</t>
  </si>
  <si>
    <t>17,4065</t>
  </si>
  <si>
    <t>153113112</t>
  </si>
  <si>
    <t>Vytažení stěn z ocelových štětovnic zaberaněných z terénu délky do 12 m ve standardních podmínkách, zaberaněných na hloubku do 8 m</t>
  </si>
  <si>
    <t>153116112</t>
  </si>
  <si>
    <t>Kleštiny nebo převázky pro hradící stěny beraněné, nasazené, tabulové z oceli jakéhokoliv druhu z terénu montáž</t>
  </si>
  <si>
    <t>1,37432 "IPN 240</t>
  </si>
  <si>
    <t>0,41172 "IPN 180</t>
  </si>
  <si>
    <t>0,18544 "L 100x100</t>
  </si>
  <si>
    <t>13010726</t>
  </si>
  <si>
    <t>ocel profilová jakost S235JR (11 375) průřez I (IPN) 240</t>
  </si>
  <si>
    <t>Poznámka k položce:_x000d_
Hmotnost: 36,20 kg/m</t>
  </si>
  <si>
    <t>1,37432</t>
  </si>
  <si>
    <t>13010720</t>
  </si>
  <si>
    <t>ocel profilová jakost S235JR (11 375) průřez I (IPN) 180</t>
  </si>
  <si>
    <t>Poznámka k položce:_x000d_
Hmotnost: 21,90 kg/m</t>
  </si>
  <si>
    <t>0,41172</t>
  </si>
  <si>
    <t>13010440</t>
  </si>
  <si>
    <t>úhelník ocelový rovnostranný jakost S235JR (11 375) 100x100x8mm</t>
  </si>
  <si>
    <t>Poznámka k položce:_x000d_
Hmotnost: 12,18 kg/m</t>
  </si>
  <si>
    <t>0,18544</t>
  </si>
  <si>
    <t>8,213+12,32</t>
  </si>
  <si>
    <t>7*20,533</t>
  </si>
  <si>
    <t>24,64+46,96</t>
  </si>
  <si>
    <t>71,6*7</t>
  </si>
  <si>
    <t>20,533*1,8</t>
  </si>
  <si>
    <t>71,6*1,8</t>
  </si>
  <si>
    <t>8,213+12,32+24,64+46,96 "výkop</t>
  </si>
  <si>
    <t>-4,68*4,68*0,2 "štěrk</t>
  </si>
  <si>
    <t>-PI*1,55*1,55*0,1 "podkladní beton</t>
  </si>
  <si>
    <t>-PI*1,55*1,55*0,45 " ČS</t>
  </si>
  <si>
    <t>-PI*1,15*1,15*3,0 "ČS</t>
  </si>
  <si>
    <t>71,138*2,0</t>
  </si>
  <si>
    <t>4,68*4,68*0,2</t>
  </si>
  <si>
    <t>4*4,68</t>
  </si>
  <si>
    <t>275316121</t>
  </si>
  <si>
    <t>Základy z betonu prostého patky z betonu se zvýšenými nároky na prostředí tř. C 25/30</t>
  </si>
  <si>
    <t>PI*1,55*1,55*0,45</t>
  </si>
  <si>
    <t>-PI*1,4*1,4*0,2</t>
  </si>
  <si>
    <t>-PI*1,15*1,15*0,25</t>
  </si>
  <si>
    <t>275356031</t>
  </si>
  <si>
    <t>Bednění základů z betonu prostého nebo železového patek pro plochy zaoblené zřízení</t>
  </si>
  <si>
    <t>PI*3,1*0,15</t>
  </si>
  <si>
    <t>275356032</t>
  </si>
  <si>
    <t>Bednění základů z betonu prostého nebo železového patek pro plochy zaoblené odstranění</t>
  </si>
  <si>
    <t>452311171</t>
  </si>
  <si>
    <t>Podkladní a zajišťovací konstrukce z betonu prostého v otevřeném výkopu bez zvýšených nároků na prostředí desky pod potrubí, stoky a drobné objekty z betonu tř. C 30/37</t>
  </si>
  <si>
    <t>PI*1,55*1,55*0,1</t>
  </si>
  <si>
    <t>452351111</t>
  </si>
  <si>
    <t>Bednění podkladních a zajišťovacích konstrukcí v otevřeném výkopu desek nebo sedlových loží pod potrubí, stoky a drobné objekty zřízení</t>
  </si>
  <si>
    <t>PI*3,1*0,1</t>
  </si>
  <si>
    <t>-PI*1,15*1,15</t>
  </si>
  <si>
    <t>Úpravy povrchů, podlahy a osazování výplní</t>
  </si>
  <si>
    <t>631311125</t>
  </si>
  <si>
    <t>Mazanina z betonu prostého bez zvýšených nároků na prostředí tl. přes 80 do 120 mm tř. C 20/25</t>
  </si>
  <si>
    <t>PI*1,15*1,15*0,09</t>
  </si>
  <si>
    <t>59231115533</t>
  </si>
  <si>
    <t>Nástavec jímky DN 2000 (DN 2000/H=600 mm)</t>
  </si>
  <si>
    <t>ks</t>
  </si>
  <si>
    <t>59223826</t>
  </si>
  <si>
    <t>vpusť uliční skruž betonová 590x500x50mm</t>
  </si>
  <si>
    <t>čerpací jímka</t>
  </si>
  <si>
    <t>59231115532</t>
  </si>
  <si>
    <t xml:space="preserve">betonová kruhová jímka 200/290   - rozměr    2000/2900/150</t>
  </si>
  <si>
    <t>systémová prefabrikovaná šachta DN 2000, výška 2900</t>
  </si>
  <si>
    <t>894414211</t>
  </si>
  <si>
    <t>Osazení betonových nebo železobetonových dílců pro šachty desek zákrytových</t>
  </si>
  <si>
    <t>592311115122</t>
  </si>
  <si>
    <t xml:space="preserve">zákrytová deska 200/30 ZDP   - rozměr    2300/300</t>
  </si>
  <si>
    <t>včetně postupů</t>
  </si>
  <si>
    <t>včetně rámů poklopů 3x - 600x600</t>
  </si>
  <si>
    <t>899103111-R</t>
  </si>
  <si>
    <t>Osazení poklopů litinových a ocelových hmotnosti jednotlivě přes 100 do 150 kg</t>
  </si>
  <si>
    <t>5524102002</t>
  </si>
  <si>
    <t>poklop šachtový třída D 400, čtvercový rám, vstup 600 mm, bez ventilace</t>
  </si>
  <si>
    <t>3 "plyno a vodotěsný</t>
  </si>
  <si>
    <t>899401113</t>
  </si>
  <si>
    <t>Osazení poklopů litinových hydrantových</t>
  </si>
  <si>
    <t>1950000000001</t>
  </si>
  <si>
    <t>POKLOPY HYDRANTOVÝ TUHÝ LITINA</t>
  </si>
  <si>
    <t>933901111</t>
  </si>
  <si>
    <t>Zkoušky objektů a vymývání provedení zkoušky vodotěsnosti betonové nádrže jakéhokoliv druhu a tvaru, o obsahu do 1000 m3</t>
  </si>
  <si>
    <t>PI*1,0*1,0*3,0</t>
  </si>
  <si>
    <t>082113210</t>
  </si>
  <si>
    <t>voda pitná pro ostatní odběratele</t>
  </si>
  <si>
    <t>936311111</t>
  </si>
  <si>
    <t>Zabetonování potrubí uloženého ve vynechaných otvorech ve dně nebo ve stěnách nádrží, z betonu se zvýšenými nároky na prostředí o ploše otvoru do 0,25 m2</t>
  </si>
  <si>
    <t>977151118</t>
  </si>
  <si>
    <t>Jádrové vrty diamantovými korunkami do stavebních materiálů (železobetonu, betonu, cihel, obkladů, dlažeb, kamene) průměru přes 90 do 100 mm</t>
  </si>
  <si>
    <t>2*0,15</t>
  </si>
  <si>
    <t>977151127</t>
  </si>
  <si>
    <t>Jádrové vrty diamantovými korunkami do stavebních materiálů (železobetonu, betonu, cihel, obkladů, dlažeb, kamene) průměru přes 225 do 250 mm</t>
  </si>
  <si>
    <t>1*0,15</t>
  </si>
  <si>
    <t>977151131</t>
  </si>
  <si>
    <t>Jádrové vrty diamantovými korunkami do stavebních materiálů (železobetonu, betonu, cihel, obkladů, dlažeb, kamene) průměru přes 350 do 400 mm</t>
  </si>
  <si>
    <t>17*0,58</t>
  </si>
  <si>
    <t>17,0*0,58 "dle položky odstranění podkladu z kameniva tl. 400 mm</t>
  </si>
  <si>
    <t>17,0*0,22 "dle položky odstranění podkladu živičných tl. 100 mm</t>
  </si>
  <si>
    <t>17,0*0,103 "dle položky frézování živičného krytu tl. 40 mm</t>
  </si>
  <si>
    <t>17,0*0,58</t>
  </si>
  <si>
    <t>16*17,0*0,58 "dle položky odstranění podkladu z kameniva tl. 400 mm</t>
  </si>
  <si>
    <t>16*17,0*0,22 "dle položky odstranění podkladu živičných tl. 100 mm</t>
  </si>
  <si>
    <t>16*17,0*0,103 "dle položky frézování živičného krytu tl. 40 mm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</si>
  <si>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</si>
  <si>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</si>
  <si>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PSV</t>
  </si>
  <si>
    <t>Práce a dodávky PSV</t>
  </si>
  <si>
    <t>711</t>
  </si>
  <si>
    <t>Izolace proti vodě, vlhkosti a plynům</t>
  </si>
  <si>
    <t>711786066-R</t>
  </si>
  <si>
    <t>Izolace proti vodě těsnění trubních prostupů do 200 mm prostupovým těsněním</t>
  </si>
  <si>
    <t>2732251005</t>
  </si>
  <si>
    <t>pryžové segmentové těsnění tl. 30 mm pro otvor DN 100</t>
  </si>
  <si>
    <t>711786166-R</t>
  </si>
  <si>
    <t>Izolace proti vodě těsnění trubních prostupů do 500 mm prostupovým těsněním</t>
  </si>
  <si>
    <t>27322510035</t>
  </si>
  <si>
    <t>Prostupové těsnění do otvorů DN 400</t>
  </si>
  <si>
    <t>998711101</t>
  </si>
  <si>
    <t>Přesun hmot pro izolace proti vodě, vlhkosti a plynům stanovený z hmotnosti přesunovaného materiálu vodorovná dopravní vzdálenost do 50 m základní v objektech výšky do 6 m</t>
  </si>
  <si>
    <t>SO 04 - Výtlaky</t>
  </si>
  <si>
    <t>SO 04.1 - I. část</t>
  </si>
  <si>
    <t>D.1.04.03</t>
  </si>
  <si>
    <t>138,0*1,0</t>
  </si>
  <si>
    <t>138,0*1,4</t>
  </si>
  <si>
    <t>138,0/10,0*24</t>
  </si>
  <si>
    <t>138,0/10,0</t>
  </si>
  <si>
    <t>2*1,0</t>
  </si>
  <si>
    <t>(2+2)*2*0,5*1,1*(1,78+0,15)</t>
  </si>
  <si>
    <t>výkres D.1.04.03</t>
  </si>
  <si>
    <t>185,27*0,2</t>
  </si>
  <si>
    <t>138,0*((0,2+0,1)/2*1,0)*0,2</t>
  </si>
  <si>
    <t>185,27*0,4</t>
  </si>
  <si>
    <t>138,0*((0,2+0,1)/2*1,0)*0,4</t>
  </si>
  <si>
    <t>185,27*0,3</t>
  </si>
  <si>
    <t>138,0*((0,2+0,1)/2*1,0)*0,3</t>
  </si>
  <si>
    <t>185,27*0,1</t>
  </si>
  <si>
    <t>138,0*((0,2+0,1)/2*1,0)*0,1</t>
  </si>
  <si>
    <t>491,99</t>
  </si>
  <si>
    <t>41,194+82,388</t>
  </si>
  <si>
    <t>7*123,582</t>
  </si>
  <si>
    <t>61,791+20,597</t>
  </si>
  <si>
    <t>7*82,388</t>
  </si>
  <si>
    <t>123,582*1,8</t>
  </si>
  <si>
    <t>82,388*1,8</t>
  </si>
  <si>
    <t>117,65 "náhrada výkopku</t>
  </si>
  <si>
    <t>117,65*2,0</t>
  </si>
  <si>
    <t>52,97</t>
  </si>
  <si>
    <t>52,97*2 "Přepočtené koeficientem množství</t>
  </si>
  <si>
    <t>138,0*((0,2+0,1)/2*1,0)</t>
  </si>
  <si>
    <t>138,0</t>
  </si>
  <si>
    <t>13,8</t>
  </si>
  <si>
    <t>452313141</t>
  </si>
  <si>
    <t>Podkladní a zajišťovací konstrukce z betonu prostého v otevřeném výkopu bez zvýšených nároků na prostředí bloky pro potrubí z betonu tř. C 16/20</t>
  </si>
  <si>
    <t>2*0,2*0,25*0,8</t>
  </si>
  <si>
    <t>857242122</t>
  </si>
  <si>
    <t>Montáž litinových tvarovek na potrubí litinovém tlakovém jednoosých na potrubí z trub přírubových v otevřeném výkopu, kanálu nebo v šachtě DN 80</t>
  </si>
  <si>
    <t>55254011</t>
  </si>
  <si>
    <t>koleno přírubové z tvárné litiny,práškový epoxid tl 250µm FFK-kus DN 80- 45°</t>
  </si>
  <si>
    <t>871255301</t>
  </si>
  <si>
    <t>Montáž kanalizačního potrubí z polyetylenu PE100 RC svařovaných elektrotvarovkou v otevřeném výkopu ve sklonu do 20 % SDR 17/PN 10 d 90 x 5,4 mm</t>
  </si>
  <si>
    <t>28613415r</t>
  </si>
  <si>
    <t>potrubí kanalizační tlakové PE 100 RC SDR 17 s hnědým pruhem 90x5,4mm</t>
  </si>
  <si>
    <t>138*1,015 "Přepočtené koeficientem množství</t>
  </si>
  <si>
    <t>877245201</t>
  </si>
  <si>
    <t>Montáž tvarovek na kanalizačním plastovém potrubí z PE elektrotvarovek SDR 11/PN16 spojek nebo oblouků d 90</t>
  </si>
  <si>
    <t>2+22</t>
  </si>
  <si>
    <t>28615974</t>
  </si>
  <si>
    <t>elektrospojka SDR11 PE 100 PN16 D 90mm</t>
  </si>
  <si>
    <t>877245201-R</t>
  </si>
  <si>
    <t xml:space="preserve">Montáž tvarovek na kanalizačním plastovém potrubí z polyetylenu PE 100  SDR 11/PN16 spojek nebo oblouků d 90</t>
  </si>
  <si>
    <t>FF485527WR</t>
  </si>
  <si>
    <t>INTEGROVANÝ LEMOVÝ NÁKRUŽEK S PŘÍRUBOU D 90/DN 80 s ocelovou vložkou</t>
  </si>
  <si>
    <t>28619406r</t>
  </si>
  <si>
    <t>koleno kanalizační PE-HD 90° d 90</t>
  </si>
  <si>
    <t>877245210</t>
  </si>
  <si>
    <t>Montáž tvarovek na kanalizačním plastovém potrubí z PE elektrotvarovek SDR 11/PN16 kolen 45° d 90</t>
  </si>
  <si>
    <t>28614841</t>
  </si>
  <si>
    <t>koleno 45° SDR11 PE 100 PN16 D 90mm</t>
  </si>
  <si>
    <t>892241111</t>
  </si>
  <si>
    <t>Tlakové zkoušky vodou na potrubí DN do 80</t>
  </si>
  <si>
    <t>892372111</t>
  </si>
  <si>
    <t>Tlakové zkoušky vodou zabezpečení konců potrubí při tlakových zkouškách DN do 300</t>
  </si>
  <si>
    <t>899721111</t>
  </si>
  <si>
    <t>Signalizační vodič na potrubí DN do 150 mm</t>
  </si>
  <si>
    <t>899722113</t>
  </si>
  <si>
    <t>Krytí potrubí z plastů výstražnou fólií z PVC šířky přes 25 do 34 cm</t>
  </si>
  <si>
    <t>899913103R</t>
  </si>
  <si>
    <t>Příplatek za nerezové šrouby a bandáže přírubových spojů DN 80</t>
  </si>
  <si>
    <t>138,0*0,29</t>
  </si>
  <si>
    <t>138,0*0,29 "dle položky odstranění podkladu z kameniva tl. 200 mm</t>
  </si>
  <si>
    <t>138,0*0,325 "dle položky odstranění podkladu z betonu tl. 150 mm</t>
  </si>
  <si>
    <t>193,2*0,103 "dle položky frézování živičného krytu tl. 40 mm</t>
  </si>
  <si>
    <t>138,0*0,256 "dle položky frézování živičného krytu tl. 70 mm</t>
  </si>
  <si>
    <t>16*138,0*0,29 "dle položky odstranění podkladu z kameniva tl. 200 mm</t>
  </si>
  <si>
    <t>16*138,0*0,325 "dle položky odstranění podkladu z betonu tl. 150 mm</t>
  </si>
  <si>
    <t>16*193,2*0,103 "dle položky frézování živičného krytu tl. 40 mm</t>
  </si>
  <si>
    <t>16*138,0*0,256 "dle položky frézování živičného krytu tl. 70 mm</t>
  </si>
  <si>
    <t>PS 01 - Strojní část čerpacích stanic</t>
  </si>
  <si>
    <t>D1 - Čerpací stanice ČS1</t>
  </si>
  <si>
    <t>D1</t>
  </si>
  <si>
    <t>Čerpací stanice ČS1</t>
  </si>
  <si>
    <t>R-1</t>
  </si>
  <si>
    <t>Ponorné kalové čerpadlo pro čerpání odpadních vod z ČS1 (Pi=0,75 kW, 400 V, I=4,1 A, H=5,30 m, Q=3,7 l/s,délka výtlaku 138 m, kabel 10m, 1 ks provozní + 1 ks mokrá). Mat.: litina, ocel (viz. TZ str. 3,4, výkresy D.2.1.1.b.1 a D.2.1.1.b.2)</t>
  </si>
  <si>
    <t>Poznámka k položce:_x000d_
Poznámka k položce: zabudovaná tepelná ochrana, elektromotor v tzv. záplavném provedení, nerezové oběžné kolo, vlhkostní elektrosonda pro kontrolu těsnosti mechanické úcpávky, šroubové odstředivé kolo.</t>
  </si>
  <si>
    <t>R-2</t>
  </si>
  <si>
    <t>Nerez řetěz - nosnost 200 kg. Mat.: ocel tř. 17.(viz. TZ str. 3,4, výkresy D.2.1.1.b.1 a D.2.1.1.b.2)</t>
  </si>
  <si>
    <t>R-3</t>
  </si>
  <si>
    <t>Stacionární instalační sada, patní koleno DN65, horní držák vodicích tyčí. Mat.: litina, ocel tř. 17. (viz. TZ str. 3,4, výkresy D.2.1.1.b.1 a D.2.1.1.b.2)</t>
  </si>
  <si>
    <t>R-4</t>
  </si>
  <si>
    <t>Nerezové vodící tyče (Ø 48) pro čerpadlo. Mat.: ocel tř. 17. - 1.4301 (viz. TZ str. 3,4, výkresy D.2.1.1.b.1 a D.2.1.1.b.2)</t>
  </si>
  <si>
    <t>R-5</t>
  </si>
  <si>
    <t>Výtlaky odpadních vod v ČS1 (od patních kolen k armaturám) - potrubí DN80 včetně kolen, spojek, přechodových kusů. Mat.: ocel tř. 17. - 1.4301 (viz. TZ str. 3,4, výkresy D.2.1.1.b.1 a D.2.1.1.b.2)</t>
  </si>
  <si>
    <t>R-6</t>
  </si>
  <si>
    <t>Výtlak odpadních vod v ČS1 (od spojného registu za hranu šachty) - potrubí DN80 včetně kolen, spojek, přechodových kusů. Mat.: ocel tř. 17. - 1.4301 (viz. TZ str. 3,4, výkresy D.2.1.1.b.1 a D.2.1.1.b.2)</t>
  </si>
  <si>
    <t>R-7</t>
  </si>
  <si>
    <t>Spojný registr DN80 pro výtlaky od čerpadel. Mat.: ocel tř. 17. - 1.4301 (viz. TZ str. 3,4, výkresy D.2.1.1.b.1 a D.2.1.1.b.2)</t>
  </si>
  <si>
    <t>R-8</t>
  </si>
  <si>
    <t>Koncovka na proplach DN50 včetně kulového kohoutu DN50 a požární koncvoky typu C. Mat.:litina, ocel tř. 17, PTFE, PN 16 (viz. TZ str. 3,4, výkresy D.2.1.1.b.1 a D.2.1.1.b.2)</t>
  </si>
  <si>
    <t>R-9</t>
  </si>
  <si>
    <t>Nožové šoupátko DN80 pro výtlak odpadních vod z ČS1. Mat.:ocel tř. 17, PTFE, PN 16 (viz. TZ str. 3,4, výkresy D.2.1.1.b.1 a D.2.1.1.b.2)</t>
  </si>
  <si>
    <t>R-10</t>
  </si>
  <si>
    <t xml:space="preserve">Zpětná klapka DN80 pro výtlak odpadních vod z ČS1. Mat.:litina, ocel tř. 17, PTFE, PN 16  (viz. TZ str. 3,4, výkresy D.2.1.1.b.1 a D.2.1.1.b.2)</t>
  </si>
  <si>
    <t>R-11</t>
  </si>
  <si>
    <t>Vypouštěcí a čistící odbočka DN50 včetně kulového kohoutu DN50. Mat.: ocel tř. 17, PTFE, PN 16</t>
  </si>
  <si>
    <t>R-12</t>
  </si>
  <si>
    <t>Držák výtlaků a spojného registru včetně objímek. Mat.: ocel tř. 17. - 1.4301 (viz. TZ str. 3,4, výkresy D.2.1.b.1 a D.2.1.b.2)</t>
  </si>
  <si>
    <t>R-13</t>
  </si>
  <si>
    <t>Sestupový žebřík s protiskluzovou úpravou. Mat.: ocel tř. 17 - 1.4301 (viz. TZ str. 3,4, výkresy D.2.1.1.b.1 a D.2.1.1.b.2)</t>
  </si>
  <si>
    <t>R-14</t>
  </si>
  <si>
    <t>Pochůzná obslužná lávka včetně zábradlí, okopových plechů a kompozitových roštů. Mat.: ocel tř. 17. - 1.4301 (viz. TZ str. 3,4, výkresy D.2.1.1.b.1 a D.2.1.1.b.2)</t>
  </si>
  <si>
    <t>R-15</t>
  </si>
  <si>
    <t>Patka pro zvedací zařízení. Mat.: ocel žár. ZN (viz. TZ str. 3,4, výkresy D.2.1.1.b.1 a D.2.1.1.b.2)</t>
  </si>
  <si>
    <t>R-16</t>
  </si>
  <si>
    <t>Pomocné a doplňkové konstrukce - držáky, objímky, vzpěry, příruby, těsnění. Mat.: ocel tř. 17 - 1.4301, KG-PVC, PE (viz. TZ str. 3,4, výkresy D.2.1.1.b.1 a D.2.1.1.b.2)</t>
  </si>
  <si>
    <t>R-17</t>
  </si>
  <si>
    <t xml:space="preserve">Montážní a spojovací materiál.  Mat.: ocel tř. 17 - 1.4301, ocel žár. ZN, PE (viz. TZ str. 3,4, výkresy D.2.1.1.b.1 a D.2.1.1.b.2)</t>
  </si>
  <si>
    <t>PS 02 - Elektro část čerpacích stanic</t>
  </si>
  <si>
    <t>D1 - Rozvaděče a skříně</t>
  </si>
  <si>
    <t>D2 - Kabeláž a trasy</t>
  </si>
  <si>
    <t>D3 - Měření a regulace</t>
  </si>
  <si>
    <t>D4 - ASŘTP</t>
  </si>
  <si>
    <t>D5 - Přenosové zařízení</t>
  </si>
  <si>
    <t>Rozvaděče a skříně</t>
  </si>
  <si>
    <t>Pol3</t>
  </si>
  <si>
    <t>Rozvaděč [RM1]</t>
  </si>
  <si>
    <t>Poznámka k položce:_x000d_
Položka zahrnuje rozvaděč sloužící pro napájení veškerých elektrospotřebičů náležících do příslušného PS. Všechny sběrnice, svorky i ostatní nainstalované prvky musí být viditelně označeny. Součástí dodávky bude montáž rozvaděče včetně nosných konstrukcí, propojení všech komponent, ukončení kabelů._x000d_
Výroba rozvaděče_x000d_
Materiál v rozvaděči_x000d_
Rozvadeč obsahuje:_x000d_
1 ks Dveře vnitřní VxŠ 1000x750_x000d_
1 ks Panel montážní ocelový VxŠ 1000x750_x000d_
1 ks Rozváděč plastový, plné dveře VxŠxH 1000x750x320 IP65_x000d_
1 ks Vložka bezpečnostní FAB_x000d_
1 ks Bleskojistka 24V pro analogové signály 24V, 0,5A, 1-kanál_x000d_
1 ks Bočnice pro bleskojistku -_x000d_
1 ks Chránič proudový čtyřpólový, odolný proti rušení 4p,25A,0,03A_x000d_
3 ks Jistič jednopólový C10/1_x000d_
2 ks Jistič jednopólový C16/1_x000d_
3 ks Jistič jednopólový C4/1_x000d_
1 ks Jistič třípolový C20/3_x000d_
1 ks Kabel propojovací stíněný M340/Magelis/PC - Switch_x000d_
1 ks Kontakt magnetický 1xNC_x000d_
1 ks Kontakt pomocný 1xNO, 1xNC_x000d_
4 ks Kontakt pomocný 1xNO,1xNC_x000d_
1 ks Kryt na přívodku nástěnná TN-S 32A, IP67_x000d_
6 ks Nosič štítku_x000d_
1 ks Ovladač plastový hlavice tlačítková černá_x000d_
2 ks Ovladač plastový přepínač_3polohy_x000d_
1 ks Přepínač vačkový 1-0-2, 4p, 32A, IP20, DIN_x000d_
1 ks Relé kontroly síť.napětí 1x přep.kontakt-230V_x000d_
4 ks Relé pomocné 4xpřep.kont. 230V_x000d_
3 ks Relé pomocné 4xpřep.kont. 24V_x000d_
2 ks Relé vlhkostní 1x přep.kontakt_x000d_
1 ks Signálka s LED 24V žlutá / rudá_x000d_
2 ks Signálka s LED 24V žlutá / zelená_x000d_
2 ks Spouštěč motorů 4-6,3A_x000d_
2 ks Stykač třípólový 9A/230V_x000d_
1 ks Svítidlo LED 230V/4W IP20_x000d_
1 ks Svodič přepětí čtyřpólový Typ 1 + 2, signalizační kontakt_x000d_
1 ks Svodič přepětí dvoupólový Typ 3_x000d_
4 ks Svorkovnice řadová s pojistkou a LED 4mm2, 10-36VAC/DC, max. 6,3A_x000d_
1 ks Těleso topné 20W, IP54_x000d_
1 ks Termostat rozpínací pro topná tělesa (0 - 60°C), 10A_x000d_
1 ks Zásuvka servisní 230V/16A_x000d_
1 ks Bočnice svorkovnice průchozí_x000d_
3 ks Jednotka spínací 1xspín.kont._x000d_
3 ks Modul ochranný 6-250V DC_x000d_
7 ks Patice_x000d_
1 ks Pojistka skleněná F35A, 1A_x000d_
3 ks Pojistka skleněná F35A, 500mA_x000d_
7 ks Spona_x000d_
4 ks Svorkovnice řadová průchozí 0,5-1,5mm2 modrá 6 polová_x000d_
4 ks Svorkovnice řadová průchozí 0,5-1,5mm2 rudá 6 polová_x000d_
1 ks Svorkovnice řadová průchozí napájecí 0,5-6mm2 modrá_x000d_
1 ks Svorkovnice řadová průchozí napájecí 0,5-6mm2 rudá_x000d_
12 ks Svorkovnice řadová PUSH-IN 1.5mm2, béžová_x000d_
14 ks Svorkovnice řadová PUSH-IN 2.5mm2, béžová_x000d_
3 ks Svorkovnice řadová šroubová 10mm2, béžová_x000d_
4 ks Svorkovnice řadová šroubová 6mm2, béžová_x000d_
5 ks Vývodka PG 11 vč.matice IP68_x000d_
2 ks Vývodka PG 13,5 vč.matice IP68_x000d_
4 ks Vývodka PG 21 vč.matice IP68_x000d_
3 ks Vývodka PG 9 vč.matice IP68_x000d_
1 ks Sada závěsů_x000d_
1 kpl Sada pomocného propojovacího a konstrukčního materiálu</t>
  </si>
  <si>
    <t>Pol4</t>
  </si>
  <si>
    <t>Přívodka nástěnná 3p+N+PE 32A, IP67</t>
  </si>
  <si>
    <t>Poznámka k položce:_x000d_
1XC1</t>
  </si>
  <si>
    <t>Pol5</t>
  </si>
  <si>
    <t>Svorkovnice exponenciální do 25 mm2</t>
  </si>
  <si>
    <t>Poznámka k položce:_x000d_
HOP</t>
  </si>
  <si>
    <t>Pol6</t>
  </si>
  <si>
    <t>Čerpadlo č.1 [M1]</t>
  </si>
  <si>
    <t>Poznámka k položce:_x000d_
V ceně je obsaženo zapojení elektromotoru.</t>
  </si>
  <si>
    <t>Pol7</t>
  </si>
  <si>
    <t>Čerpadlo č.2 [M2]</t>
  </si>
  <si>
    <t>Pol8</t>
  </si>
  <si>
    <t>Průrazy</t>
  </si>
  <si>
    <t>Poznámka k položce:_x000d_
2 ks Průraz ve zdi do 300 mm</t>
  </si>
  <si>
    <t>Pol9</t>
  </si>
  <si>
    <t>Dokumentace skutečného provedení</t>
  </si>
  <si>
    <t>Poznámka k položce:_x000d_
1 ks Dokumentace skutečného provedení</t>
  </si>
  <si>
    <t>Pol10</t>
  </si>
  <si>
    <t>Koordinace prací s ostatními profesemi</t>
  </si>
  <si>
    <t>Poznámka k položce:_x000d_
1 ks Koordinace prací s ostatními profesemi</t>
  </si>
  <si>
    <t>Pol11</t>
  </si>
  <si>
    <t>Koordinace prací s provozovatelem</t>
  </si>
  <si>
    <t>Poznámka k položce:_x000d_
1 ks Koordinace prací s provozovatelem</t>
  </si>
  <si>
    <t>Pol12</t>
  </si>
  <si>
    <t>Stanovisko TIČR</t>
  </si>
  <si>
    <t>Poznámka k položce:_x000d_
1 ks Výzva TIČR a vydání stanoviska</t>
  </si>
  <si>
    <t>Pol13</t>
  </si>
  <si>
    <t>Výchozí revize el.zařízení</t>
  </si>
  <si>
    <t>Poznámka k položce:_x000d_
1 ks Provedení požadovaných měření a následné zpracování revizní zprávy</t>
  </si>
  <si>
    <t>Pol14</t>
  </si>
  <si>
    <t>Příprava ke komplexním zkouškám</t>
  </si>
  <si>
    <t>Poznámka k položce:_x000d_
Položka obsahuje:_x000d_
- zprovoznění strojů a zařízení pro provedení komplexních zkoušek_x000d_
1 ks Komplexní zkoušky elektrotechnologie</t>
  </si>
  <si>
    <t>Pol15</t>
  </si>
  <si>
    <t>Doprava a přesun materiálu</t>
  </si>
  <si>
    <t>Poznámka k položce:_x000d_
1 kpl Doprava a přesun materiálu</t>
  </si>
  <si>
    <t>Pol16</t>
  </si>
  <si>
    <t>Uzemňovací soustava</t>
  </si>
  <si>
    <t>Poznámka k položce:_x000d_
1 kpl Sada propojovacího a konstrukčního materiálu._x000d_
V ceně je obsažena kompletní dodávka a montáž uzemňovací soustavy.</t>
  </si>
  <si>
    <t>Pol17</t>
  </si>
  <si>
    <t>Ostatní materiál a práce</t>
  </si>
  <si>
    <t>Poznámka k položce:_x000d_
Položka obsahuje:_x000d_
- ostatní materiál a práce</t>
  </si>
  <si>
    <t>D2</t>
  </si>
  <si>
    <t>Kabeláž a trasy</t>
  </si>
  <si>
    <t>Pol18</t>
  </si>
  <si>
    <t>Kabel sdělovací pevný 3x2x0,5</t>
  </si>
  <si>
    <t>Poznámka k položce:_x000d_
V ceně je obsažena kompletní dodávka a pokládka kabelu.</t>
  </si>
  <si>
    <t>Pol19</t>
  </si>
  <si>
    <t>Kabel silový pevný Cu 4x10</t>
  </si>
  <si>
    <t>Pol20</t>
  </si>
  <si>
    <t>Kabel silový pevný Cu 5x6</t>
  </si>
  <si>
    <t>Pol21</t>
  </si>
  <si>
    <t>Vodič slaněný Cu 10 zž</t>
  </si>
  <si>
    <t>Pol22</t>
  </si>
  <si>
    <t>Nosné konstrukce</t>
  </si>
  <si>
    <t>Poznámka k položce:_x000d_
V ceně je obsažena kompletní dodávka a montáž všech prvků pro vytvoření nosných vodičových konstrukcí._x000d_
1 kpl Sada nosných konstrukcí_x000d_
1 kpl Sada pomocného konstrukčního materiálu</t>
  </si>
  <si>
    <t>Pol23</t>
  </si>
  <si>
    <t>Ostatní materiál a práce pro kabely a kabelové konstrukce</t>
  </si>
  <si>
    <t>D3</t>
  </si>
  <si>
    <t>Měření a regulace</t>
  </si>
  <si>
    <t>Pol24</t>
  </si>
  <si>
    <t>Zabezpečení objektu [ED]</t>
  </si>
  <si>
    <t>Poznámka k položce:_x000d_
V ceně je obsažena dodávka, montáž, zapojení, nastavení a zprovoznění zařízení._x000d_
1 ks Spínač koncový kompletní 1xNO/1xNC [ED1]_x000d_
1 ks Spínač koncový kompletní 1xNO/1xNC [ED2]_x000d_
1 ks Spínač koncový kompletní 1xNO/1xNC [ED3]</t>
  </si>
  <si>
    <t>Pol25</t>
  </si>
  <si>
    <t>Hladina v čs [LIC1]</t>
  </si>
  <si>
    <t>Poznámka k položce:_x000d_
V ceně je obsažena dodávka, montáž, zapojení, nastavení a zprovoznění zařízení._x000d_
1 ks Snímač hladiny tenzometrický 0-6m/4-20mA, 20m kabel [LIC1]</t>
  </si>
  <si>
    <t>Pol26</t>
  </si>
  <si>
    <t>Plováky čs [LZ1]</t>
  </si>
  <si>
    <t>Poznámka k položce:_x000d_
V ceně je obsažena dodávka, montáž, zapojení, nastavení a zprovoznění zařízení._x000d_
1 ks Spínač plovákový 20m [LZ1.1]_x000d_
1 ks Závaží k plováku [LZ1.1]_x000d_
1 ks Závaží k plováku [LZ1.1]_x000d_
1 ks Spínač plovákový 20m [LZ1.2]_x000d_
1 ks Závaží k plováku [LZ1.2]_x000d_
1 ks Závaží k plováku [LZ1.2]</t>
  </si>
  <si>
    <t>Pol27</t>
  </si>
  <si>
    <t>Oživení měřících okruhů</t>
  </si>
  <si>
    <t>Poznámka k položce:_x000d_
Položka obsahuje:_x000d_
- oživení měřících okruhů</t>
  </si>
  <si>
    <t>D4</t>
  </si>
  <si>
    <t>ASŘTP</t>
  </si>
  <si>
    <t>Pol28</t>
  </si>
  <si>
    <t>Zaškolení pracovníků provozovatele</t>
  </si>
  <si>
    <t>Poznámka k položce:_x000d_
Položka obsahuje:_x000d_
1 kpl - zaškolení pracovníků provozovatele na obsluhu zařízení</t>
  </si>
  <si>
    <t>Pol29</t>
  </si>
  <si>
    <t>Zdrojová soustava [GU1]</t>
  </si>
  <si>
    <t>Poznámka k položce:_x000d_
1 ks Modul bateriový 24V DC7.2AH [GU1A]_x000d_
1 ks Řídící jednotka UPS UPS 24V 20A/10A [GU1N]_x000d_
1 ks Zdroj spínaný 24V, 120W [GU1Z]</t>
  </si>
  <si>
    <t>Pol30</t>
  </si>
  <si>
    <t>Řídicí jednotka [OPLC]</t>
  </si>
  <si>
    <t>Poznámka k položce:_x000d_
1 ks Modul komunikační 1x Ethernet [OPLC]_x000d_
1 ks OPLC DI20x, RO12x, AI/DI2x 1xRS232/485 [OPLC]</t>
  </si>
  <si>
    <t>Pol31</t>
  </si>
  <si>
    <t>Programové vybavení pro řídicí jednotku</t>
  </si>
  <si>
    <t>Poznámka k položce:_x000d_
1 ks SW komunikační_x000d_
1 ks SW aplikační pro PLC_x000d_
1 ks SW projekt</t>
  </si>
  <si>
    <t>Pol32</t>
  </si>
  <si>
    <t>Programové vybavení pro ovládací panel operátora</t>
  </si>
  <si>
    <t>Poznámka k položce:_x000d_
1 ks SW aplikační pro ovládací panel</t>
  </si>
  <si>
    <t>Pol33</t>
  </si>
  <si>
    <t>Programové vybavení pro dispečerské pracoviště</t>
  </si>
  <si>
    <t>Poznámka k položce:_x000d_
1 ks SW aplikační pro vizualizaci na DSP</t>
  </si>
  <si>
    <t>Pol34</t>
  </si>
  <si>
    <t>Oživení řídícího systému</t>
  </si>
  <si>
    <t>Poznámka k položce:_x000d_
Položka obsahuje:_x000d_
- oživení řídícího systému</t>
  </si>
  <si>
    <t>D5</t>
  </si>
  <si>
    <t>Přenosové zařízení</t>
  </si>
  <si>
    <t>Pol35</t>
  </si>
  <si>
    <t>Komunikační modul [LTE]</t>
  </si>
  <si>
    <t>Poznámka k položce:_x000d_
1 ks Průmyslový LTE router LTE ( 4G ), 2x ETH port, Dual SIM, 2x anténa [LTE1]</t>
  </si>
  <si>
    <t>06 - Vedlejší a ostatní náklady</t>
  </si>
  <si>
    <t>D1 - VON 1: Příprava a zařízení staveniště, provozní a územní vlivy</t>
  </si>
  <si>
    <t xml:space="preserve">    D2 - VRN: Vedlejší rozpočtové náklady</t>
  </si>
  <si>
    <t>D3 - VON 2: Projektové dokumentace - náklady jinde neuvedené</t>
  </si>
  <si>
    <t>D4 - VON 3: Ostatní náklady jinde neuvedené</t>
  </si>
  <si>
    <t>D5 - VON 4: Předání a převzetí díla - náklady jinde neuvedené</t>
  </si>
  <si>
    <t>VON 1: Příprava a zařízení staveniště, provozní a územní vlivy</t>
  </si>
  <si>
    <t>VRN: Vedlejší rozpočtové náklady</t>
  </si>
  <si>
    <t>X1</t>
  </si>
  <si>
    <t>Zařízení staveniště - příprava, zřízení, provozování, odstranění staveniště</t>
  </si>
  <si>
    <t>X2</t>
  </si>
  <si>
    <t>Provozní vlivy po celou dobu stavby</t>
  </si>
  <si>
    <t>X3</t>
  </si>
  <si>
    <t>Územní vlivy</t>
  </si>
  <si>
    <t>VON 2: Projektové dokumentace - náklady jinde neuvedené</t>
  </si>
  <si>
    <t>X4</t>
  </si>
  <si>
    <t>Plán zásad organizace výstavby (ZOV)</t>
  </si>
  <si>
    <t>Poznámka k položce:_x000d_
Poznámka k položce: vč. dokumentace technického stavu stávajících komunikací, budov a objektů (technická zpráva, video, fotodokumentace, zákresy) před zahájením výstavby a sledování vlivů stavby na okolní objekty v průběhu stavby. Členění po stavebních objektech.</t>
  </si>
  <si>
    <t>X5</t>
  </si>
  <si>
    <t>Prováděcí dokumentace organizace dopravy v průběhu stavby, dopravní značení, světelná signalizace</t>
  </si>
  <si>
    <t>Poznámka k položce:_x000d_
Poznámka k položce: Instalace, zajištění a údržba provizorního dopravního značení během celého obdbí platnosti provizorního značení (dle vyhl. 30/2001 Sb.) na komunikacích ovlivněných stavbou. Rozsah a vzdálenost dle postupu prací zhotovitele. Zajištění správního rozhodnutí, včetně zpracování a projednání projektu dopravního značení na příslušném Dopravním inspektorátu. Zajištění rozhodnutí o povolení zvláštního užívání silnic a místních komunikací. Vypracování návrhu řešení dopravních opatření a dočasného dorpavního značení a jeho projednání.</t>
  </si>
  <si>
    <t>X6</t>
  </si>
  <si>
    <t>Vypracování kontrolního a zkušebního plánu, provádění předepsaných zkoušek dle kontrolního zkušebního plnánu, např. kvality práce, dodávaných materiálů a konstrukcí.</t>
  </si>
  <si>
    <t>X7</t>
  </si>
  <si>
    <t>Vypracování podorobné výrobně dílenské dokumentace, která podléhá schválení objednatele a technického dozoru, jejíž součástí bude i vypracování technologických postupů na základě pokynů objednatele a technického dozoru v případech, kdy si to vyžádá situace na stavbě.</t>
  </si>
  <si>
    <t>VON 3: Ostatní náklady jinde neuvedené</t>
  </si>
  <si>
    <t>X8</t>
  </si>
  <si>
    <t>Vytýčení prostorové polohy stavebních objektů, vytýčení hranic pozemků, vytýčení obvodu staveniště</t>
  </si>
  <si>
    <t>X9</t>
  </si>
  <si>
    <t>Vytýčení stávajících inženýrských sítí, vč. kopání sond pro jejich zjištění, vč. ručních výkopů. Zajištění aktualizace vyjádření správců sítí k existenci sítí.</t>
  </si>
  <si>
    <t>X10</t>
  </si>
  <si>
    <t>Činnost geodeta ve výstavbě</t>
  </si>
  <si>
    <t>Poznámka k položce:_x000d_
Poznámka k položce: doměření stavby pro účely výstavby (doměření polohopisu, vytyčování kanalizačních šachet a objektů na stokové síti v případě změny jejich umístění oproti projektu, vč. ČOV a ostatních objektů)</t>
  </si>
  <si>
    <t>X11</t>
  </si>
  <si>
    <t>Činnost geologa - při výstavbě, zde součinnost se statikem</t>
  </si>
  <si>
    <t xml:space="preserve">Poznámka k položce:_x000d_
Poznámka k položce: při výstavbě, zde součinoost se statikem (sledování vlivů stavby  na okolní objekty)</t>
  </si>
  <si>
    <t>X12</t>
  </si>
  <si>
    <t>Činnost statika - pří výstavbě</t>
  </si>
  <si>
    <t xml:space="preserve">Poznámka k položce:_x000d_
Poznámka k položce: sledování vlivů stavby  na okolní objekty</t>
  </si>
  <si>
    <t>X13</t>
  </si>
  <si>
    <t>Činnost hydrogeologa při výkopových pracích</t>
  </si>
  <si>
    <t xml:space="preserve">Poznámka k položce:_x000d_
Poznámka k položce: např. pro  rozdělení vytěžené zeminy pro uložení na mezideponii pro zpětné zásypy a pro odvoz na skládku, sledování množství čerpané vody a sledování vlivu jejího čerpání na okolí po celou dobu čerpání.</t>
  </si>
  <si>
    <t>X16</t>
  </si>
  <si>
    <t>Kompletační činnost zhotovitele</t>
  </si>
  <si>
    <t>X17</t>
  </si>
  <si>
    <t>Oprava, znovuzřízení objektů (oplocení, zídky, potrubí apod) poškozené, nebo zbořené během výstavby</t>
  </si>
  <si>
    <t>Poznámka k položce:_x000d_
Poznámka k položce: s ohledem na technologii výstavby. Tam, kde není zohledněno v jiných částech výkazů výměr. Např. oprava a znovuzřízení objektů kdy dojde při výstavbě ke změně trasy, technologie pokládky. Dále případné podchycení, stávajícího potrubí při křížení, jinde neuvedené (podélné profily, situace)-jedná se o přípojky zjištěné během provádění stavebních prací, atd.</t>
  </si>
  <si>
    <t>X18</t>
  </si>
  <si>
    <t>Náklady spojené s vyřízením požadavků orgánů a organizací nutných před započetím výstavby</t>
  </si>
  <si>
    <t>Poznámka k položce:_x000d_
Poznámka k položce: obsažených v dokladové části: např. kácení zeleně, dopravní trasy, zvláštní užívání komunikací, správní poplatky, ohlášení stavby</t>
  </si>
  <si>
    <t>X19</t>
  </si>
  <si>
    <t>Havarijní čerpání podzemních a povrchových vod</t>
  </si>
  <si>
    <t>Poznámka k položce:_x000d_
Poznámka k položce: při živelných pohromách, intenzivních přívalových deštích, či letních bouřkách (pokud není uvedeno v jednotlivých SO a pokud se na ně nevztahuje pojistka)</t>
  </si>
  <si>
    <t>X21</t>
  </si>
  <si>
    <t>Ohlášení, příprava staveniště, záchranné práce, zabezpečení archeologických nálezů na místě</t>
  </si>
  <si>
    <t>X22</t>
  </si>
  <si>
    <t>Zaměření hladin ve studních, jejich monitorování po dobu výstavby včetně případných náhrad za nutný náhradní odběr.</t>
  </si>
  <si>
    <t>X23</t>
  </si>
  <si>
    <t>Zajištění povolení pro čerpání a vypouštění podzemní vody po dobu výstavby</t>
  </si>
  <si>
    <t>X24</t>
  </si>
  <si>
    <t>Komplexní zkoušky, uvedení technologie do provozu. Včetně inženýrské činnosti, zkoušek a ostatního měření.</t>
  </si>
  <si>
    <t>X25</t>
  </si>
  <si>
    <t xml:space="preserve">Provedení dopravního značení po celou dobu výstavby. Součástí  bude osazení a provozování veškerého dopravního značení dle prováděcí dokumentace organizace dopravy v průběhu stavby. Bude se jednat o osazení dopravního značení a světelné signalizace v místě provádění prací po celou dobu výstavby. V případě obousměrného střídavého provozu v jednom jízdním pruhu bude doprava v exponovaných místech a časech řízena pracovníky stavby. Dále se bude jednat o zajištění přejezdu vozidel přes překop např. pomocí přejezdové ocelové desky.  Dále náklady na zajištění uzavírek, údržbu dopravních značek, označení výkopů a případné náhrady veřejným dopravcům za objízdné trasy po dobu trvání objížděk a uzavírek. Dále náklady na oznámení obyvatelům dotčebých nemovitostí, kde bude uvažováno s úplnou nebo částečnou uzavírkou komunikace, o zahájení prací v týdenním předstihu a zajištění přístupu do nemovitostí pomocí přejezdů a přechodů po celou dobu výstavby (pro přilehlé nemovitosti, pro podnikatelské subjekty), zajištění přístupu v místě stavby pro složky záchranného integrovaného systému.</t>
  </si>
  <si>
    <t>X26</t>
  </si>
  <si>
    <t>Ocenění požadavků objednatele vyplývajících z "Obchodních podmínek zadavatele"</t>
  </si>
  <si>
    <t>VON 4: Předání a převzetí díla - náklady jinde neuvedené</t>
  </si>
  <si>
    <t>X27</t>
  </si>
  <si>
    <t>Návrhy Provozních, Havarijních, Povodňových, Požárních a jiných řádů a předpisů nutných pro realizaci a předání díla.</t>
  </si>
  <si>
    <t xml:space="preserve">Poznámka k položce:_x000d_
Poznámka k položce: Návrhy Provozních, Havarijních, Povodňových, Požárních a jiných řádů a předpisů a jejich odsouhlasení s pracovníky  správními orgány - pro trvalý provoz (se zapracováním připomínek)</t>
  </si>
  <si>
    <t>X28</t>
  </si>
  <si>
    <t>Komplexní a technologické zkoušky dle příslušných ČSN</t>
  </si>
  <si>
    <t>Poznámka k položce:_x000d_
Poznámka k položce: dle obecných podmínek technických specifikací a zápisů ve stavebních denících ( např. výchozí revize, revizní knihy, , zkoušky hutnění, apd.) Neuvedené v jiných částech výkazů výměr.</t>
  </si>
  <si>
    <t>X29</t>
  </si>
  <si>
    <t>Manipulační předpisy, prohlášení o shodě, tlakové zkoušky jinde neuvedené, revize elektro, provozní zkoušky, které budou prováděny za součinnosti obsluhy (zaškolování obsluhy).</t>
  </si>
  <si>
    <t>X30</t>
  </si>
  <si>
    <t>Vyhotovení  geodetického zaměření skutečného provedení stavby</t>
  </si>
  <si>
    <t>Poznámka k položce:_x000d_
Poznámka k položce: ve 3 vyhotoveních v listinné a 1 na CD nosiči v digitální formě předepsaného formátu (včetně přeložek, přípojek NN atd.)</t>
  </si>
  <si>
    <t>X31</t>
  </si>
  <si>
    <t>Vypracování geometrického plánu v celém rozsahu stavby</t>
  </si>
  <si>
    <t>Poznámka k položce:_x000d_
Poznámka k položce: Geometrický plán bude vypracován v 3 vyhotoveních v listinné podobě</t>
  </si>
  <si>
    <t>X32</t>
  </si>
  <si>
    <t>Dokumentace skutečného provedení stavby (DSPS). Vyhotovení 6x v papírové podobě + 1 x elekronicky na CD ve formátech .doc, .xls, .dwg, .dxf.</t>
  </si>
  <si>
    <t>X33</t>
  </si>
  <si>
    <t>Měření hluku</t>
  </si>
  <si>
    <t>X34</t>
  </si>
  <si>
    <t>Náklady spojené s kolaudačním řízením stavby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</si>
</sst>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6A5F6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5" borderId="22" xfId="0" applyFont="1" applyFill="1" applyBorder="1" applyAlignment="1" applyProtection="1">
      <alignment horizontal="center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vertical="top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M21/049(2024)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Opočínek III. část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Opočínek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8. 2. 2024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Vodovody a kanalizace Pardubice, a.s.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Multiaqua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Ing. Lubor Dítě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ROUND(AG95+AG100+AG102+SUM(AG104:AG106),2)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ROUND(AS95+AS100+AS102+SUM(AS104:AS106),2)</f>
        <v>0</v>
      </c>
      <c r="AT94" s="115">
        <f>ROUND(SUM(AV94:AW94),2)</f>
        <v>0</v>
      </c>
      <c r="AU94" s="116">
        <f>ROUND(AU95+AU100+AU102+SUM(AU104:AU106),5)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ROUND(AZ95+AZ100+AZ102+SUM(AZ104:AZ106),2)</f>
        <v>0</v>
      </c>
      <c r="BA94" s="115">
        <f>ROUND(BA95+BA100+BA102+SUM(BA104:BA106),2)</f>
        <v>0</v>
      </c>
      <c r="BB94" s="115">
        <f>ROUND(BB95+BB100+BB102+SUM(BB104:BB106),2)</f>
        <v>0</v>
      </c>
      <c r="BC94" s="115">
        <f>ROUND(BC95+BC100+BC102+SUM(BC104:BC106),2)</f>
        <v>0</v>
      </c>
      <c r="BD94" s="117">
        <f>ROUND(BD95+BD100+BD102+SUM(BD104:BD106),2)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ROUND(SUM(AG96:AG99),2)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ROUND(SUM(AS96:AS99),2)</f>
        <v>0</v>
      </c>
      <c r="AT95" s="129">
        <f>ROUND(SUM(AV95:AW95),2)</f>
        <v>0</v>
      </c>
      <c r="AU95" s="130">
        <f>ROUND(SUM(AU96:AU99),5)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ROUND(SUM(AZ96:AZ99),2)</f>
        <v>0</v>
      </c>
      <c r="BA95" s="129">
        <f>ROUND(SUM(BA96:BA99),2)</f>
        <v>0</v>
      </c>
      <c r="BB95" s="129">
        <f>ROUND(SUM(BB96:BB99),2)</f>
        <v>0</v>
      </c>
      <c r="BC95" s="129">
        <f>ROUND(SUM(BC96:BC99),2)</f>
        <v>0</v>
      </c>
      <c r="BD95" s="131">
        <f>ROUND(SUM(BD96:BD99),2)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'01 - Stoka A-1 po Š37'!J32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'01 - Stoka A-1 po Š37'!P130</f>
        <v>0</v>
      </c>
      <c r="AV96" s="139">
        <f>'01 - Stoka A-1 po Š37'!J35</f>
        <v>0</v>
      </c>
      <c r="AW96" s="139">
        <f>'01 - Stoka A-1 po Š37'!J36</f>
        <v>0</v>
      </c>
      <c r="AX96" s="139">
        <f>'01 - Stoka A-1 po Š37'!J37</f>
        <v>0</v>
      </c>
      <c r="AY96" s="139">
        <f>'01 - Stoka A-1 po Š37'!J38</f>
        <v>0</v>
      </c>
      <c r="AZ96" s="139">
        <f>'01 - Stoka A-1 po Š37'!F35</f>
        <v>0</v>
      </c>
      <c r="BA96" s="139">
        <f>'01 - Stoka A-1 po Š37'!F36</f>
        <v>0</v>
      </c>
      <c r="BB96" s="139">
        <f>'01 - Stoka A-1 po Š37'!F37</f>
        <v>0</v>
      </c>
      <c r="BC96" s="139">
        <f>'01 - Stoka A-1 po Š37'!F38</f>
        <v>0</v>
      </c>
      <c r="BD96" s="141">
        <f>'01 - Stoka A-1 po Š37'!F39</f>
        <v>0</v>
      </c>
      <c r="BE96" s="4"/>
      <c r="BT96" s="142" t="s">
        <v>85</v>
      </c>
      <c r="BV96" s="142" t="s">
        <v>78</v>
      </c>
      <c r="BW96" s="142" t="s">
        <v>90</v>
      </c>
      <c r="BX96" s="142" t="s">
        <v>84</v>
      </c>
      <c r="CL96" s="142" t="s">
        <v>1</v>
      </c>
    </row>
    <row r="97" s="4" customFormat="1" ht="16.5" customHeight="1">
      <c r="A97" s="133" t="s">
        <v>86</v>
      </c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'02 - Stoka A-1-2'!J32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'02 - Stoka A-1-2'!P130</f>
        <v>0</v>
      </c>
      <c r="AV97" s="139">
        <f>'02 - Stoka A-1-2'!J35</f>
        <v>0</v>
      </c>
      <c r="AW97" s="139">
        <f>'02 - Stoka A-1-2'!J36</f>
        <v>0</v>
      </c>
      <c r="AX97" s="139">
        <f>'02 - Stoka A-1-2'!J37</f>
        <v>0</v>
      </c>
      <c r="AY97" s="139">
        <f>'02 - Stoka A-1-2'!J38</f>
        <v>0</v>
      </c>
      <c r="AZ97" s="139">
        <f>'02 - Stoka A-1-2'!F35</f>
        <v>0</v>
      </c>
      <c r="BA97" s="139">
        <f>'02 - Stoka A-1-2'!F36</f>
        <v>0</v>
      </c>
      <c r="BB97" s="139">
        <f>'02 - Stoka A-1-2'!F37</f>
        <v>0</v>
      </c>
      <c r="BC97" s="139">
        <f>'02 - Stoka A-1-2'!F38</f>
        <v>0</v>
      </c>
      <c r="BD97" s="141">
        <f>'02 - Stoka A-1-2'!F39</f>
        <v>0</v>
      </c>
      <c r="BE97" s="4"/>
      <c r="BT97" s="142" t="s">
        <v>85</v>
      </c>
      <c r="BV97" s="142" t="s">
        <v>78</v>
      </c>
      <c r="BW97" s="142" t="s">
        <v>93</v>
      </c>
      <c r="BX97" s="142" t="s">
        <v>84</v>
      </c>
      <c r="CL97" s="142" t="s">
        <v>1</v>
      </c>
    </row>
    <row r="98" s="4" customFormat="1" ht="16.5" customHeight="1">
      <c r="A98" s="133" t="s">
        <v>86</v>
      </c>
      <c r="B98" s="71"/>
      <c r="C98" s="134"/>
      <c r="D98" s="134"/>
      <c r="E98" s="135" t="s">
        <v>94</v>
      </c>
      <c r="F98" s="135"/>
      <c r="G98" s="135"/>
      <c r="H98" s="135"/>
      <c r="I98" s="135"/>
      <c r="J98" s="134"/>
      <c r="K98" s="135" t="s">
        <v>95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'03 - Stoka A-1-3'!J32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'03 - Stoka A-1-3'!P130</f>
        <v>0</v>
      </c>
      <c r="AV98" s="139">
        <f>'03 - Stoka A-1-3'!J35</f>
        <v>0</v>
      </c>
      <c r="AW98" s="139">
        <f>'03 - Stoka A-1-3'!J36</f>
        <v>0</v>
      </c>
      <c r="AX98" s="139">
        <f>'03 - Stoka A-1-3'!J37</f>
        <v>0</v>
      </c>
      <c r="AY98" s="139">
        <f>'03 - Stoka A-1-3'!J38</f>
        <v>0</v>
      </c>
      <c r="AZ98" s="139">
        <f>'03 - Stoka A-1-3'!F35</f>
        <v>0</v>
      </c>
      <c r="BA98" s="139">
        <f>'03 - Stoka A-1-3'!F36</f>
        <v>0</v>
      </c>
      <c r="BB98" s="139">
        <f>'03 - Stoka A-1-3'!F37</f>
        <v>0</v>
      </c>
      <c r="BC98" s="139">
        <f>'03 - Stoka A-1-3'!F38</f>
        <v>0</v>
      </c>
      <c r="BD98" s="141">
        <f>'03 - Stoka A-1-3'!F39</f>
        <v>0</v>
      </c>
      <c r="BE98" s="4"/>
      <c r="BT98" s="142" t="s">
        <v>85</v>
      </c>
      <c r="BV98" s="142" t="s">
        <v>78</v>
      </c>
      <c r="BW98" s="142" t="s">
        <v>96</v>
      </c>
      <c r="BX98" s="142" t="s">
        <v>84</v>
      </c>
      <c r="CL98" s="142" t="s">
        <v>1</v>
      </c>
    </row>
    <row r="99" s="4" customFormat="1" ht="16.5" customHeight="1">
      <c r="A99" s="133" t="s">
        <v>86</v>
      </c>
      <c r="B99" s="71"/>
      <c r="C99" s="134"/>
      <c r="D99" s="134"/>
      <c r="E99" s="135" t="s">
        <v>97</v>
      </c>
      <c r="F99" s="135"/>
      <c r="G99" s="135"/>
      <c r="H99" s="135"/>
      <c r="I99" s="135"/>
      <c r="J99" s="134"/>
      <c r="K99" s="135" t="s">
        <v>98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'04 - Stoka B'!J32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89</v>
      </c>
      <c r="AR99" s="73"/>
      <c r="AS99" s="138">
        <v>0</v>
      </c>
      <c r="AT99" s="139">
        <f>ROUND(SUM(AV99:AW99),2)</f>
        <v>0</v>
      </c>
      <c r="AU99" s="140">
        <f>'04 - Stoka B'!P129</f>
        <v>0</v>
      </c>
      <c r="AV99" s="139">
        <f>'04 - Stoka B'!J35</f>
        <v>0</v>
      </c>
      <c r="AW99" s="139">
        <f>'04 - Stoka B'!J36</f>
        <v>0</v>
      </c>
      <c r="AX99" s="139">
        <f>'04 - Stoka B'!J37</f>
        <v>0</v>
      </c>
      <c r="AY99" s="139">
        <f>'04 - Stoka B'!J38</f>
        <v>0</v>
      </c>
      <c r="AZ99" s="139">
        <f>'04 - Stoka B'!F35</f>
        <v>0</v>
      </c>
      <c r="BA99" s="139">
        <f>'04 - Stoka B'!F36</f>
        <v>0</v>
      </c>
      <c r="BB99" s="139">
        <f>'04 - Stoka B'!F37</f>
        <v>0</v>
      </c>
      <c r="BC99" s="139">
        <f>'04 - Stoka B'!F38</f>
        <v>0</v>
      </c>
      <c r="BD99" s="141">
        <f>'04 - Stoka B'!F39</f>
        <v>0</v>
      </c>
      <c r="BE99" s="4"/>
      <c r="BT99" s="142" t="s">
        <v>85</v>
      </c>
      <c r="BV99" s="142" t="s">
        <v>78</v>
      </c>
      <c r="BW99" s="142" t="s">
        <v>99</v>
      </c>
      <c r="BX99" s="142" t="s">
        <v>84</v>
      </c>
      <c r="CL99" s="142" t="s">
        <v>1</v>
      </c>
    </row>
    <row r="100" s="7" customFormat="1" ht="16.5" customHeight="1">
      <c r="A100" s="7"/>
      <c r="B100" s="120"/>
      <c r="C100" s="121"/>
      <c r="D100" s="122" t="s">
        <v>100</v>
      </c>
      <c r="E100" s="122"/>
      <c r="F100" s="122"/>
      <c r="G100" s="122"/>
      <c r="H100" s="122"/>
      <c r="I100" s="123"/>
      <c r="J100" s="122" t="s">
        <v>101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ROUND(AG101,2)</f>
        <v>0</v>
      </c>
      <c r="AH100" s="123"/>
      <c r="AI100" s="123"/>
      <c r="AJ100" s="123"/>
      <c r="AK100" s="123"/>
      <c r="AL100" s="123"/>
      <c r="AM100" s="123"/>
      <c r="AN100" s="125">
        <f>SUM(AG100,AT100)</f>
        <v>0</v>
      </c>
      <c r="AO100" s="123"/>
      <c r="AP100" s="123"/>
      <c r="AQ100" s="126" t="s">
        <v>82</v>
      </c>
      <c r="AR100" s="127"/>
      <c r="AS100" s="128">
        <f>ROUND(AS101,2)</f>
        <v>0</v>
      </c>
      <c r="AT100" s="129">
        <f>ROUND(SUM(AV100:AW100),2)</f>
        <v>0</v>
      </c>
      <c r="AU100" s="130">
        <f>ROUND(AU101,5)</f>
        <v>0</v>
      </c>
      <c r="AV100" s="129">
        <f>ROUND(AZ100*L29,2)</f>
        <v>0</v>
      </c>
      <c r="AW100" s="129">
        <f>ROUND(BA100*L30,2)</f>
        <v>0</v>
      </c>
      <c r="AX100" s="129">
        <f>ROUND(BB100*L29,2)</f>
        <v>0</v>
      </c>
      <c r="AY100" s="129">
        <f>ROUND(BC100*L30,2)</f>
        <v>0</v>
      </c>
      <c r="AZ100" s="129">
        <f>ROUND(AZ101,2)</f>
        <v>0</v>
      </c>
      <c r="BA100" s="129">
        <f>ROUND(BA101,2)</f>
        <v>0</v>
      </c>
      <c r="BB100" s="129">
        <f>ROUND(BB101,2)</f>
        <v>0</v>
      </c>
      <c r="BC100" s="129">
        <f>ROUND(BC101,2)</f>
        <v>0</v>
      </c>
      <c r="BD100" s="131">
        <f>ROUND(BD101,2)</f>
        <v>0</v>
      </c>
      <c r="BE100" s="7"/>
      <c r="BS100" s="132" t="s">
        <v>75</v>
      </c>
      <c r="BT100" s="132" t="s">
        <v>83</v>
      </c>
      <c r="BU100" s="132" t="s">
        <v>77</v>
      </c>
      <c r="BV100" s="132" t="s">
        <v>78</v>
      </c>
      <c r="BW100" s="132" t="s">
        <v>102</v>
      </c>
      <c r="BX100" s="132" t="s">
        <v>5</v>
      </c>
      <c r="CL100" s="132" t="s">
        <v>1</v>
      </c>
      <c r="CM100" s="132" t="s">
        <v>85</v>
      </c>
    </row>
    <row r="101" s="4" customFormat="1" ht="16.5" customHeight="1">
      <c r="A101" s="133" t="s">
        <v>86</v>
      </c>
      <c r="B101" s="71"/>
      <c r="C101" s="134"/>
      <c r="D101" s="134"/>
      <c r="E101" s="135" t="s">
        <v>103</v>
      </c>
      <c r="F101" s="135"/>
      <c r="G101" s="135"/>
      <c r="H101" s="135"/>
      <c r="I101" s="135"/>
      <c r="J101" s="134"/>
      <c r="K101" s="135" t="s">
        <v>104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'SO 03.1 - I. část'!J32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89</v>
      </c>
      <c r="AR101" s="73"/>
      <c r="AS101" s="138">
        <v>0</v>
      </c>
      <c r="AT101" s="139">
        <f>ROUND(SUM(AV101:AW101),2)</f>
        <v>0</v>
      </c>
      <c r="AU101" s="140">
        <f>'SO 03.1 - I. část'!P132</f>
        <v>0</v>
      </c>
      <c r="AV101" s="139">
        <f>'SO 03.1 - I. část'!J35</f>
        <v>0</v>
      </c>
      <c r="AW101" s="139">
        <f>'SO 03.1 - I. část'!J36</f>
        <v>0</v>
      </c>
      <c r="AX101" s="139">
        <f>'SO 03.1 - I. část'!J37</f>
        <v>0</v>
      </c>
      <c r="AY101" s="139">
        <f>'SO 03.1 - I. část'!J38</f>
        <v>0</v>
      </c>
      <c r="AZ101" s="139">
        <f>'SO 03.1 - I. část'!F35</f>
        <v>0</v>
      </c>
      <c r="BA101" s="139">
        <f>'SO 03.1 - I. část'!F36</f>
        <v>0</v>
      </c>
      <c r="BB101" s="139">
        <f>'SO 03.1 - I. část'!F37</f>
        <v>0</v>
      </c>
      <c r="BC101" s="139">
        <f>'SO 03.1 - I. část'!F38</f>
        <v>0</v>
      </c>
      <c r="BD101" s="141">
        <f>'SO 03.1 - I. část'!F39</f>
        <v>0</v>
      </c>
      <c r="BE101" s="4"/>
      <c r="BT101" s="142" t="s">
        <v>85</v>
      </c>
      <c r="BV101" s="142" t="s">
        <v>78</v>
      </c>
      <c r="BW101" s="142" t="s">
        <v>105</v>
      </c>
      <c r="BX101" s="142" t="s">
        <v>102</v>
      </c>
      <c r="CL101" s="142" t="s">
        <v>1</v>
      </c>
    </row>
    <row r="102" s="7" customFormat="1" ht="16.5" customHeight="1">
      <c r="A102" s="7"/>
      <c r="B102" s="120"/>
      <c r="C102" s="121"/>
      <c r="D102" s="122" t="s">
        <v>106</v>
      </c>
      <c r="E102" s="122"/>
      <c r="F102" s="122"/>
      <c r="G102" s="122"/>
      <c r="H102" s="122"/>
      <c r="I102" s="123"/>
      <c r="J102" s="122" t="s">
        <v>107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ROUND(AG103,2)</f>
        <v>0</v>
      </c>
      <c r="AH102" s="123"/>
      <c r="AI102" s="123"/>
      <c r="AJ102" s="123"/>
      <c r="AK102" s="123"/>
      <c r="AL102" s="123"/>
      <c r="AM102" s="123"/>
      <c r="AN102" s="125">
        <f>SUM(AG102,AT102)</f>
        <v>0</v>
      </c>
      <c r="AO102" s="123"/>
      <c r="AP102" s="123"/>
      <c r="AQ102" s="126" t="s">
        <v>82</v>
      </c>
      <c r="AR102" s="127"/>
      <c r="AS102" s="128">
        <f>ROUND(AS103,2)</f>
        <v>0</v>
      </c>
      <c r="AT102" s="129">
        <f>ROUND(SUM(AV102:AW102),2)</f>
        <v>0</v>
      </c>
      <c r="AU102" s="130">
        <f>ROUND(AU103,5)</f>
        <v>0</v>
      </c>
      <c r="AV102" s="129">
        <f>ROUND(AZ102*L29,2)</f>
        <v>0</v>
      </c>
      <c r="AW102" s="129">
        <f>ROUND(BA102*L30,2)</f>
        <v>0</v>
      </c>
      <c r="AX102" s="129">
        <f>ROUND(BB102*L29,2)</f>
        <v>0</v>
      </c>
      <c r="AY102" s="129">
        <f>ROUND(BC102*L30,2)</f>
        <v>0</v>
      </c>
      <c r="AZ102" s="129">
        <f>ROUND(AZ103,2)</f>
        <v>0</v>
      </c>
      <c r="BA102" s="129">
        <f>ROUND(BA103,2)</f>
        <v>0</v>
      </c>
      <c r="BB102" s="129">
        <f>ROUND(BB103,2)</f>
        <v>0</v>
      </c>
      <c r="BC102" s="129">
        <f>ROUND(BC103,2)</f>
        <v>0</v>
      </c>
      <c r="BD102" s="131">
        <f>ROUND(BD103,2)</f>
        <v>0</v>
      </c>
      <c r="BE102" s="7"/>
      <c r="BS102" s="132" t="s">
        <v>75</v>
      </c>
      <c r="BT102" s="132" t="s">
        <v>83</v>
      </c>
      <c r="BU102" s="132" t="s">
        <v>77</v>
      </c>
      <c r="BV102" s="132" t="s">
        <v>78</v>
      </c>
      <c r="BW102" s="132" t="s">
        <v>108</v>
      </c>
      <c r="BX102" s="132" t="s">
        <v>5</v>
      </c>
      <c r="CL102" s="132" t="s">
        <v>1</v>
      </c>
      <c r="CM102" s="132" t="s">
        <v>85</v>
      </c>
    </row>
    <row r="103" s="4" customFormat="1" ht="16.5" customHeight="1">
      <c r="A103" s="133" t="s">
        <v>86</v>
      </c>
      <c r="B103" s="71"/>
      <c r="C103" s="134"/>
      <c r="D103" s="134"/>
      <c r="E103" s="135" t="s">
        <v>109</v>
      </c>
      <c r="F103" s="135"/>
      <c r="G103" s="135"/>
      <c r="H103" s="135"/>
      <c r="I103" s="135"/>
      <c r="J103" s="134"/>
      <c r="K103" s="135" t="s">
        <v>104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'SO 04.1 - I. část'!J32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89</v>
      </c>
      <c r="AR103" s="73"/>
      <c r="AS103" s="138">
        <v>0</v>
      </c>
      <c r="AT103" s="139">
        <f>ROUND(SUM(AV103:AW103),2)</f>
        <v>0</v>
      </c>
      <c r="AU103" s="140">
        <f>'SO 04.1 - I. část'!P128</f>
        <v>0</v>
      </c>
      <c r="AV103" s="139">
        <f>'SO 04.1 - I. část'!J35</f>
        <v>0</v>
      </c>
      <c r="AW103" s="139">
        <f>'SO 04.1 - I. část'!J36</f>
        <v>0</v>
      </c>
      <c r="AX103" s="139">
        <f>'SO 04.1 - I. část'!J37</f>
        <v>0</v>
      </c>
      <c r="AY103" s="139">
        <f>'SO 04.1 - I. část'!J38</f>
        <v>0</v>
      </c>
      <c r="AZ103" s="139">
        <f>'SO 04.1 - I. část'!F35</f>
        <v>0</v>
      </c>
      <c r="BA103" s="139">
        <f>'SO 04.1 - I. část'!F36</f>
        <v>0</v>
      </c>
      <c r="BB103" s="139">
        <f>'SO 04.1 - I. část'!F37</f>
        <v>0</v>
      </c>
      <c r="BC103" s="139">
        <f>'SO 04.1 - I. část'!F38</f>
        <v>0</v>
      </c>
      <c r="BD103" s="141">
        <f>'SO 04.1 - I. část'!F39</f>
        <v>0</v>
      </c>
      <c r="BE103" s="4"/>
      <c r="BT103" s="142" t="s">
        <v>85</v>
      </c>
      <c r="BV103" s="142" t="s">
        <v>78</v>
      </c>
      <c r="BW103" s="142" t="s">
        <v>110</v>
      </c>
      <c r="BX103" s="142" t="s">
        <v>108</v>
      </c>
      <c r="CL103" s="142" t="s">
        <v>1</v>
      </c>
    </row>
    <row r="104" s="7" customFormat="1" ht="16.5" customHeight="1">
      <c r="A104" s="133" t="s">
        <v>86</v>
      </c>
      <c r="B104" s="120"/>
      <c r="C104" s="121"/>
      <c r="D104" s="122" t="s">
        <v>111</v>
      </c>
      <c r="E104" s="122"/>
      <c r="F104" s="122"/>
      <c r="G104" s="122"/>
      <c r="H104" s="122"/>
      <c r="I104" s="123"/>
      <c r="J104" s="122" t="s">
        <v>112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5">
        <f>'PS 01 - Strojní část čerp...'!J30</f>
        <v>0</v>
      </c>
      <c r="AH104" s="123"/>
      <c r="AI104" s="123"/>
      <c r="AJ104" s="123"/>
      <c r="AK104" s="123"/>
      <c r="AL104" s="123"/>
      <c r="AM104" s="123"/>
      <c r="AN104" s="125">
        <f>SUM(AG104,AT104)</f>
        <v>0</v>
      </c>
      <c r="AO104" s="123"/>
      <c r="AP104" s="123"/>
      <c r="AQ104" s="126" t="s">
        <v>82</v>
      </c>
      <c r="AR104" s="127"/>
      <c r="AS104" s="128">
        <v>0</v>
      </c>
      <c r="AT104" s="129">
        <f>ROUND(SUM(AV104:AW104),2)</f>
        <v>0</v>
      </c>
      <c r="AU104" s="130">
        <f>'PS 01 - Strojní část čerp...'!P117</f>
        <v>0</v>
      </c>
      <c r="AV104" s="129">
        <f>'PS 01 - Strojní část čerp...'!J33</f>
        <v>0</v>
      </c>
      <c r="AW104" s="129">
        <f>'PS 01 - Strojní část čerp...'!J34</f>
        <v>0</v>
      </c>
      <c r="AX104" s="129">
        <f>'PS 01 - Strojní část čerp...'!J35</f>
        <v>0</v>
      </c>
      <c r="AY104" s="129">
        <f>'PS 01 - Strojní část čerp...'!J36</f>
        <v>0</v>
      </c>
      <c r="AZ104" s="129">
        <f>'PS 01 - Strojní část čerp...'!F33</f>
        <v>0</v>
      </c>
      <c r="BA104" s="129">
        <f>'PS 01 - Strojní část čerp...'!F34</f>
        <v>0</v>
      </c>
      <c r="BB104" s="129">
        <f>'PS 01 - Strojní část čerp...'!F35</f>
        <v>0</v>
      </c>
      <c r="BC104" s="129">
        <f>'PS 01 - Strojní část čerp...'!F36</f>
        <v>0</v>
      </c>
      <c r="BD104" s="131">
        <f>'PS 01 - Strojní část čerp...'!F37</f>
        <v>0</v>
      </c>
      <c r="BE104" s="7"/>
      <c r="BT104" s="132" t="s">
        <v>83</v>
      </c>
      <c r="BV104" s="132" t="s">
        <v>78</v>
      </c>
      <c r="BW104" s="132" t="s">
        <v>113</v>
      </c>
      <c r="BX104" s="132" t="s">
        <v>5</v>
      </c>
      <c r="CL104" s="132" t="s">
        <v>1</v>
      </c>
      <c r="CM104" s="132" t="s">
        <v>85</v>
      </c>
    </row>
    <row r="105" s="7" customFormat="1" ht="16.5" customHeight="1">
      <c r="A105" s="133" t="s">
        <v>86</v>
      </c>
      <c r="B105" s="120"/>
      <c r="C105" s="121"/>
      <c r="D105" s="122" t="s">
        <v>114</v>
      </c>
      <c r="E105" s="122"/>
      <c r="F105" s="122"/>
      <c r="G105" s="122"/>
      <c r="H105" s="122"/>
      <c r="I105" s="123"/>
      <c r="J105" s="122" t="s">
        <v>115</v>
      </c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5">
        <f>'PS 02 - Elektro část čerp...'!J30</f>
        <v>0</v>
      </c>
      <c r="AH105" s="123"/>
      <c r="AI105" s="123"/>
      <c r="AJ105" s="123"/>
      <c r="AK105" s="123"/>
      <c r="AL105" s="123"/>
      <c r="AM105" s="123"/>
      <c r="AN105" s="125">
        <f>SUM(AG105,AT105)</f>
        <v>0</v>
      </c>
      <c r="AO105" s="123"/>
      <c r="AP105" s="123"/>
      <c r="AQ105" s="126" t="s">
        <v>82</v>
      </c>
      <c r="AR105" s="127"/>
      <c r="AS105" s="128">
        <v>0</v>
      </c>
      <c r="AT105" s="129">
        <f>ROUND(SUM(AV105:AW105),2)</f>
        <v>0</v>
      </c>
      <c r="AU105" s="130">
        <f>'PS 02 - Elektro část čerp...'!P121</f>
        <v>0</v>
      </c>
      <c r="AV105" s="129">
        <f>'PS 02 - Elektro část čerp...'!J33</f>
        <v>0</v>
      </c>
      <c r="AW105" s="129">
        <f>'PS 02 - Elektro část čerp...'!J34</f>
        <v>0</v>
      </c>
      <c r="AX105" s="129">
        <f>'PS 02 - Elektro část čerp...'!J35</f>
        <v>0</v>
      </c>
      <c r="AY105" s="129">
        <f>'PS 02 - Elektro část čerp...'!J36</f>
        <v>0</v>
      </c>
      <c r="AZ105" s="129">
        <f>'PS 02 - Elektro část čerp...'!F33</f>
        <v>0</v>
      </c>
      <c r="BA105" s="129">
        <f>'PS 02 - Elektro část čerp...'!F34</f>
        <v>0</v>
      </c>
      <c r="BB105" s="129">
        <f>'PS 02 - Elektro část čerp...'!F35</f>
        <v>0</v>
      </c>
      <c r="BC105" s="129">
        <f>'PS 02 - Elektro část čerp...'!F36</f>
        <v>0</v>
      </c>
      <c r="BD105" s="131">
        <f>'PS 02 - Elektro část čerp...'!F37</f>
        <v>0</v>
      </c>
      <c r="BE105" s="7"/>
      <c r="BT105" s="132" t="s">
        <v>83</v>
      </c>
      <c r="BV105" s="132" t="s">
        <v>78</v>
      </c>
      <c r="BW105" s="132" t="s">
        <v>116</v>
      </c>
      <c r="BX105" s="132" t="s">
        <v>5</v>
      </c>
      <c r="CL105" s="132" t="s">
        <v>1</v>
      </c>
      <c r="CM105" s="132" t="s">
        <v>85</v>
      </c>
    </row>
    <row r="106" s="7" customFormat="1" ht="16.5" customHeight="1">
      <c r="A106" s="133" t="s">
        <v>86</v>
      </c>
      <c r="B106" s="120"/>
      <c r="C106" s="121"/>
      <c r="D106" s="122" t="s">
        <v>117</v>
      </c>
      <c r="E106" s="122"/>
      <c r="F106" s="122"/>
      <c r="G106" s="122"/>
      <c r="H106" s="122"/>
      <c r="I106" s="123"/>
      <c r="J106" s="122" t="s">
        <v>118</v>
      </c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5">
        <f>'06 - Vedlejší a ostatní n...'!J30</f>
        <v>0</v>
      </c>
      <c r="AH106" s="123"/>
      <c r="AI106" s="123"/>
      <c r="AJ106" s="123"/>
      <c r="AK106" s="123"/>
      <c r="AL106" s="123"/>
      <c r="AM106" s="123"/>
      <c r="AN106" s="125">
        <f>SUM(AG106,AT106)</f>
        <v>0</v>
      </c>
      <c r="AO106" s="123"/>
      <c r="AP106" s="123"/>
      <c r="AQ106" s="126" t="s">
        <v>82</v>
      </c>
      <c r="AR106" s="127"/>
      <c r="AS106" s="143">
        <v>0</v>
      </c>
      <c r="AT106" s="144">
        <f>ROUND(SUM(AV106:AW106),2)</f>
        <v>0</v>
      </c>
      <c r="AU106" s="145">
        <f>'06 - Vedlejší a ostatní n...'!P124</f>
        <v>0</v>
      </c>
      <c r="AV106" s="144">
        <f>'06 - Vedlejší a ostatní n...'!J33</f>
        <v>0</v>
      </c>
      <c r="AW106" s="144">
        <f>'06 - Vedlejší a ostatní n...'!J34</f>
        <v>0</v>
      </c>
      <c r="AX106" s="144">
        <f>'06 - Vedlejší a ostatní n...'!J35</f>
        <v>0</v>
      </c>
      <c r="AY106" s="144">
        <f>'06 - Vedlejší a ostatní n...'!J36</f>
        <v>0</v>
      </c>
      <c r="AZ106" s="144">
        <f>'06 - Vedlejší a ostatní n...'!F33</f>
        <v>0</v>
      </c>
      <c r="BA106" s="144">
        <f>'06 - Vedlejší a ostatní n...'!F34</f>
        <v>0</v>
      </c>
      <c r="BB106" s="144">
        <f>'06 - Vedlejší a ostatní n...'!F35</f>
        <v>0</v>
      </c>
      <c r="BC106" s="144">
        <f>'06 - Vedlejší a ostatní n...'!F36</f>
        <v>0</v>
      </c>
      <c r="BD106" s="146">
        <f>'06 - Vedlejší a ostatní n...'!F37</f>
        <v>0</v>
      </c>
      <c r="BE106" s="7"/>
      <c r="BT106" s="132" t="s">
        <v>83</v>
      </c>
      <c r="BV106" s="132" t="s">
        <v>78</v>
      </c>
      <c r="BW106" s="132" t="s">
        <v>119</v>
      </c>
      <c r="BX106" s="132" t="s">
        <v>5</v>
      </c>
      <c r="CL106" s="132" t="s">
        <v>1</v>
      </c>
      <c r="CM106" s="132" t="s">
        <v>85</v>
      </c>
    </row>
    <row r="107" s="2" customFormat="1" ht="30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5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45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</row>
  </sheetData>
  <sheetProtection sheet="1" formatColumns="0" formatRows="0" objects="1" scenarios="1" spinCount="100000" saltValue="DGlUqikjUUjt1Mc4ZLOFjmjVYuzjQ0N1AaQH7ZTc9yVD9oFLcQFmPKMLeVPPG6toMbDuRcOXu4JqMLmjG9tm/Q==" hashValue="9VKr81ks4vZXOp27YElzeA6R/O6uBULHPRaAFc/FjB0dnRsHCEHMEtVMAgY6crcFdyqmhXc+nlWu9AaWgh/C1A==" algorithmName="SHA-512" password="CC35"/>
  <mergeCells count="86">
    <mergeCell ref="C92:G92"/>
    <mergeCell ref="D104:H104"/>
    <mergeCell ref="D102:H102"/>
    <mergeCell ref="D95:H95"/>
    <mergeCell ref="D100:H100"/>
    <mergeCell ref="E103:I103"/>
    <mergeCell ref="E97:I97"/>
    <mergeCell ref="E96:I96"/>
    <mergeCell ref="E101:I101"/>
    <mergeCell ref="E98:I98"/>
    <mergeCell ref="E99:I99"/>
    <mergeCell ref="I92:AF92"/>
    <mergeCell ref="J104:AF104"/>
    <mergeCell ref="J100:AF100"/>
    <mergeCell ref="J102:AF102"/>
    <mergeCell ref="J95:AF95"/>
    <mergeCell ref="K101:AF101"/>
    <mergeCell ref="K96:AF96"/>
    <mergeCell ref="K99:AF99"/>
    <mergeCell ref="K98:AF98"/>
    <mergeCell ref="K103:AF103"/>
    <mergeCell ref="K97:AF97"/>
    <mergeCell ref="L85:AO85"/>
    <mergeCell ref="D105:H105"/>
    <mergeCell ref="J105:AF105"/>
    <mergeCell ref="D106:H106"/>
    <mergeCell ref="J106:AF106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2:AM92"/>
    <mergeCell ref="AG101:AM101"/>
    <mergeCell ref="AG97:AM97"/>
    <mergeCell ref="AG103:AM103"/>
    <mergeCell ref="AG100:AM100"/>
    <mergeCell ref="AG102:AM102"/>
    <mergeCell ref="AG95:AM95"/>
    <mergeCell ref="AG96:AM96"/>
    <mergeCell ref="AG98:AM98"/>
    <mergeCell ref="AG104:AM104"/>
    <mergeCell ref="AG99:AM99"/>
    <mergeCell ref="AM89:AP89"/>
    <mergeCell ref="AM87:AN87"/>
    <mergeCell ref="AM90:AP90"/>
    <mergeCell ref="AN103:AP103"/>
    <mergeCell ref="AN104:AP104"/>
    <mergeCell ref="AN102:AP102"/>
    <mergeCell ref="AN97:AP97"/>
    <mergeCell ref="AN101:AP101"/>
    <mergeCell ref="AN100:AP100"/>
    <mergeCell ref="AN95:AP95"/>
    <mergeCell ref="AN99:AP99"/>
    <mergeCell ref="AN96:AP96"/>
    <mergeCell ref="AN92:AP92"/>
    <mergeCell ref="AN98:AP98"/>
    <mergeCell ref="AS89:AT91"/>
    <mergeCell ref="AN105:AP105"/>
    <mergeCell ref="AG105:AM105"/>
    <mergeCell ref="AN106:AP106"/>
    <mergeCell ref="AG106:AM106"/>
    <mergeCell ref="AN94:AP94"/>
  </mergeCells>
  <hyperlinks>
    <hyperlink ref="A96" location="'01 - Stoka A-1 po Š37'!C2" display="/"/>
    <hyperlink ref="A97" location="'02 - Stoka A-1-2'!C2" display="/"/>
    <hyperlink ref="A98" location="'03 - Stoka A-1-3'!C2" display="/"/>
    <hyperlink ref="A99" location="'04 - Stoka B'!C2" display="/"/>
    <hyperlink ref="A101" location="'SO 03.1 - I. část'!C2" display="/"/>
    <hyperlink ref="A103" location="'SO 04.1 - I. část'!C2" display="/"/>
    <hyperlink ref="A104" location="'PS 01 - Strojní část čerp...'!C2" display="/"/>
    <hyperlink ref="A105" location="'PS 02 - Elektro část čerp...'!C2" display="/"/>
    <hyperlink ref="A106" location="'06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Opočínek III. část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122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ROUND((SUM(BE130:BE420)),  2)</f>
        <v>0</v>
      </c>
      <c r="G35" s="39"/>
      <c r="H35" s="39"/>
      <c r="I35" s="165">
        <v>0.20999999999999999</v>
      </c>
      <c r="J35" s="164">
        <f>ROUND(((SUM(BE130:BE420))*I35),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ROUND((SUM(BF130:BF420)),  2)</f>
        <v>0</v>
      </c>
      <c r="G36" s="39"/>
      <c r="H36" s="39"/>
      <c r="I36" s="165">
        <v>0.12</v>
      </c>
      <c r="J36" s="164">
        <f>ROUND(((SUM(BF130:BF420))*I36),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ROUND((SUM(BG130:BG420)),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ROUND((SUM(BH130:BH420)),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ROUND((SUM(BI130:BI420)),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Opočínek III. část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Stoka A-1 po Š37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Opočínek</v>
      </c>
      <c r="G91" s="41"/>
      <c r="H91" s="41"/>
      <c r="I91" s="33" t="s">
        <v>22</v>
      </c>
      <c r="J91" s="80" t="str">
        <f>IF(J14="","",J14)</f>
        <v>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Vodovody a kanalizace Pardubice, a.s.</v>
      </c>
      <c r="G93" s="41"/>
      <c r="H93" s="41"/>
      <c r="I93" s="33" t="s">
        <v>30</v>
      </c>
      <c r="J93" s="37" t="str">
        <f>E23</f>
        <v>Multiaqua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Lubor Dítě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126</v>
      </c>
      <c r="D96" s="186"/>
      <c r="E96" s="186"/>
      <c r="F96" s="186"/>
      <c r="G96" s="186"/>
      <c r="H96" s="186"/>
      <c r="I96" s="186"/>
      <c r="J96" s="187" t="s">
        <v>127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128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129</v>
      </c>
    </row>
    <row r="99" s="9" customFormat="1" ht="24.96" customHeight="1">
      <c r="A99" s="9"/>
      <c r="B99" s="189"/>
      <c r="C99" s="190"/>
      <c r="D99" s="191" t="s">
        <v>130</v>
      </c>
      <c r="E99" s="192"/>
      <c r="F99" s="192"/>
      <c r="G99" s="192"/>
      <c r="H99" s="192"/>
      <c r="I99" s="192"/>
      <c r="J99" s="193">
        <f>J131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131</v>
      </c>
      <c r="E100" s="197"/>
      <c r="F100" s="197"/>
      <c r="G100" s="197"/>
      <c r="H100" s="197"/>
      <c r="I100" s="197"/>
      <c r="J100" s="198">
        <f>J132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132</v>
      </c>
      <c r="E101" s="197"/>
      <c r="F101" s="197"/>
      <c r="G101" s="197"/>
      <c r="H101" s="197"/>
      <c r="I101" s="197"/>
      <c r="J101" s="198">
        <f>J250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133</v>
      </c>
      <c r="E102" s="197"/>
      <c r="F102" s="197"/>
      <c r="G102" s="197"/>
      <c r="H102" s="197"/>
      <c r="I102" s="197"/>
      <c r="J102" s="198">
        <f>J261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134</v>
      </c>
      <c r="E103" s="197"/>
      <c r="F103" s="197"/>
      <c r="G103" s="197"/>
      <c r="H103" s="197"/>
      <c r="I103" s="197"/>
      <c r="J103" s="198">
        <f>J264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135</v>
      </c>
      <c r="E104" s="197"/>
      <c r="F104" s="197"/>
      <c r="G104" s="197"/>
      <c r="H104" s="197"/>
      <c r="I104" s="197"/>
      <c r="J104" s="198">
        <f>J286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136</v>
      </c>
      <c r="E105" s="197"/>
      <c r="F105" s="197"/>
      <c r="G105" s="197"/>
      <c r="H105" s="197"/>
      <c r="I105" s="197"/>
      <c r="J105" s="198">
        <f>J342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137</v>
      </c>
      <c r="E106" s="197"/>
      <c r="F106" s="197"/>
      <c r="G106" s="197"/>
      <c r="H106" s="197"/>
      <c r="I106" s="197"/>
      <c r="J106" s="198">
        <f>J384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138</v>
      </c>
      <c r="E107" s="197"/>
      <c r="F107" s="197"/>
      <c r="G107" s="197"/>
      <c r="H107" s="197"/>
      <c r="I107" s="197"/>
      <c r="J107" s="198">
        <f>J388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139</v>
      </c>
      <c r="E108" s="197"/>
      <c r="F108" s="197"/>
      <c r="G108" s="197"/>
      <c r="H108" s="197"/>
      <c r="I108" s="197"/>
      <c r="J108" s="198">
        <f>J419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140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4" t="str">
        <f>E7</f>
        <v>Opočínek III. část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121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4" t="s">
        <v>122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123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01 - Stoka A-1 po Š37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Opočínek</v>
      </c>
      <c r="G124" s="41"/>
      <c r="H124" s="41"/>
      <c r="I124" s="33" t="s">
        <v>22</v>
      </c>
      <c r="J124" s="80" t="str">
        <f>IF(J14="","",J14)</f>
        <v>8. 2. 2024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Vodovody a kanalizace Pardubice, a.s.</v>
      </c>
      <c r="G126" s="41"/>
      <c r="H126" s="41"/>
      <c r="I126" s="33" t="s">
        <v>30</v>
      </c>
      <c r="J126" s="37" t="str">
        <f>E23</f>
        <v>Multiaqua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33</v>
      </c>
      <c r="J127" s="37" t="str">
        <f>E26</f>
        <v>Ing. Lubor Dítě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0"/>
      <c r="B129" s="201"/>
      <c r="C129" s="202" t="s">
        <v>141</v>
      </c>
      <c r="D129" s="203" t="s">
        <v>61</v>
      </c>
      <c r="E129" s="203" t="s">
        <v>57</v>
      </c>
      <c r="F129" s="203" t="s">
        <v>58</v>
      </c>
      <c r="G129" s="203" t="s">
        <v>142</v>
      </c>
      <c r="H129" s="203" t="s">
        <v>143</v>
      </c>
      <c r="I129" s="203" t="s">
        <v>144</v>
      </c>
      <c r="J129" s="203" t="s">
        <v>127</v>
      </c>
      <c r="K129" s="204" t="s">
        <v>145</v>
      </c>
      <c r="L129" s="205"/>
      <c r="M129" s="101" t="s">
        <v>1</v>
      </c>
      <c r="N129" s="102" t="s">
        <v>40</v>
      </c>
      <c r="O129" s="102" t="s">
        <v>146</v>
      </c>
      <c r="P129" s="102" t="s">
        <v>147</v>
      </c>
      <c r="Q129" s="102" t="s">
        <v>148</v>
      </c>
      <c r="R129" s="102" t="s">
        <v>149</v>
      </c>
      <c r="S129" s="102" t="s">
        <v>150</v>
      </c>
      <c r="T129" s="103" t="s">
        <v>151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9"/>
      <c r="B130" s="40"/>
      <c r="C130" s="108" t="s">
        <v>152</v>
      </c>
      <c r="D130" s="41"/>
      <c r="E130" s="41"/>
      <c r="F130" s="41"/>
      <c r="G130" s="41"/>
      <c r="H130" s="41"/>
      <c r="I130" s="41"/>
      <c r="J130" s="206">
        <f>BK130</f>
        <v>0</v>
      </c>
      <c r="K130" s="41"/>
      <c r="L130" s="45"/>
      <c r="M130" s="104"/>
      <c r="N130" s="207"/>
      <c r="O130" s="105"/>
      <c r="P130" s="208">
        <f>P131</f>
        <v>0</v>
      </c>
      <c r="Q130" s="105"/>
      <c r="R130" s="208">
        <f>R131</f>
        <v>775.42530702409999</v>
      </c>
      <c r="S130" s="105"/>
      <c r="T130" s="209">
        <f>T131</f>
        <v>194.590375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129</v>
      </c>
      <c r="BK130" s="210">
        <f>BK131</f>
        <v>0</v>
      </c>
    </row>
    <row r="131" s="12" customFormat="1" ht="25.92" customHeight="1">
      <c r="A131" s="12"/>
      <c r="B131" s="211"/>
      <c r="C131" s="212"/>
      <c r="D131" s="213" t="s">
        <v>75</v>
      </c>
      <c r="E131" s="214" t="s">
        <v>153</v>
      </c>
      <c r="F131" s="214" t="s">
        <v>154</v>
      </c>
      <c r="G131" s="212"/>
      <c r="H131" s="212"/>
      <c r="I131" s="215"/>
      <c r="J131" s="216">
        <f>BK131</f>
        <v>0</v>
      </c>
      <c r="K131" s="212"/>
      <c r="L131" s="217"/>
      <c r="M131" s="218"/>
      <c r="N131" s="219"/>
      <c r="O131" s="219"/>
      <c r="P131" s="220">
        <f>P132+P250+P261+P264+P286+P342+P384+P388+P419</f>
        <v>0</v>
      </c>
      <c r="Q131" s="219"/>
      <c r="R131" s="220">
        <f>R132+R250+R261+R264+R286+R342+R384+R388+R419</f>
        <v>775.42530702409999</v>
      </c>
      <c r="S131" s="219"/>
      <c r="T131" s="221">
        <f>T132+T250+T261+T264+T286+T342+T384+T388+T419</f>
        <v>194.590375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83</v>
      </c>
      <c r="AT131" s="223" t="s">
        <v>75</v>
      </c>
      <c r="AU131" s="223" t="s">
        <v>76</v>
      </c>
      <c r="AY131" s="222" t="s">
        <v>155</v>
      </c>
      <c r="BK131" s="224">
        <f>BK132+BK250+BK261+BK264+BK286+BK342+BK384+BK388+BK419</f>
        <v>0</v>
      </c>
    </row>
    <row r="132" s="12" customFormat="1" ht="22.8" customHeight="1">
      <c r="A132" s="12"/>
      <c r="B132" s="211"/>
      <c r="C132" s="212"/>
      <c r="D132" s="213" t="s">
        <v>75</v>
      </c>
      <c r="E132" s="225" t="s">
        <v>83</v>
      </c>
      <c r="F132" s="225" t="s">
        <v>156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SUM(P133:P249)</f>
        <v>0</v>
      </c>
      <c r="Q132" s="219"/>
      <c r="R132" s="220">
        <f>SUM(R133:R249)</f>
        <v>421.28140636160003</v>
      </c>
      <c r="S132" s="219"/>
      <c r="T132" s="221">
        <f>SUM(T133:T249)</f>
        <v>194.590375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83</v>
      </c>
      <c r="AT132" s="223" t="s">
        <v>75</v>
      </c>
      <c r="AU132" s="223" t="s">
        <v>83</v>
      </c>
      <c r="AY132" s="222" t="s">
        <v>155</v>
      </c>
      <c r="BK132" s="224">
        <f>SUM(BK133:BK249)</f>
        <v>0</v>
      </c>
    </row>
    <row r="133" s="2" customFormat="1" ht="55.5" customHeight="1">
      <c r="A133" s="39"/>
      <c r="B133" s="40"/>
      <c r="C133" s="227" t="s">
        <v>83</v>
      </c>
      <c r="D133" s="227" t="s">
        <v>157</v>
      </c>
      <c r="E133" s="228" t="s">
        <v>158</v>
      </c>
      <c r="F133" s="229" t="s">
        <v>159</v>
      </c>
      <c r="G133" s="230" t="s">
        <v>160</v>
      </c>
      <c r="H133" s="231">
        <v>6</v>
      </c>
      <c r="I133" s="232"/>
      <c r="J133" s="233">
        <f>ROUND(I133*H133,2)</f>
        <v>0</v>
      </c>
      <c r="K133" s="229" t="s">
        <v>161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0.29499999999999998</v>
      </c>
      <c r="T133" s="237">
        <f>S133*H133</f>
        <v>1.77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162</v>
      </c>
      <c r="AT133" s="238" t="s">
        <v>157</v>
      </c>
      <c r="AU133" s="238" t="s">
        <v>85</v>
      </c>
      <c r="AY133" s="18" t="s">
        <v>155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162</v>
      </c>
      <c r="BM133" s="238" t="s">
        <v>85</v>
      </c>
    </row>
    <row r="134" s="13" customFormat="1">
      <c r="A134" s="13"/>
      <c r="B134" s="240"/>
      <c r="C134" s="241"/>
      <c r="D134" s="242" t="s">
        <v>163</v>
      </c>
      <c r="E134" s="243" t="s">
        <v>1</v>
      </c>
      <c r="F134" s="244" t="s">
        <v>164</v>
      </c>
      <c r="G134" s="241"/>
      <c r="H134" s="243" t="s">
        <v>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163</v>
      </c>
      <c r="AU134" s="250" t="s">
        <v>85</v>
      </c>
      <c r="AV134" s="13" t="s">
        <v>83</v>
      </c>
      <c r="AW134" s="13" t="s">
        <v>32</v>
      </c>
      <c r="AX134" s="13" t="s">
        <v>76</v>
      </c>
      <c r="AY134" s="250" t="s">
        <v>155</v>
      </c>
    </row>
    <row r="135" s="13" customFormat="1">
      <c r="A135" s="13"/>
      <c r="B135" s="240"/>
      <c r="C135" s="241"/>
      <c r="D135" s="242" t="s">
        <v>163</v>
      </c>
      <c r="E135" s="243" t="s">
        <v>1</v>
      </c>
      <c r="F135" s="244" t="s">
        <v>165</v>
      </c>
      <c r="G135" s="241"/>
      <c r="H135" s="243" t="s">
        <v>1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163</v>
      </c>
      <c r="AU135" s="250" t="s">
        <v>85</v>
      </c>
      <c r="AV135" s="13" t="s">
        <v>83</v>
      </c>
      <c r="AW135" s="13" t="s">
        <v>32</v>
      </c>
      <c r="AX135" s="13" t="s">
        <v>76</v>
      </c>
      <c r="AY135" s="250" t="s">
        <v>155</v>
      </c>
    </row>
    <row r="136" s="14" customFormat="1">
      <c r="A136" s="14"/>
      <c r="B136" s="251"/>
      <c r="C136" s="252"/>
      <c r="D136" s="242" t="s">
        <v>163</v>
      </c>
      <c r="E136" s="253" t="s">
        <v>1</v>
      </c>
      <c r="F136" s="254" t="s">
        <v>166</v>
      </c>
      <c r="G136" s="252"/>
      <c r="H136" s="255">
        <v>6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163</v>
      </c>
      <c r="AU136" s="261" t="s">
        <v>85</v>
      </c>
      <c r="AV136" s="14" t="s">
        <v>85</v>
      </c>
      <c r="AW136" s="14" t="s">
        <v>32</v>
      </c>
      <c r="AX136" s="14" t="s">
        <v>76</v>
      </c>
      <c r="AY136" s="261" t="s">
        <v>155</v>
      </c>
    </row>
    <row r="137" s="15" customFormat="1">
      <c r="A137" s="15"/>
      <c r="B137" s="262"/>
      <c r="C137" s="263"/>
      <c r="D137" s="242" t="s">
        <v>163</v>
      </c>
      <c r="E137" s="264" t="s">
        <v>1</v>
      </c>
      <c r="F137" s="265" t="s">
        <v>167</v>
      </c>
      <c r="G137" s="263"/>
      <c r="H137" s="266">
        <v>6</v>
      </c>
      <c r="I137" s="267"/>
      <c r="J137" s="263"/>
      <c r="K137" s="263"/>
      <c r="L137" s="268"/>
      <c r="M137" s="269"/>
      <c r="N137" s="270"/>
      <c r="O137" s="270"/>
      <c r="P137" s="270"/>
      <c r="Q137" s="270"/>
      <c r="R137" s="270"/>
      <c r="S137" s="270"/>
      <c r="T137" s="27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2" t="s">
        <v>163</v>
      </c>
      <c r="AU137" s="272" t="s">
        <v>85</v>
      </c>
      <c r="AV137" s="15" t="s">
        <v>162</v>
      </c>
      <c r="AW137" s="15" t="s">
        <v>32</v>
      </c>
      <c r="AX137" s="15" t="s">
        <v>83</v>
      </c>
      <c r="AY137" s="272" t="s">
        <v>155</v>
      </c>
    </row>
    <row r="138" s="2" customFormat="1" ht="66.75" customHeight="1">
      <c r="A138" s="39"/>
      <c r="B138" s="40"/>
      <c r="C138" s="227" t="s">
        <v>85</v>
      </c>
      <c r="D138" s="227" t="s">
        <v>157</v>
      </c>
      <c r="E138" s="228" t="s">
        <v>168</v>
      </c>
      <c r="F138" s="229" t="s">
        <v>169</v>
      </c>
      <c r="G138" s="230" t="s">
        <v>160</v>
      </c>
      <c r="H138" s="231">
        <v>245.375</v>
      </c>
      <c r="I138" s="232"/>
      <c r="J138" s="233">
        <f>ROUND(I138*H138,2)</f>
        <v>0</v>
      </c>
      <c r="K138" s="229" t="s">
        <v>161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0.28999999999999998</v>
      </c>
      <c r="T138" s="237">
        <f>S138*H138</f>
        <v>71.158749999999998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162</v>
      </c>
      <c r="AT138" s="238" t="s">
        <v>157</v>
      </c>
      <c r="AU138" s="238" t="s">
        <v>85</v>
      </c>
      <c r="AY138" s="18" t="s">
        <v>155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162</v>
      </c>
      <c r="BM138" s="238" t="s">
        <v>162</v>
      </c>
    </row>
    <row r="139" s="13" customFormat="1">
      <c r="A139" s="13"/>
      <c r="B139" s="240"/>
      <c r="C139" s="241"/>
      <c r="D139" s="242" t="s">
        <v>163</v>
      </c>
      <c r="E139" s="243" t="s">
        <v>1</v>
      </c>
      <c r="F139" s="244" t="s">
        <v>164</v>
      </c>
      <c r="G139" s="241"/>
      <c r="H139" s="243" t="s">
        <v>1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163</v>
      </c>
      <c r="AU139" s="250" t="s">
        <v>85</v>
      </c>
      <c r="AV139" s="13" t="s">
        <v>83</v>
      </c>
      <c r="AW139" s="13" t="s">
        <v>32</v>
      </c>
      <c r="AX139" s="13" t="s">
        <v>76</v>
      </c>
      <c r="AY139" s="250" t="s">
        <v>155</v>
      </c>
    </row>
    <row r="140" s="13" customFormat="1">
      <c r="A140" s="13"/>
      <c r="B140" s="240"/>
      <c r="C140" s="241"/>
      <c r="D140" s="242" t="s">
        <v>163</v>
      </c>
      <c r="E140" s="243" t="s">
        <v>1</v>
      </c>
      <c r="F140" s="244" t="s">
        <v>165</v>
      </c>
      <c r="G140" s="241"/>
      <c r="H140" s="243" t="s">
        <v>1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163</v>
      </c>
      <c r="AU140" s="250" t="s">
        <v>85</v>
      </c>
      <c r="AV140" s="13" t="s">
        <v>83</v>
      </c>
      <c r="AW140" s="13" t="s">
        <v>32</v>
      </c>
      <c r="AX140" s="13" t="s">
        <v>76</v>
      </c>
      <c r="AY140" s="250" t="s">
        <v>155</v>
      </c>
    </row>
    <row r="141" s="13" customFormat="1">
      <c r="A141" s="13"/>
      <c r="B141" s="240"/>
      <c r="C141" s="241"/>
      <c r="D141" s="242" t="s">
        <v>163</v>
      </c>
      <c r="E141" s="243" t="s">
        <v>1</v>
      </c>
      <c r="F141" s="244" t="s">
        <v>170</v>
      </c>
      <c r="G141" s="241"/>
      <c r="H141" s="243" t="s">
        <v>1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163</v>
      </c>
      <c r="AU141" s="250" t="s">
        <v>85</v>
      </c>
      <c r="AV141" s="13" t="s">
        <v>83</v>
      </c>
      <c r="AW141" s="13" t="s">
        <v>32</v>
      </c>
      <c r="AX141" s="13" t="s">
        <v>76</v>
      </c>
      <c r="AY141" s="250" t="s">
        <v>155</v>
      </c>
    </row>
    <row r="142" s="14" customFormat="1">
      <c r="A142" s="14"/>
      <c r="B142" s="251"/>
      <c r="C142" s="252"/>
      <c r="D142" s="242" t="s">
        <v>163</v>
      </c>
      <c r="E142" s="253" t="s">
        <v>1</v>
      </c>
      <c r="F142" s="254" t="s">
        <v>171</v>
      </c>
      <c r="G142" s="252"/>
      <c r="H142" s="255">
        <v>130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1" t="s">
        <v>163</v>
      </c>
      <c r="AU142" s="261" t="s">
        <v>85</v>
      </c>
      <c r="AV142" s="14" t="s">
        <v>85</v>
      </c>
      <c r="AW142" s="14" t="s">
        <v>32</v>
      </c>
      <c r="AX142" s="14" t="s">
        <v>76</v>
      </c>
      <c r="AY142" s="261" t="s">
        <v>155</v>
      </c>
    </row>
    <row r="143" s="13" customFormat="1">
      <c r="A143" s="13"/>
      <c r="B143" s="240"/>
      <c r="C143" s="241"/>
      <c r="D143" s="242" t="s">
        <v>163</v>
      </c>
      <c r="E143" s="243" t="s">
        <v>1</v>
      </c>
      <c r="F143" s="244" t="s">
        <v>172</v>
      </c>
      <c r="G143" s="241"/>
      <c r="H143" s="243" t="s">
        <v>1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163</v>
      </c>
      <c r="AU143" s="250" t="s">
        <v>85</v>
      </c>
      <c r="AV143" s="13" t="s">
        <v>83</v>
      </c>
      <c r="AW143" s="13" t="s">
        <v>32</v>
      </c>
      <c r="AX143" s="13" t="s">
        <v>76</v>
      </c>
      <c r="AY143" s="250" t="s">
        <v>155</v>
      </c>
    </row>
    <row r="144" s="14" customFormat="1">
      <c r="A144" s="14"/>
      <c r="B144" s="251"/>
      <c r="C144" s="252"/>
      <c r="D144" s="242" t="s">
        <v>163</v>
      </c>
      <c r="E144" s="253" t="s">
        <v>1</v>
      </c>
      <c r="F144" s="254" t="s">
        <v>173</v>
      </c>
      <c r="G144" s="252"/>
      <c r="H144" s="255">
        <v>89.375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163</v>
      </c>
      <c r="AU144" s="261" t="s">
        <v>85</v>
      </c>
      <c r="AV144" s="14" t="s">
        <v>85</v>
      </c>
      <c r="AW144" s="14" t="s">
        <v>32</v>
      </c>
      <c r="AX144" s="14" t="s">
        <v>76</v>
      </c>
      <c r="AY144" s="261" t="s">
        <v>155</v>
      </c>
    </row>
    <row r="145" s="13" customFormat="1">
      <c r="A145" s="13"/>
      <c r="B145" s="240"/>
      <c r="C145" s="241"/>
      <c r="D145" s="242" t="s">
        <v>163</v>
      </c>
      <c r="E145" s="243" t="s">
        <v>1</v>
      </c>
      <c r="F145" s="244" t="s">
        <v>174</v>
      </c>
      <c r="G145" s="241"/>
      <c r="H145" s="243" t="s">
        <v>1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163</v>
      </c>
      <c r="AU145" s="250" t="s">
        <v>85</v>
      </c>
      <c r="AV145" s="13" t="s">
        <v>83</v>
      </c>
      <c r="AW145" s="13" t="s">
        <v>32</v>
      </c>
      <c r="AX145" s="13" t="s">
        <v>76</v>
      </c>
      <c r="AY145" s="250" t="s">
        <v>155</v>
      </c>
    </row>
    <row r="146" s="14" customFormat="1">
      <c r="A146" s="14"/>
      <c r="B146" s="251"/>
      <c r="C146" s="252"/>
      <c r="D146" s="242" t="s">
        <v>163</v>
      </c>
      <c r="E146" s="253" t="s">
        <v>1</v>
      </c>
      <c r="F146" s="254" t="s">
        <v>175</v>
      </c>
      <c r="G146" s="252"/>
      <c r="H146" s="255">
        <v>12.800000000000001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1" t="s">
        <v>163</v>
      </c>
      <c r="AU146" s="261" t="s">
        <v>85</v>
      </c>
      <c r="AV146" s="14" t="s">
        <v>85</v>
      </c>
      <c r="AW146" s="14" t="s">
        <v>32</v>
      </c>
      <c r="AX146" s="14" t="s">
        <v>76</v>
      </c>
      <c r="AY146" s="261" t="s">
        <v>155</v>
      </c>
    </row>
    <row r="147" s="14" customFormat="1">
      <c r="A147" s="14"/>
      <c r="B147" s="251"/>
      <c r="C147" s="252"/>
      <c r="D147" s="242" t="s">
        <v>163</v>
      </c>
      <c r="E147" s="253" t="s">
        <v>1</v>
      </c>
      <c r="F147" s="254" t="s">
        <v>176</v>
      </c>
      <c r="G147" s="252"/>
      <c r="H147" s="255">
        <v>4.4000000000000004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163</v>
      </c>
      <c r="AU147" s="261" t="s">
        <v>85</v>
      </c>
      <c r="AV147" s="14" t="s">
        <v>85</v>
      </c>
      <c r="AW147" s="14" t="s">
        <v>32</v>
      </c>
      <c r="AX147" s="14" t="s">
        <v>76</v>
      </c>
      <c r="AY147" s="261" t="s">
        <v>155</v>
      </c>
    </row>
    <row r="148" s="13" customFormat="1">
      <c r="A148" s="13"/>
      <c r="B148" s="240"/>
      <c r="C148" s="241"/>
      <c r="D148" s="242" t="s">
        <v>163</v>
      </c>
      <c r="E148" s="243" t="s">
        <v>1</v>
      </c>
      <c r="F148" s="244" t="s">
        <v>172</v>
      </c>
      <c r="G148" s="241"/>
      <c r="H148" s="243" t="s">
        <v>1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163</v>
      </c>
      <c r="AU148" s="250" t="s">
        <v>85</v>
      </c>
      <c r="AV148" s="13" t="s">
        <v>83</v>
      </c>
      <c r="AW148" s="13" t="s">
        <v>32</v>
      </c>
      <c r="AX148" s="13" t="s">
        <v>76</v>
      </c>
      <c r="AY148" s="250" t="s">
        <v>155</v>
      </c>
    </row>
    <row r="149" s="14" customFormat="1">
      <c r="A149" s="14"/>
      <c r="B149" s="251"/>
      <c r="C149" s="252"/>
      <c r="D149" s="242" t="s">
        <v>163</v>
      </c>
      <c r="E149" s="253" t="s">
        <v>1</v>
      </c>
      <c r="F149" s="254" t="s">
        <v>177</v>
      </c>
      <c r="G149" s="252"/>
      <c r="H149" s="255">
        <v>8.8000000000000007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1" t="s">
        <v>163</v>
      </c>
      <c r="AU149" s="261" t="s">
        <v>85</v>
      </c>
      <c r="AV149" s="14" t="s">
        <v>85</v>
      </c>
      <c r="AW149" s="14" t="s">
        <v>32</v>
      </c>
      <c r="AX149" s="14" t="s">
        <v>76</v>
      </c>
      <c r="AY149" s="261" t="s">
        <v>155</v>
      </c>
    </row>
    <row r="150" s="15" customFormat="1">
      <c r="A150" s="15"/>
      <c r="B150" s="262"/>
      <c r="C150" s="263"/>
      <c r="D150" s="242" t="s">
        <v>163</v>
      </c>
      <c r="E150" s="264" t="s">
        <v>1</v>
      </c>
      <c r="F150" s="265" t="s">
        <v>167</v>
      </c>
      <c r="G150" s="263"/>
      <c r="H150" s="266">
        <v>245.37500000000003</v>
      </c>
      <c r="I150" s="267"/>
      <c r="J150" s="263"/>
      <c r="K150" s="263"/>
      <c r="L150" s="268"/>
      <c r="M150" s="269"/>
      <c r="N150" s="270"/>
      <c r="O150" s="270"/>
      <c r="P150" s="270"/>
      <c r="Q150" s="270"/>
      <c r="R150" s="270"/>
      <c r="S150" s="270"/>
      <c r="T150" s="27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2" t="s">
        <v>163</v>
      </c>
      <c r="AU150" s="272" t="s">
        <v>85</v>
      </c>
      <c r="AV150" s="15" t="s">
        <v>162</v>
      </c>
      <c r="AW150" s="15" t="s">
        <v>32</v>
      </c>
      <c r="AX150" s="15" t="s">
        <v>83</v>
      </c>
      <c r="AY150" s="272" t="s">
        <v>155</v>
      </c>
    </row>
    <row r="151" s="2" customFormat="1" ht="62.7" customHeight="1">
      <c r="A151" s="39"/>
      <c r="B151" s="40"/>
      <c r="C151" s="227" t="s">
        <v>178</v>
      </c>
      <c r="D151" s="227" t="s">
        <v>157</v>
      </c>
      <c r="E151" s="228" t="s">
        <v>179</v>
      </c>
      <c r="F151" s="229" t="s">
        <v>180</v>
      </c>
      <c r="G151" s="230" t="s">
        <v>160</v>
      </c>
      <c r="H151" s="231">
        <v>191.82499999999999</v>
      </c>
      <c r="I151" s="232"/>
      <c r="J151" s="233">
        <f>ROUND(I151*H151,2)</f>
        <v>0</v>
      </c>
      <c r="K151" s="229" t="s">
        <v>161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0.32500000000000001</v>
      </c>
      <c r="T151" s="237">
        <f>S151*H151</f>
        <v>62.343125000000001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162</v>
      </c>
      <c r="AT151" s="238" t="s">
        <v>157</v>
      </c>
      <c r="AU151" s="238" t="s">
        <v>85</v>
      </c>
      <c r="AY151" s="18" t="s">
        <v>155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162</v>
      </c>
      <c r="BM151" s="238" t="s">
        <v>181</v>
      </c>
    </row>
    <row r="152" s="13" customFormat="1">
      <c r="A152" s="13"/>
      <c r="B152" s="240"/>
      <c r="C152" s="241"/>
      <c r="D152" s="242" t="s">
        <v>163</v>
      </c>
      <c r="E152" s="243" t="s">
        <v>1</v>
      </c>
      <c r="F152" s="244" t="s">
        <v>164</v>
      </c>
      <c r="G152" s="241"/>
      <c r="H152" s="243" t="s">
        <v>1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163</v>
      </c>
      <c r="AU152" s="250" t="s">
        <v>85</v>
      </c>
      <c r="AV152" s="13" t="s">
        <v>83</v>
      </c>
      <c r="AW152" s="13" t="s">
        <v>32</v>
      </c>
      <c r="AX152" s="13" t="s">
        <v>76</v>
      </c>
      <c r="AY152" s="250" t="s">
        <v>155</v>
      </c>
    </row>
    <row r="153" s="13" customFormat="1">
      <c r="A153" s="13"/>
      <c r="B153" s="240"/>
      <c r="C153" s="241"/>
      <c r="D153" s="242" t="s">
        <v>163</v>
      </c>
      <c r="E153" s="243" t="s">
        <v>1</v>
      </c>
      <c r="F153" s="244" t="s">
        <v>165</v>
      </c>
      <c r="G153" s="241"/>
      <c r="H153" s="243" t="s">
        <v>1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163</v>
      </c>
      <c r="AU153" s="250" t="s">
        <v>85</v>
      </c>
      <c r="AV153" s="13" t="s">
        <v>83</v>
      </c>
      <c r="AW153" s="13" t="s">
        <v>32</v>
      </c>
      <c r="AX153" s="13" t="s">
        <v>76</v>
      </c>
      <c r="AY153" s="250" t="s">
        <v>155</v>
      </c>
    </row>
    <row r="154" s="13" customFormat="1">
      <c r="A154" s="13"/>
      <c r="B154" s="240"/>
      <c r="C154" s="241"/>
      <c r="D154" s="242" t="s">
        <v>163</v>
      </c>
      <c r="E154" s="243" t="s">
        <v>1</v>
      </c>
      <c r="F154" s="244" t="s">
        <v>170</v>
      </c>
      <c r="G154" s="241"/>
      <c r="H154" s="243" t="s">
        <v>1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163</v>
      </c>
      <c r="AU154" s="250" t="s">
        <v>85</v>
      </c>
      <c r="AV154" s="13" t="s">
        <v>83</v>
      </c>
      <c r="AW154" s="13" t="s">
        <v>32</v>
      </c>
      <c r="AX154" s="13" t="s">
        <v>76</v>
      </c>
      <c r="AY154" s="250" t="s">
        <v>155</v>
      </c>
    </row>
    <row r="155" s="14" customFormat="1">
      <c r="A155" s="14"/>
      <c r="B155" s="251"/>
      <c r="C155" s="252"/>
      <c r="D155" s="242" t="s">
        <v>163</v>
      </c>
      <c r="E155" s="253" t="s">
        <v>1</v>
      </c>
      <c r="F155" s="254" t="s">
        <v>182</v>
      </c>
      <c r="G155" s="252"/>
      <c r="H155" s="255">
        <v>170.625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163</v>
      </c>
      <c r="AU155" s="261" t="s">
        <v>85</v>
      </c>
      <c r="AV155" s="14" t="s">
        <v>85</v>
      </c>
      <c r="AW155" s="14" t="s">
        <v>32</v>
      </c>
      <c r="AX155" s="14" t="s">
        <v>76</v>
      </c>
      <c r="AY155" s="261" t="s">
        <v>155</v>
      </c>
    </row>
    <row r="156" s="13" customFormat="1">
      <c r="A156" s="13"/>
      <c r="B156" s="240"/>
      <c r="C156" s="241"/>
      <c r="D156" s="242" t="s">
        <v>163</v>
      </c>
      <c r="E156" s="243" t="s">
        <v>1</v>
      </c>
      <c r="F156" s="244" t="s">
        <v>174</v>
      </c>
      <c r="G156" s="241"/>
      <c r="H156" s="243" t="s">
        <v>1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163</v>
      </c>
      <c r="AU156" s="250" t="s">
        <v>85</v>
      </c>
      <c r="AV156" s="13" t="s">
        <v>83</v>
      </c>
      <c r="AW156" s="13" t="s">
        <v>32</v>
      </c>
      <c r="AX156" s="13" t="s">
        <v>76</v>
      </c>
      <c r="AY156" s="250" t="s">
        <v>155</v>
      </c>
    </row>
    <row r="157" s="14" customFormat="1">
      <c r="A157" s="14"/>
      <c r="B157" s="251"/>
      <c r="C157" s="252"/>
      <c r="D157" s="242" t="s">
        <v>163</v>
      </c>
      <c r="E157" s="253" t="s">
        <v>1</v>
      </c>
      <c r="F157" s="254" t="s">
        <v>183</v>
      </c>
      <c r="G157" s="252"/>
      <c r="H157" s="255">
        <v>16.800000000000001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1" t="s">
        <v>163</v>
      </c>
      <c r="AU157" s="261" t="s">
        <v>85</v>
      </c>
      <c r="AV157" s="14" t="s">
        <v>85</v>
      </c>
      <c r="AW157" s="14" t="s">
        <v>32</v>
      </c>
      <c r="AX157" s="14" t="s">
        <v>76</v>
      </c>
      <c r="AY157" s="261" t="s">
        <v>155</v>
      </c>
    </row>
    <row r="158" s="14" customFormat="1">
      <c r="A158" s="14"/>
      <c r="B158" s="251"/>
      <c r="C158" s="252"/>
      <c r="D158" s="242" t="s">
        <v>163</v>
      </c>
      <c r="E158" s="253" t="s">
        <v>1</v>
      </c>
      <c r="F158" s="254" t="s">
        <v>176</v>
      </c>
      <c r="G158" s="252"/>
      <c r="H158" s="255">
        <v>4.4000000000000004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163</v>
      </c>
      <c r="AU158" s="261" t="s">
        <v>85</v>
      </c>
      <c r="AV158" s="14" t="s">
        <v>85</v>
      </c>
      <c r="AW158" s="14" t="s">
        <v>32</v>
      </c>
      <c r="AX158" s="14" t="s">
        <v>76</v>
      </c>
      <c r="AY158" s="261" t="s">
        <v>155</v>
      </c>
    </row>
    <row r="159" s="15" customFormat="1">
      <c r="A159" s="15"/>
      <c r="B159" s="262"/>
      <c r="C159" s="263"/>
      <c r="D159" s="242" t="s">
        <v>163</v>
      </c>
      <c r="E159" s="264" t="s">
        <v>1</v>
      </c>
      <c r="F159" s="265" t="s">
        <v>167</v>
      </c>
      <c r="G159" s="263"/>
      <c r="H159" s="266">
        <v>191.82500000000002</v>
      </c>
      <c r="I159" s="267"/>
      <c r="J159" s="263"/>
      <c r="K159" s="263"/>
      <c r="L159" s="268"/>
      <c r="M159" s="269"/>
      <c r="N159" s="270"/>
      <c r="O159" s="270"/>
      <c r="P159" s="270"/>
      <c r="Q159" s="270"/>
      <c r="R159" s="270"/>
      <c r="S159" s="270"/>
      <c r="T159" s="27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2" t="s">
        <v>163</v>
      </c>
      <c r="AU159" s="272" t="s">
        <v>85</v>
      </c>
      <c r="AV159" s="15" t="s">
        <v>162</v>
      </c>
      <c r="AW159" s="15" t="s">
        <v>32</v>
      </c>
      <c r="AX159" s="15" t="s">
        <v>83</v>
      </c>
      <c r="AY159" s="272" t="s">
        <v>155</v>
      </c>
    </row>
    <row r="160" s="2" customFormat="1" ht="55.5" customHeight="1">
      <c r="A160" s="39"/>
      <c r="B160" s="40"/>
      <c r="C160" s="227" t="s">
        <v>162</v>
      </c>
      <c r="D160" s="227" t="s">
        <v>157</v>
      </c>
      <c r="E160" s="228" t="s">
        <v>184</v>
      </c>
      <c r="F160" s="229" t="s">
        <v>185</v>
      </c>
      <c r="G160" s="230" t="s">
        <v>160</v>
      </c>
      <c r="H160" s="231">
        <v>98.174999999999997</v>
      </c>
      <c r="I160" s="232"/>
      <c r="J160" s="233">
        <f>ROUND(I160*H160,2)</f>
        <v>0</v>
      </c>
      <c r="K160" s="229" t="s">
        <v>161</v>
      </c>
      <c r="L160" s="45"/>
      <c r="M160" s="234" t="s">
        <v>1</v>
      </c>
      <c r="N160" s="235" t="s">
        <v>41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0.22</v>
      </c>
      <c r="T160" s="237">
        <f>S160*H160</f>
        <v>21.598499999999998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162</v>
      </c>
      <c r="AT160" s="238" t="s">
        <v>157</v>
      </c>
      <c r="AU160" s="238" t="s">
        <v>85</v>
      </c>
      <c r="AY160" s="18" t="s">
        <v>155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83</v>
      </c>
      <c r="BK160" s="239">
        <f>ROUND(I160*H160,2)</f>
        <v>0</v>
      </c>
      <c r="BL160" s="18" t="s">
        <v>162</v>
      </c>
      <c r="BM160" s="238" t="s">
        <v>186</v>
      </c>
    </row>
    <row r="161" s="13" customFormat="1">
      <c r="A161" s="13"/>
      <c r="B161" s="240"/>
      <c r="C161" s="241"/>
      <c r="D161" s="242" t="s">
        <v>163</v>
      </c>
      <c r="E161" s="243" t="s">
        <v>1</v>
      </c>
      <c r="F161" s="244" t="s">
        <v>164</v>
      </c>
      <c r="G161" s="241"/>
      <c r="H161" s="243" t="s">
        <v>1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163</v>
      </c>
      <c r="AU161" s="250" t="s">
        <v>85</v>
      </c>
      <c r="AV161" s="13" t="s">
        <v>83</v>
      </c>
      <c r="AW161" s="13" t="s">
        <v>32</v>
      </c>
      <c r="AX161" s="13" t="s">
        <v>76</v>
      </c>
      <c r="AY161" s="250" t="s">
        <v>155</v>
      </c>
    </row>
    <row r="162" s="13" customFormat="1">
      <c r="A162" s="13"/>
      <c r="B162" s="240"/>
      <c r="C162" s="241"/>
      <c r="D162" s="242" t="s">
        <v>163</v>
      </c>
      <c r="E162" s="243" t="s">
        <v>1</v>
      </c>
      <c r="F162" s="244" t="s">
        <v>172</v>
      </c>
      <c r="G162" s="241"/>
      <c r="H162" s="243" t="s">
        <v>1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163</v>
      </c>
      <c r="AU162" s="250" t="s">
        <v>85</v>
      </c>
      <c r="AV162" s="13" t="s">
        <v>83</v>
      </c>
      <c r="AW162" s="13" t="s">
        <v>32</v>
      </c>
      <c r="AX162" s="13" t="s">
        <v>76</v>
      </c>
      <c r="AY162" s="250" t="s">
        <v>155</v>
      </c>
    </row>
    <row r="163" s="13" customFormat="1">
      <c r="A163" s="13"/>
      <c r="B163" s="240"/>
      <c r="C163" s="241"/>
      <c r="D163" s="242" t="s">
        <v>163</v>
      </c>
      <c r="E163" s="243" t="s">
        <v>1</v>
      </c>
      <c r="F163" s="244" t="s">
        <v>187</v>
      </c>
      <c r="G163" s="241"/>
      <c r="H163" s="243" t="s">
        <v>1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163</v>
      </c>
      <c r="AU163" s="250" t="s">
        <v>85</v>
      </c>
      <c r="AV163" s="13" t="s">
        <v>83</v>
      </c>
      <c r="AW163" s="13" t="s">
        <v>32</v>
      </c>
      <c r="AX163" s="13" t="s">
        <v>76</v>
      </c>
      <c r="AY163" s="250" t="s">
        <v>155</v>
      </c>
    </row>
    <row r="164" s="14" customFormat="1">
      <c r="A164" s="14"/>
      <c r="B164" s="251"/>
      <c r="C164" s="252"/>
      <c r="D164" s="242" t="s">
        <v>163</v>
      </c>
      <c r="E164" s="253" t="s">
        <v>1</v>
      </c>
      <c r="F164" s="254" t="s">
        <v>173</v>
      </c>
      <c r="G164" s="252"/>
      <c r="H164" s="255">
        <v>89.375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1" t="s">
        <v>163</v>
      </c>
      <c r="AU164" s="261" t="s">
        <v>85</v>
      </c>
      <c r="AV164" s="14" t="s">
        <v>85</v>
      </c>
      <c r="AW164" s="14" t="s">
        <v>32</v>
      </c>
      <c r="AX164" s="14" t="s">
        <v>76</v>
      </c>
      <c r="AY164" s="261" t="s">
        <v>155</v>
      </c>
    </row>
    <row r="165" s="13" customFormat="1">
      <c r="A165" s="13"/>
      <c r="B165" s="240"/>
      <c r="C165" s="241"/>
      <c r="D165" s="242" t="s">
        <v>163</v>
      </c>
      <c r="E165" s="243" t="s">
        <v>1</v>
      </c>
      <c r="F165" s="244" t="s">
        <v>174</v>
      </c>
      <c r="G165" s="241"/>
      <c r="H165" s="243" t="s">
        <v>1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163</v>
      </c>
      <c r="AU165" s="250" t="s">
        <v>85</v>
      </c>
      <c r="AV165" s="13" t="s">
        <v>83</v>
      </c>
      <c r="AW165" s="13" t="s">
        <v>32</v>
      </c>
      <c r="AX165" s="13" t="s">
        <v>76</v>
      </c>
      <c r="AY165" s="250" t="s">
        <v>155</v>
      </c>
    </row>
    <row r="166" s="14" customFormat="1">
      <c r="A166" s="14"/>
      <c r="B166" s="251"/>
      <c r="C166" s="252"/>
      <c r="D166" s="242" t="s">
        <v>163</v>
      </c>
      <c r="E166" s="253" t="s">
        <v>1</v>
      </c>
      <c r="F166" s="254" t="s">
        <v>177</v>
      </c>
      <c r="G166" s="252"/>
      <c r="H166" s="255">
        <v>8.8000000000000007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1" t="s">
        <v>163</v>
      </c>
      <c r="AU166" s="261" t="s">
        <v>85</v>
      </c>
      <c r="AV166" s="14" t="s">
        <v>85</v>
      </c>
      <c r="AW166" s="14" t="s">
        <v>32</v>
      </c>
      <c r="AX166" s="14" t="s">
        <v>76</v>
      </c>
      <c r="AY166" s="261" t="s">
        <v>155</v>
      </c>
    </row>
    <row r="167" s="15" customFormat="1">
      <c r="A167" s="15"/>
      <c r="B167" s="262"/>
      <c r="C167" s="263"/>
      <c r="D167" s="242" t="s">
        <v>163</v>
      </c>
      <c r="E167" s="264" t="s">
        <v>1</v>
      </c>
      <c r="F167" s="265" t="s">
        <v>167</v>
      </c>
      <c r="G167" s="263"/>
      <c r="H167" s="266">
        <v>98.174999999999997</v>
      </c>
      <c r="I167" s="267"/>
      <c r="J167" s="263"/>
      <c r="K167" s="263"/>
      <c r="L167" s="268"/>
      <c r="M167" s="269"/>
      <c r="N167" s="270"/>
      <c r="O167" s="270"/>
      <c r="P167" s="270"/>
      <c r="Q167" s="270"/>
      <c r="R167" s="270"/>
      <c r="S167" s="270"/>
      <c r="T167" s="27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2" t="s">
        <v>163</v>
      </c>
      <c r="AU167" s="272" t="s">
        <v>85</v>
      </c>
      <c r="AV167" s="15" t="s">
        <v>162</v>
      </c>
      <c r="AW167" s="15" t="s">
        <v>32</v>
      </c>
      <c r="AX167" s="15" t="s">
        <v>83</v>
      </c>
      <c r="AY167" s="272" t="s">
        <v>155</v>
      </c>
    </row>
    <row r="168" s="2" customFormat="1" ht="49.05" customHeight="1">
      <c r="A168" s="39"/>
      <c r="B168" s="40"/>
      <c r="C168" s="227" t="s">
        <v>188</v>
      </c>
      <c r="D168" s="227" t="s">
        <v>157</v>
      </c>
      <c r="E168" s="228" t="s">
        <v>189</v>
      </c>
      <c r="F168" s="229" t="s">
        <v>190</v>
      </c>
      <c r="G168" s="230" t="s">
        <v>160</v>
      </c>
      <c r="H168" s="231">
        <v>232.05000000000001</v>
      </c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41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162</v>
      </c>
      <c r="AT168" s="238" t="s">
        <v>157</v>
      </c>
      <c r="AU168" s="238" t="s">
        <v>85</v>
      </c>
      <c r="AY168" s="18" t="s">
        <v>155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83</v>
      </c>
      <c r="BK168" s="239">
        <f>ROUND(I168*H168,2)</f>
        <v>0</v>
      </c>
      <c r="BL168" s="18" t="s">
        <v>162</v>
      </c>
      <c r="BM168" s="238" t="s">
        <v>191</v>
      </c>
    </row>
    <row r="169" s="2" customFormat="1">
      <c r="A169" s="39"/>
      <c r="B169" s="40"/>
      <c r="C169" s="41"/>
      <c r="D169" s="242" t="s">
        <v>192</v>
      </c>
      <c r="E169" s="41"/>
      <c r="F169" s="273" t="s">
        <v>193</v>
      </c>
      <c r="G169" s="41"/>
      <c r="H169" s="41"/>
      <c r="I169" s="274"/>
      <c r="J169" s="41"/>
      <c r="K169" s="41"/>
      <c r="L169" s="45"/>
      <c r="M169" s="275"/>
      <c r="N169" s="27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192</v>
      </c>
      <c r="AU169" s="18" t="s">
        <v>85</v>
      </c>
    </row>
    <row r="170" s="13" customFormat="1">
      <c r="A170" s="13"/>
      <c r="B170" s="240"/>
      <c r="C170" s="241"/>
      <c r="D170" s="242" t="s">
        <v>163</v>
      </c>
      <c r="E170" s="243" t="s">
        <v>1</v>
      </c>
      <c r="F170" s="244" t="s">
        <v>164</v>
      </c>
      <c r="G170" s="241"/>
      <c r="H170" s="243" t="s">
        <v>1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163</v>
      </c>
      <c r="AU170" s="250" t="s">
        <v>85</v>
      </c>
      <c r="AV170" s="13" t="s">
        <v>83</v>
      </c>
      <c r="AW170" s="13" t="s">
        <v>32</v>
      </c>
      <c r="AX170" s="13" t="s">
        <v>76</v>
      </c>
      <c r="AY170" s="250" t="s">
        <v>155</v>
      </c>
    </row>
    <row r="171" s="13" customFormat="1">
      <c r="A171" s="13"/>
      <c r="B171" s="240"/>
      <c r="C171" s="241"/>
      <c r="D171" s="242" t="s">
        <v>163</v>
      </c>
      <c r="E171" s="243" t="s">
        <v>1</v>
      </c>
      <c r="F171" s="244" t="s">
        <v>165</v>
      </c>
      <c r="G171" s="241"/>
      <c r="H171" s="243" t="s">
        <v>1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163</v>
      </c>
      <c r="AU171" s="250" t="s">
        <v>85</v>
      </c>
      <c r="AV171" s="13" t="s">
        <v>83</v>
      </c>
      <c r="AW171" s="13" t="s">
        <v>32</v>
      </c>
      <c r="AX171" s="13" t="s">
        <v>76</v>
      </c>
      <c r="AY171" s="250" t="s">
        <v>155</v>
      </c>
    </row>
    <row r="172" s="13" customFormat="1">
      <c r="A172" s="13"/>
      <c r="B172" s="240"/>
      <c r="C172" s="241"/>
      <c r="D172" s="242" t="s">
        <v>163</v>
      </c>
      <c r="E172" s="243" t="s">
        <v>1</v>
      </c>
      <c r="F172" s="244" t="s">
        <v>187</v>
      </c>
      <c r="G172" s="241"/>
      <c r="H172" s="243" t="s">
        <v>1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163</v>
      </c>
      <c r="AU172" s="250" t="s">
        <v>85</v>
      </c>
      <c r="AV172" s="13" t="s">
        <v>83</v>
      </c>
      <c r="AW172" s="13" t="s">
        <v>32</v>
      </c>
      <c r="AX172" s="13" t="s">
        <v>76</v>
      </c>
      <c r="AY172" s="250" t="s">
        <v>155</v>
      </c>
    </row>
    <row r="173" s="14" customFormat="1">
      <c r="A173" s="14"/>
      <c r="B173" s="251"/>
      <c r="C173" s="252"/>
      <c r="D173" s="242" t="s">
        <v>163</v>
      </c>
      <c r="E173" s="253" t="s">
        <v>1</v>
      </c>
      <c r="F173" s="254" t="s">
        <v>194</v>
      </c>
      <c r="G173" s="252"/>
      <c r="H173" s="255">
        <v>211.25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163</v>
      </c>
      <c r="AU173" s="261" t="s">
        <v>85</v>
      </c>
      <c r="AV173" s="14" t="s">
        <v>85</v>
      </c>
      <c r="AW173" s="14" t="s">
        <v>32</v>
      </c>
      <c r="AX173" s="14" t="s">
        <v>76</v>
      </c>
      <c r="AY173" s="261" t="s">
        <v>155</v>
      </c>
    </row>
    <row r="174" s="13" customFormat="1">
      <c r="A174" s="13"/>
      <c r="B174" s="240"/>
      <c r="C174" s="241"/>
      <c r="D174" s="242" t="s">
        <v>163</v>
      </c>
      <c r="E174" s="243" t="s">
        <v>1</v>
      </c>
      <c r="F174" s="244" t="s">
        <v>174</v>
      </c>
      <c r="G174" s="241"/>
      <c r="H174" s="243" t="s">
        <v>1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163</v>
      </c>
      <c r="AU174" s="250" t="s">
        <v>85</v>
      </c>
      <c r="AV174" s="13" t="s">
        <v>83</v>
      </c>
      <c r="AW174" s="13" t="s">
        <v>32</v>
      </c>
      <c r="AX174" s="13" t="s">
        <v>76</v>
      </c>
      <c r="AY174" s="250" t="s">
        <v>155</v>
      </c>
    </row>
    <row r="175" s="14" customFormat="1">
      <c r="A175" s="14"/>
      <c r="B175" s="251"/>
      <c r="C175" s="252"/>
      <c r="D175" s="242" t="s">
        <v>163</v>
      </c>
      <c r="E175" s="253" t="s">
        <v>1</v>
      </c>
      <c r="F175" s="254" t="s">
        <v>195</v>
      </c>
      <c r="G175" s="252"/>
      <c r="H175" s="255">
        <v>20.800000000000001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1" t="s">
        <v>163</v>
      </c>
      <c r="AU175" s="261" t="s">
        <v>85</v>
      </c>
      <c r="AV175" s="14" t="s">
        <v>85</v>
      </c>
      <c r="AW175" s="14" t="s">
        <v>32</v>
      </c>
      <c r="AX175" s="14" t="s">
        <v>76</v>
      </c>
      <c r="AY175" s="261" t="s">
        <v>155</v>
      </c>
    </row>
    <row r="176" s="15" customFormat="1">
      <c r="A176" s="15"/>
      <c r="B176" s="262"/>
      <c r="C176" s="263"/>
      <c r="D176" s="242" t="s">
        <v>163</v>
      </c>
      <c r="E176" s="264" t="s">
        <v>1</v>
      </c>
      <c r="F176" s="265" t="s">
        <v>167</v>
      </c>
      <c r="G176" s="263"/>
      <c r="H176" s="266">
        <v>232.05000000000001</v>
      </c>
      <c r="I176" s="267"/>
      <c r="J176" s="263"/>
      <c r="K176" s="263"/>
      <c r="L176" s="268"/>
      <c r="M176" s="269"/>
      <c r="N176" s="270"/>
      <c r="O176" s="270"/>
      <c r="P176" s="270"/>
      <c r="Q176" s="270"/>
      <c r="R176" s="270"/>
      <c r="S176" s="270"/>
      <c r="T176" s="27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2" t="s">
        <v>163</v>
      </c>
      <c r="AU176" s="272" t="s">
        <v>85</v>
      </c>
      <c r="AV176" s="15" t="s">
        <v>162</v>
      </c>
      <c r="AW176" s="15" t="s">
        <v>32</v>
      </c>
      <c r="AX176" s="15" t="s">
        <v>83</v>
      </c>
      <c r="AY176" s="272" t="s">
        <v>155</v>
      </c>
    </row>
    <row r="177" s="2" customFormat="1" ht="49.05" customHeight="1">
      <c r="A177" s="39"/>
      <c r="B177" s="40"/>
      <c r="C177" s="227" t="s">
        <v>181</v>
      </c>
      <c r="D177" s="227" t="s">
        <v>157</v>
      </c>
      <c r="E177" s="228" t="s">
        <v>196</v>
      </c>
      <c r="F177" s="229" t="s">
        <v>197</v>
      </c>
      <c r="G177" s="230" t="s">
        <v>160</v>
      </c>
      <c r="H177" s="231">
        <v>410</v>
      </c>
      <c r="I177" s="232"/>
      <c r="J177" s="233">
        <f>ROUND(I177*H177,2)</f>
        <v>0</v>
      </c>
      <c r="K177" s="229" t="s">
        <v>161</v>
      </c>
      <c r="L177" s="45"/>
      <c r="M177" s="234" t="s">
        <v>1</v>
      </c>
      <c r="N177" s="235" t="s">
        <v>41</v>
      </c>
      <c r="O177" s="92"/>
      <c r="P177" s="236">
        <f>O177*H177</f>
        <v>0</v>
      </c>
      <c r="Q177" s="236">
        <v>3.8359999999999999E-05</v>
      </c>
      <c r="R177" s="236">
        <f>Q177*H177</f>
        <v>0.015727599999999998</v>
      </c>
      <c r="S177" s="236">
        <v>0.091999999999999998</v>
      </c>
      <c r="T177" s="237">
        <f>S177*H177</f>
        <v>37.719999999999999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162</v>
      </c>
      <c r="AT177" s="238" t="s">
        <v>157</v>
      </c>
      <c r="AU177" s="238" t="s">
        <v>85</v>
      </c>
      <c r="AY177" s="18" t="s">
        <v>155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83</v>
      </c>
      <c r="BK177" s="239">
        <f>ROUND(I177*H177,2)</f>
        <v>0</v>
      </c>
      <c r="BL177" s="18" t="s">
        <v>162</v>
      </c>
      <c r="BM177" s="238" t="s">
        <v>8</v>
      </c>
    </row>
    <row r="178" s="13" customFormat="1">
      <c r="A178" s="13"/>
      <c r="B178" s="240"/>
      <c r="C178" s="241"/>
      <c r="D178" s="242" t="s">
        <v>163</v>
      </c>
      <c r="E178" s="243" t="s">
        <v>1</v>
      </c>
      <c r="F178" s="244" t="s">
        <v>164</v>
      </c>
      <c r="G178" s="241"/>
      <c r="H178" s="243" t="s">
        <v>1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163</v>
      </c>
      <c r="AU178" s="250" t="s">
        <v>85</v>
      </c>
      <c r="AV178" s="13" t="s">
        <v>83</v>
      </c>
      <c r="AW178" s="13" t="s">
        <v>32</v>
      </c>
      <c r="AX178" s="13" t="s">
        <v>76</v>
      </c>
      <c r="AY178" s="250" t="s">
        <v>155</v>
      </c>
    </row>
    <row r="179" s="14" customFormat="1">
      <c r="A179" s="14"/>
      <c r="B179" s="251"/>
      <c r="C179" s="252"/>
      <c r="D179" s="242" t="s">
        <v>163</v>
      </c>
      <c r="E179" s="253" t="s">
        <v>1</v>
      </c>
      <c r="F179" s="254" t="s">
        <v>198</v>
      </c>
      <c r="G179" s="252"/>
      <c r="H179" s="255">
        <v>410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1" t="s">
        <v>163</v>
      </c>
      <c r="AU179" s="261" t="s">
        <v>85</v>
      </c>
      <c r="AV179" s="14" t="s">
        <v>85</v>
      </c>
      <c r="AW179" s="14" t="s">
        <v>32</v>
      </c>
      <c r="AX179" s="14" t="s">
        <v>76</v>
      </c>
      <c r="AY179" s="261" t="s">
        <v>155</v>
      </c>
    </row>
    <row r="180" s="15" customFormat="1">
      <c r="A180" s="15"/>
      <c r="B180" s="262"/>
      <c r="C180" s="263"/>
      <c r="D180" s="242" t="s">
        <v>163</v>
      </c>
      <c r="E180" s="264" t="s">
        <v>1</v>
      </c>
      <c r="F180" s="265" t="s">
        <v>167</v>
      </c>
      <c r="G180" s="263"/>
      <c r="H180" s="266">
        <v>410</v>
      </c>
      <c r="I180" s="267"/>
      <c r="J180" s="263"/>
      <c r="K180" s="263"/>
      <c r="L180" s="268"/>
      <c r="M180" s="269"/>
      <c r="N180" s="270"/>
      <c r="O180" s="270"/>
      <c r="P180" s="270"/>
      <c r="Q180" s="270"/>
      <c r="R180" s="270"/>
      <c r="S180" s="270"/>
      <c r="T180" s="27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2" t="s">
        <v>163</v>
      </c>
      <c r="AU180" s="272" t="s">
        <v>85</v>
      </c>
      <c r="AV180" s="15" t="s">
        <v>162</v>
      </c>
      <c r="AW180" s="15" t="s">
        <v>32</v>
      </c>
      <c r="AX180" s="15" t="s">
        <v>83</v>
      </c>
      <c r="AY180" s="272" t="s">
        <v>155</v>
      </c>
    </row>
    <row r="181" s="2" customFormat="1" ht="24.15" customHeight="1">
      <c r="A181" s="39"/>
      <c r="B181" s="40"/>
      <c r="C181" s="227" t="s">
        <v>199</v>
      </c>
      <c r="D181" s="227" t="s">
        <v>157</v>
      </c>
      <c r="E181" s="228" t="s">
        <v>200</v>
      </c>
      <c r="F181" s="229" t="s">
        <v>201</v>
      </c>
      <c r="G181" s="230" t="s">
        <v>202</v>
      </c>
      <c r="H181" s="231">
        <v>223.80000000000001</v>
      </c>
      <c r="I181" s="232"/>
      <c r="J181" s="233">
        <f>ROUND(I181*H181,2)</f>
        <v>0</v>
      </c>
      <c r="K181" s="229" t="s">
        <v>161</v>
      </c>
      <c r="L181" s="45"/>
      <c r="M181" s="234" t="s">
        <v>1</v>
      </c>
      <c r="N181" s="235" t="s">
        <v>41</v>
      </c>
      <c r="O181" s="92"/>
      <c r="P181" s="236">
        <f>O181*H181</f>
        <v>0</v>
      </c>
      <c r="Q181" s="236">
        <v>3.2634E-05</v>
      </c>
      <c r="R181" s="236">
        <f>Q181*H181</f>
        <v>0.0073034891999999999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162</v>
      </c>
      <c r="AT181" s="238" t="s">
        <v>157</v>
      </c>
      <c r="AU181" s="238" t="s">
        <v>85</v>
      </c>
      <c r="AY181" s="18" t="s">
        <v>155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83</v>
      </c>
      <c r="BK181" s="239">
        <f>ROUND(I181*H181,2)</f>
        <v>0</v>
      </c>
      <c r="BL181" s="18" t="s">
        <v>162</v>
      </c>
      <c r="BM181" s="238" t="s">
        <v>203</v>
      </c>
    </row>
    <row r="182" s="14" customFormat="1">
      <c r="A182" s="14"/>
      <c r="B182" s="251"/>
      <c r="C182" s="252"/>
      <c r="D182" s="242" t="s">
        <v>163</v>
      </c>
      <c r="E182" s="253" t="s">
        <v>1</v>
      </c>
      <c r="F182" s="254" t="s">
        <v>204</v>
      </c>
      <c r="G182" s="252"/>
      <c r="H182" s="255">
        <v>195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1" t="s">
        <v>163</v>
      </c>
      <c r="AU182" s="261" t="s">
        <v>85</v>
      </c>
      <c r="AV182" s="14" t="s">
        <v>85</v>
      </c>
      <c r="AW182" s="14" t="s">
        <v>32</v>
      </c>
      <c r="AX182" s="14" t="s">
        <v>76</v>
      </c>
      <c r="AY182" s="261" t="s">
        <v>155</v>
      </c>
    </row>
    <row r="183" s="14" customFormat="1">
      <c r="A183" s="14"/>
      <c r="B183" s="251"/>
      <c r="C183" s="252"/>
      <c r="D183" s="242" t="s">
        <v>163</v>
      </c>
      <c r="E183" s="253" t="s">
        <v>1</v>
      </c>
      <c r="F183" s="254" t="s">
        <v>205</v>
      </c>
      <c r="G183" s="252"/>
      <c r="H183" s="255">
        <v>28.800000000000001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1" t="s">
        <v>163</v>
      </c>
      <c r="AU183" s="261" t="s">
        <v>85</v>
      </c>
      <c r="AV183" s="14" t="s">
        <v>85</v>
      </c>
      <c r="AW183" s="14" t="s">
        <v>32</v>
      </c>
      <c r="AX183" s="14" t="s">
        <v>76</v>
      </c>
      <c r="AY183" s="261" t="s">
        <v>155</v>
      </c>
    </row>
    <row r="184" s="15" customFormat="1">
      <c r="A184" s="15"/>
      <c r="B184" s="262"/>
      <c r="C184" s="263"/>
      <c r="D184" s="242" t="s">
        <v>163</v>
      </c>
      <c r="E184" s="264" t="s">
        <v>1</v>
      </c>
      <c r="F184" s="265" t="s">
        <v>167</v>
      </c>
      <c r="G184" s="263"/>
      <c r="H184" s="266">
        <v>223.80000000000001</v>
      </c>
      <c r="I184" s="267"/>
      <c r="J184" s="263"/>
      <c r="K184" s="263"/>
      <c r="L184" s="268"/>
      <c r="M184" s="269"/>
      <c r="N184" s="270"/>
      <c r="O184" s="270"/>
      <c r="P184" s="270"/>
      <c r="Q184" s="270"/>
      <c r="R184" s="270"/>
      <c r="S184" s="270"/>
      <c r="T184" s="27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2" t="s">
        <v>163</v>
      </c>
      <c r="AU184" s="272" t="s">
        <v>85</v>
      </c>
      <c r="AV184" s="15" t="s">
        <v>162</v>
      </c>
      <c r="AW184" s="15" t="s">
        <v>32</v>
      </c>
      <c r="AX184" s="15" t="s">
        <v>83</v>
      </c>
      <c r="AY184" s="272" t="s">
        <v>155</v>
      </c>
    </row>
    <row r="185" s="2" customFormat="1" ht="37.8" customHeight="1">
      <c r="A185" s="39"/>
      <c r="B185" s="40"/>
      <c r="C185" s="227" t="s">
        <v>186</v>
      </c>
      <c r="D185" s="227" t="s">
        <v>157</v>
      </c>
      <c r="E185" s="228" t="s">
        <v>206</v>
      </c>
      <c r="F185" s="229" t="s">
        <v>207</v>
      </c>
      <c r="G185" s="230" t="s">
        <v>208</v>
      </c>
      <c r="H185" s="231">
        <v>9.3249999999999993</v>
      </c>
      <c r="I185" s="232"/>
      <c r="J185" s="233">
        <f>ROUND(I185*H185,2)</f>
        <v>0</v>
      </c>
      <c r="K185" s="229" t="s">
        <v>161</v>
      </c>
      <c r="L185" s="45"/>
      <c r="M185" s="234" t="s">
        <v>1</v>
      </c>
      <c r="N185" s="235" t="s">
        <v>41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162</v>
      </c>
      <c r="AT185" s="238" t="s">
        <v>157</v>
      </c>
      <c r="AU185" s="238" t="s">
        <v>85</v>
      </c>
      <c r="AY185" s="18" t="s">
        <v>155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83</v>
      </c>
      <c r="BK185" s="239">
        <f>ROUND(I185*H185,2)</f>
        <v>0</v>
      </c>
      <c r="BL185" s="18" t="s">
        <v>162</v>
      </c>
      <c r="BM185" s="238" t="s">
        <v>209</v>
      </c>
    </row>
    <row r="186" s="14" customFormat="1">
      <c r="A186" s="14"/>
      <c r="B186" s="251"/>
      <c r="C186" s="252"/>
      <c r="D186" s="242" t="s">
        <v>163</v>
      </c>
      <c r="E186" s="253" t="s">
        <v>1</v>
      </c>
      <c r="F186" s="254" t="s">
        <v>210</v>
      </c>
      <c r="G186" s="252"/>
      <c r="H186" s="255">
        <v>8.125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1" t="s">
        <v>163</v>
      </c>
      <c r="AU186" s="261" t="s">
        <v>85</v>
      </c>
      <c r="AV186" s="14" t="s">
        <v>85</v>
      </c>
      <c r="AW186" s="14" t="s">
        <v>32</v>
      </c>
      <c r="AX186" s="14" t="s">
        <v>76</v>
      </c>
      <c r="AY186" s="261" t="s">
        <v>155</v>
      </c>
    </row>
    <row r="187" s="14" customFormat="1">
      <c r="A187" s="14"/>
      <c r="B187" s="251"/>
      <c r="C187" s="252"/>
      <c r="D187" s="242" t="s">
        <v>163</v>
      </c>
      <c r="E187" s="253" t="s">
        <v>1</v>
      </c>
      <c r="F187" s="254" t="s">
        <v>211</v>
      </c>
      <c r="G187" s="252"/>
      <c r="H187" s="255">
        <v>1.2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1" t="s">
        <v>163</v>
      </c>
      <c r="AU187" s="261" t="s">
        <v>85</v>
      </c>
      <c r="AV187" s="14" t="s">
        <v>85</v>
      </c>
      <c r="AW187" s="14" t="s">
        <v>32</v>
      </c>
      <c r="AX187" s="14" t="s">
        <v>76</v>
      </c>
      <c r="AY187" s="261" t="s">
        <v>155</v>
      </c>
    </row>
    <row r="188" s="15" customFormat="1">
      <c r="A188" s="15"/>
      <c r="B188" s="262"/>
      <c r="C188" s="263"/>
      <c r="D188" s="242" t="s">
        <v>163</v>
      </c>
      <c r="E188" s="264" t="s">
        <v>1</v>
      </c>
      <c r="F188" s="265" t="s">
        <v>167</v>
      </c>
      <c r="G188" s="263"/>
      <c r="H188" s="266">
        <v>9.3249999999999993</v>
      </c>
      <c r="I188" s="267"/>
      <c r="J188" s="263"/>
      <c r="K188" s="263"/>
      <c r="L188" s="268"/>
      <c r="M188" s="269"/>
      <c r="N188" s="270"/>
      <c r="O188" s="270"/>
      <c r="P188" s="270"/>
      <c r="Q188" s="270"/>
      <c r="R188" s="270"/>
      <c r="S188" s="270"/>
      <c r="T188" s="27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2" t="s">
        <v>163</v>
      </c>
      <c r="AU188" s="272" t="s">
        <v>85</v>
      </c>
      <c r="AV188" s="15" t="s">
        <v>162</v>
      </c>
      <c r="AW188" s="15" t="s">
        <v>32</v>
      </c>
      <c r="AX188" s="15" t="s">
        <v>83</v>
      </c>
      <c r="AY188" s="272" t="s">
        <v>155</v>
      </c>
    </row>
    <row r="189" s="2" customFormat="1" ht="55.5" customHeight="1">
      <c r="A189" s="39"/>
      <c r="B189" s="40"/>
      <c r="C189" s="227" t="s">
        <v>212</v>
      </c>
      <c r="D189" s="227" t="s">
        <v>157</v>
      </c>
      <c r="E189" s="228" t="s">
        <v>213</v>
      </c>
      <c r="F189" s="229" t="s">
        <v>214</v>
      </c>
      <c r="G189" s="230" t="s">
        <v>215</v>
      </c>
      <c r="H189" s="231">
        <v>50.027000000000001</v>
      </c>
      <c r="I189" s="232"/>
      <c r="J189" s="233">
        <f>ROUND(I189*H189,2)</f>
        <v>0</v>
      </c>
      <c r="K189" s="229" t="s">
        <v>161</v>
      </c>
      <c r="L189" s="45"/>
      <c r="M189" s="234" t="s">
        <v>1</v>
      </c>
      <c r="N189" s="235" t="s">
        <v>41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162</v>
      </c>
      <c r="AT189" s="238" t="s">
        <v>157</v>
      </c>
      <c r="AU189" s="238" t="s">
        <v>85</v>
      </c>
      <c r="AY189" s="18" t="s">
        <v>155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83</v>
      </c>
      <c r="BK189" s="239">
        <f>ROUND(I189*H189,2)</f>
        <v>0</v>
      </c>
      <c r="BL189" s="18" t="s">
        <v>162</v>
      </c>
      <c r="BM189" s="238" t="s">
        <v>216</v>
      </c>
    </row>
    <row r="190" s="2" customFormat="1" ht="55.5" customHeight="1">
      <c r="A190" s="39"/>
      <c r="B190" s="40"/>
      <c r="C190" s="227" t="s">
        <v>191</v>
      </c>
      <c r="D190" s="227" t="s">
        <v>157</v>
      </c>
      <c r="E190" s="228" t="s">
        <v>217</v>
      </c>
      <c r="F190" s="229" t="s">
        <v>218</v>
      </c>
      <c r="G190" s="230" t="s">
        <v>215</v>
      </c>
      <c r="H190" s="231">
        <v>100.053</v>
      </c>
      <c r="I190" s="232"/>
      <c r="J190" s="233">
        <f>ROUND(I190*H190,2)</f>
        <v>0</v>
      </c>
      <c r="K190" s="229" t="s">
        <v>161</v>
      </c>
      <c r="L190" s="45"/>
      <c r="M190" s="234" t="s">
        <v>1</v>
      </c>
      <c r="N190" s="235" t="s">
        <v>41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162</v>
      </c>
      <c r="AT190" s="238" t="s">
        <v>157</v>
      </c>
      <c r="AU190" s="238" t="s">
        <v>85</v>
      </c>
      <c r="AY190" s="18" t="s">
        <v>155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83</v>
      </c>
      <c r="BK190" s="239">
        <f>ROUND(I190*H190,2)</f>
        <v>0</v>
      </c>
      <c r="BL190" s="18" t="s">
        <v>162</v>
      </c>
      <c r="BM190" s="238" t="s">
        <v>219</v>
      </c>
    </row>
    <row r="191" s="2" customFormat="1" ht="55.5" customHeight="1">
      <c r="A191" s="39"/>
      <c r="B191" s="40"/>
      <c r="C191" s="227" t="s">
        <v>220</v>
      </c>
      <c r="D191" s="227" t="s">
        <v>157</v>
      </c>
      <c r="E191" s="228" t="s">
        <v>221</v>
      </c>
      <c r="F191" s="229" t="s">
        <v>222</v>
      </c>
      <c r="G191" s="230" t="s">
        <v>215</v>
      </c>
      <c r="H191" s="231">
        <v>75.040000000000006</v>
      </c>
      <c r="I191" s="232"/>
      <c r="J191" s="233">
        <f>ROUND(I191*H191,2)</f>
        <v>0</v>
      </c>
      <c r="K191" s="229" t="s">
        <v>161</v>
      </c>
      <c r="L191" s="45"/>
      <c r="M191" s="234" t="s">
        <v>1</v>
      </c>
      <c r="N191" s="235" t="s">
        <v>41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162</v>
      </c>
      <c r="AT191" s="238" t="s">
        <v>157</v>
      </c>
      <c r="AU191" s="238" t="s">
        <v>85</v>
      </c>
      <c r="AY191" s="18" t="s">
        <v>155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83</v>
      </c>
      <c r="BK191" s="239">
        <f>ROUND(I191*H191,2)</f>
        <v>0</v>
      </c>
      <c r="BL191" s="18" t="s">
        <v>162</v>
      </c>
      <c r="BM191" s="238" t="s">
        <v>223</v>
      </c>
    </row>
    <row r="192" s="13" customFormat="1">
      <c r="A192" s="13"/>
      <c r="B192" s="240"/>
      <c r="C192" s="241"/>
      <c r="D192" s="242" t="s">
        <v>163</v>
      </c>
      <c r="E192" s="243" t="s">
        <v>1</v>
      </c>
      <c r="F192" s="244" t="s">
        <v>164</v>
      </c>
      <c r="G192" s="241"/>
      <c r="H192" s="243" t="s">
        <v>1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163</v>
      </c>
      <c r="AU192" s="250" t="s">
        <v>85</v>
      </c>
      <c r="AV192" s="13" t="s">
        <v>83</v>
      </c>
      <c r="AW192" s="13" t="s">
        <v>32</v>
      </c>
      <c r="AX192" s="13" t="s">
        <v>76</v>
      </c>
      <c r="AY192" s="250" t="s">
        <v>155</v>
      </c>
    </row>
    <row r="193" s="13" customFormat="1">
      <c r="A193" s="13"/>
      <c r="B193" s="240"/>
      <c r="C193" s="241"/>
      <c r="D193" s="242" t="s">
        <v>163</v>
      </c>
      <c r="E193" s="243" t="s">
        <v>1</v>
      </c>
      <c r="F193" s="244" t="s">
        <v>224</v>
      </c>
      <c r="G193" s="241"/>
      <c r="H193" s="243" t="s">
        <v>1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163</v>
      </c>
      <c r="AU193" s="250" t="s">
        <v>85</v>
      </c>
      <c r="AV193" s="13" t="s">
        <v>83</v>
      </c>
      <c r="AW193" s="13" t="s">
        <v>32</v>
      </c>
      <c r="AX193" s="13" t="s">
        <v>76</v>
      </c>
      <c r="AY193" s="250" t="s">
        <v>155</v>
      </c>
    </row>
    <row r="194" s="13" customFormat="1">
      <c r="A194" s="13"/>
      <c r="B194" s="240"/>
      <c r="C194" s="241"/>
      <c r="D194" s="242" t="s">
        <v>163</v>
      </c>
      <c r="E194" s="243" t="s">
        <v>1</v>
      </c>
      <c r="F194" s="244" t="s">
        <v>225</v>
      </c>
      <c r="G194" s="241"/>
      <c r="H194" s="243" t="s">
        <v>1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163</v>
      </c>
      <c r="AU194" s="250" t="s">
        <v>85</v>
      </c>
      <c r="AV194" s="13" t="s">
        <v>83</v>
      </c>
      <c r="AW194" s="13" t="s">
        <v>32</v>
      </c>
      <c r="AX194" s="13" t="s">
        <v>76</v>
      </c>
      <c r="AY194" s="250" t="s">
        <v>155</v>
      </c>
    </row>
    <row r="195" s="13" customFormat="1">
      <c r="A195" s="13"/>
      <c r="B195" s="240"/>
      <c r="C195" s="241"/>
      <c r="D195" s="242" t="s">
        <v>163</v>
      </c>
      <c r="E195" s="243" t="s">
        <v>1</v>
      </c>
      <c r="F195" s="244" t="s">
        <v>170</v>
      </c>
      <c r="G195" s="241"/>
      <c r="H195" s="243" t="s">
        <v>1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163</v>
      </c>
      <c r="AU195" s="250" t="s">
        <v>85</v>
      </c>
      <c r="AV195" s="13" t="s">
        <v>83</v>
      </c>
      <c r="AW195" s="13" t="s">
        <v>32</v>
      </c>
      <c r="AX195" s="13" t="s">
        <v>76</v>
      </c>
      <c r="AY195" s="250" t="s">
        <v>155</v>
      </c>
    </row>
    <row r="196" s="14" customFormat="1">
      <c r="A196" s="14"/>
      <c r="B196" s="251"/>
      <c r="C196" s="252"/>
      <c r="D196" s="242" t="s">
        <v>163</v>
      </c>
      <c r="E196" s="253" t="s">
        <v>1</v>
      </c>
      <c r="F196" s="254" t="s">
        <v>226</v>
      </c>
      <c r="G196" s="252"/>
      <c r="H196" s="255">
        <v>63.856999999999999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1" t="s">
        <v>163</v>
      </c>
      <c r="AU196" s="261" t="s">
        <v>85</v>
      </c>
      <c r="AV196" s="14" t="s">
        <v>85</v>
      </c>
      <c r="AW196" s="14" t="s">
        <v>32</v>
      </c>
      <c r="AX196" s="14" t="s">
        <v>76</v>
      </c>
      <c r="AY196" s="261" t="s">
        <v>155</v>
      </c>
    </row>
    <row r="197" s="14" customFormat="1">
      <c r="A197" s="14"/>
      <c r="B197" s="251"/>
      <c r="C197" s="252"/>
      <c r="D197" s="242" t="s">
        <v>163</v>
      </c>
      <c r="E197" s="253" t="s">
        <v>1</v>
      </c>
      <c r="F197" s="254" t="s">
        <v>227</v>
      </c>
      <c r="G197" s="252"/>
      <c r="H197" s="255">
        <v>4.0220000000000002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1" t="s">
        <v>163</v>
      </c>
      <c r="AU197" s="261" t="s">
        <v>85</v>
      </c>
      <c r="AV197" s="14" t="s">
        <v>85</v>
      </c>
      <c r="AW197" s="14" t="s">
        <v>32</v>
      </c>
      <c r="AX197" s="14" t="s">
        <v>76</v>
      </c>
      <c r="AY197" s="261" t="s">
        <v>155</v>
      </c>
    </row>
    <row r="198" s="16" customFormat="1">
      <c r="A198" s="16"/>
      <c r="B198" s="277"/>
      <c r="C198" s="278"/>
      <c r="D198" s="242" t="s">
        <v>163</v>
      </c>
      <c r="E198" s="279" t="s">
        <v>1</v>
      </c>
      <c r="F198" s="280" t="s">
        <v>228</v>
      </c>
      <c r="G198" s="278"/>
      <c r="H198" s="281">
        <v>67.879000000000005</v>
      </c>
      <c r="I198" s="282"/>
      <c r="J198" s="278"/>
      <c r="K198" s="278"/>
      <c r="L198" s="283"/>
      <c r="M198" s="284"/>
      <c r="N198" s="285"/>
      <c r="O198" s="285"/>
      <c r="P198" s="285"/>
      <c r="Q198" s="285"/>
      <c r="R198" s="285"/>
      <c r="S198" s="285"/>
      <c r="T198" s="28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7" t="s">
        <v>163</v>
      </c>
      <c r="AU198" s="287" t="s">
        <v>85</v>
      </c>
      <c r="AV198" s="16" t="s">
        <v>178</v>
      </c>
      <c r="AW198" s="16" t="s">
        <v>32</v>
      </c>
      <c r="AX198" s="16" t="s">
        <v>76</v>
      </c>
      <c r="AY198" s="287" t="s">
        <v>155</v>
      </c>
    </row>
    <row r="199" s="13" customFormat="1">
      <c r="A199" s="13"/>
      <c r="B199" s="240"/>
      <c r="C199" s="241"/>
      <c r="D199" s="242" t="s">
        <v>163</v>
      </c>
      <c r="E199" s="243" t="s">
        <v>1</v>
      </c>
      <c r="F199" s="244" t="s">
        <v>174</v>
      </c>
      <c r="G199" s="241"/>
      <c r="H199" s="243" t="s">
        <v>1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163</v>
      </c>
      <c r="AU199" s="250" t="s">
        <v>85</v>
      </c>
      <c r="AV199" s="13" t="s">
        <v>83</v>
      </c>
      <c r="AW199" s="13" t="s">
        <v>32</v>
      </c>
      <c r="AX199" s="13" t="s">
        <v>76</v>
      </c>
      <c r="AY199" s="250" t="s">
        <v>155</v>
      </c>
    </row>
    <row r="200" s="14" customFormat="1">
      <c r="A200" s="14"/>
      <c r="B200" s="251"/>
      <c r="C200" s="252"/>
      <c r="D200" s="242" t="s">
        <v>163</v>
      </c>
      <c r="E200" s="253" t="s">
        <v>1</v>
      </c>
      <c r="F200" s="254" t="s">
        <v>229</v>
      </c>
      <c r="G200" s="252"/>
      <c r="H200" s="255">
        <v>6.5670000000000002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1" t="s">
        <v>163</v>
      </c>
      <c r="AU200" s="261" t="s">
        <v>85</v>
      </c>
      <c r="AV200" s="14" t="s">
        <v>85</v>
      </c>
      <c r="AW200" s="14" t="s">
        <v>32</v>
      </c>
      <c r="AX200" s="14" t="s">
        <v>76</v>
      </c>
      <c r="AY200" s="261" t="s">
        <v>155</v>
      </c>
    </row>
    <row r="201" s="14" customFormat="1">
      <c r="A201" s="14"/>
      <c r="B201" s="251"/>
      <c r="C201" s="252"/>
      <c r="D201" s="242" t="s">
        <v>163</v>
      </c>
      <c r="E201" s="253" t="s">
        <v>1</v>
      </c>
      <c r="F201" s="254" t="s">
        <v>230</v>
      </c>
      <c r="G201" s="252"/>
      <c r="H201" s="255">
        <v>0.59399999999999997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1" t="s">
        <v>163</v>
      </c>
      <c r="AU201" s="261" t="s">
        <v>85</v>
      </c>
      <c r="AV201" s="14" t="s">
        <v>85</v>
      </c>
      <c r="AW201" s="14" t="s">
        <v>32</v>
      </c>
      <c r="AX201" s="14" t="s">
        <v>76</v>
      </c>
      <c r="AY201" s="261" t="s">
        <v>155</v>
      </c>
    </row>
    <row r="202" s="16" customFormat="1">
      <c r="A202" s="16"/>
      <c r="B202" s="277"/>
      <c r="C202" s="278"/>
      <c r="D202" s="242" t="s">
        <v>163</v>
      </c>
      <c r="E202" s="279" t="s">
        <v>1</v>
      </c>
      <c r="F202" s="280" t="s">
        <v>228</v>
      </c>
      <c r="G202" s="278"/>
      <c r="H202" s="281">
        <v>7.1610000000000005</v>
      </c>
      <c r="I202" s="282"/>
      <c r="J202" s="278"/>
      <c r="K202" s="278"/>
      <c r="L202" s="283"/>
      <c r="M202" s="284"/>
      <c r="N202" s="285"/>
      <c r="O202" s="285"/>
      <c r="P202" s="285"/>
      <c r="Q202" s="285"/>
      <c r="R202" s="285"/>
      <c r="S202" s="285"/>
      <c r="T202" s="28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87" t="s">
        <v>163</v>
      </c>
      <c r="AU202" s="287" t="s">
        <v>85</v>
      </c>
      <c r="AV202" s="16" t="s">
        <v>178</v>
      </c>
      <c r="AW202" s="16" t="s">
        <v>32</v>
      </c>
      <c r="AX202" s="16" t="s">
        <v>76</v>
      </c>
      <c r="AY202" s="287" t="s">
        <v>155</v>
      </c>
    </row>
    <row r="203" s="15" customFormat="1">
      <c r="A203" s="15"/>
      <c r="B203" s="262"/>
      <c r="C203" s="263"/>
      <c r="D203" s="242" t="s">
        <v>163</v>
      </c>
      <c r="E203" s="264" t="s">
        <v>1</v>
      </c>
      <c r="F203" s="265" t="s">
        <v>167</v>
      </c>
      <c r="G203" s="263"/>
      <c r="H203" s="266">
        <v>75.039999999999992</v>
      </c>
      <c r="I203" s="267"/>
      <c r="J203" s="263"/>
      <c r="K203" s="263"/>
      <c r="L203" s="268"/>
      <c r="M203" s="269"/>
      <c r="N203" s="270"/>
      <c r="O203" s="270"/>
      <c r="P203" s="270"/>
      <c r="Q203" s="270"/>
      <c r="R203" s="270"/>
      <c r="S203" s="270"/>
      <c r="T203" s="27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2" t="s">
        <v>163</v>
      </c>
      <c r="AU203" s="272" t="s">
        <v>85</v>
      </c>
      <c r="AV203" s="15" t="s">
        <v>162</v>
      </c>
      <c r="AW203" s="15" t="s">
        <v>32</v>
      </c>
      <c r="AX203" s="15" t="s">
        <v>83</v>
      </c>
      <c r="AY203" s="272" t="s">
        <v>155</v>
      </c>
    </row>
    <row r="204" s="2" customFormat="1" ht="55.5" customHeight="1">
      <c r="A204" s="39"/>
      <c r="B204" s="40"/>
      <c r="C204" s="227" t="s">
        <v>8</v>
      </c>
      <c r="D204" s="227" t="s">
        <v>157</v>
      </c>
      <c r="E204" s="228" t="s">
        <v>231</v>
      </c>
      <c r="F204" s="229" t="s">
        <v>232</v>
      </c>
      <c r="G204" s="230" t="s">
        <v>215</v>
      </c>
      <c r="H204" s="231">
        <v>25.013000000000002</v>
      </c>
      <c r="I204" s="232"/>
      <c r="J204" s="233">
        <f>ROUND(I204*H204,2)</f>
        <v>0</v>
      </c>
      <c r="K204" s="229" t="s">
        <v>161</v>
      </c>
      <c r="L204" s="45"/>
      <c r="M204" s="234" t="s">
        <v>1</v>
      </c>
      <c r="N204" s="235" t="s">
        <v>41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162</v>
      </c>
      <c r="AT204" s="238" t="s">
        <v>157</v>
      </c>
      <c r="AU204" s="238" t="s">
        <v>85</v>
      </c>
      <c r="AY204" s="18" t="s">
        <v>155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83</v>
      </c>
      <c r="BK204" s="239">
        <f>ROUND(I204*H204,2)</f>
        <v>0</v>
      </c>
      <c r="BL204" s="18" t="s">
        <v>162</v>
      </c>
      <c r="BM204" s="238" t="s">
        <v>233</v>
      </c>
    </row>
    <row r="205" s="2" customFormat="1" ht="37.8" customHeight="1">
      <c r="A205" s="39"/>
      <c r="B205" s="40"/>
      <c r="C205" s="227" t="s">
        <v>234</v>
      </c>
      <c r="D205" s="227" t="s">
        <v>157</v>
      </c>
      <c r="E205" s="228" t="s">
        <v>235</v>
      </c>
      <c r="F205" s="229" t="s">
        <v>236</v>
      </c>
      <c r="G205" s="230" t="s">
        <v>160</v>
      </c>
      <c r="H205" s="231">
        <v>485.71499999999998</v>
      </c>
      <c r="I205" s="232"/>
      <c r="J205" s="233">
        <f>ROUND(I205*H205,2)</f>
        <v>0</v>
      </c>
      <c r="K205" s="229" t="s">
        <v>161</v>
      </c>
      <c r="L205" s="45"/>
      <c r="M205" s="234" t="s">
        <v>1</v>
      </c>
      <c r="N205" s="235" t="s">
        <v>41</v>
      </c>
      <c r="O205" s="92"/>
      <c r="P205" s="236">
        <f>O205*H205</f>
        <v>0</v>
      </c>
      <c r="Q205" s="236">
        <v>0.00058135999999999995</v>
      </c>
      <c r="R205" s="236">
        <f>Q205*H205</f>
        <v>0.28237527239999999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162</v>
      </c>
      <c r="AT205" s="238" t="s">
        <v>157</v>
      </c>
      <c r="AU205" s="238" t="s">
        <v>85</v>
      </c>
      <c r="AY205" s="18" t="s">
        <v>155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83</v>
      </c>
      <c r="BK205" s="239">
        <f>ROUND(I205*H205,2)</f>
        <v>0</v>
      </c>
      <c r="BL205" s="18" t="s">
        <v>162</v>
      </c>
      <c r="BM205" s="238" t="s">
        <v>237</v>
      </c>
    </row>
    <row r="206" s="13" customFormat="1">
      <c r="A206" s="13"/>
      <c r="B206" s="240"/>
      <c r="C206" s="241"/>
      <c r="D206" s="242" t="s">
        <v>163</v>
      </c>
      <c r="E206" s="243" t="s">
        <v>1</v>
      </c>
      <c r="F206" s="244" t="s">
        <v>164</v>
      </c>
      <c r="G206" s="241"/>
      <c r="H206" s="243" t="s">
        <v>1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0" t="s">
        <v>163</v>
      </c>
      <c r="AU206" s="250" t="s">
        <v>85</v>
      </c>
      <c r="AV206" s="13" t="s">
        <v>83</v>
      </c>
      <c r="AW206" s="13" t="s">
        <v>32</v>
      </c>
      <c r="AX206" s="13" t="s">
        <v>76</v>
      </c>
      <c r="AY206" s="250" t="s">
        <v>155</v>
      </c>
    </row>
    <row r="207" s="13" customFormat="1">
      <c r="A207" s="13"/>
      <c r="B207" s="240"/>
      <c r="C207" s="241"/>
      <c r="D207" s="242" t="s">
        <v>163</v>
      </c>
      <c r="E207" s="243" t="s">
        <v>1</v>
      </c>
      <c r="F207" s="244" t="s">
        <v>225</v>
      </c>
      <c r="G207" s="241"/>
      <c r="H207" s="243" t="s">
        <v>1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163</v>
      </c>
      <c r="AU207" s="250" t="s">
        <v>85</v>
      </c>
      <c r="AV207" s="13" t="s">
        <v>83</v>
      </c>
      <c r="AW207" s="13" t="s">
        <v>32</v>
      </c>
      <c r="AX207" s="13" t="s">
        <v>76</v>
      </c>
      <c r="AY207" s="250" t="s">
        <v>155</v>
      </c>
    </row>
    <row r="208" s="14" customFormat="1">
      <c r="A208" s="14"/>
      <c r="B208" s="251"/>
      <c r="C208" s="252"/>
      <c r="D208" s="242" t="s">
        <v>163</v>
      </c>
      <c r="E208" s="253" t="s">
        <v>1</v>
      </c>
      <c r="F208" s="254" t="s">
        <v>238</v>
      </c>
      <c r="G208" s="252"/>
      <c r="H208" s="255">
        <v>435.36500000000001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1" t="s">
        <v>163</v>
      </c>
      <c r="AU208" s="261" t="s">
        <v>85</v>
      </c>
      <c r="AV208" s="14" t="s">
        <v>85</v>
      </c>
      <c r="AW208" s="14" t="s">
        <v>32</v>
      </c>
      <c r="AX208" s="14" t="s">
        <v>76</v>
      </c>
      <c r="AY208" s="261" t="s">
        <v>155</v>
      </c>
    </row>
    <row r="209" s="14" customFormat="1">
      <c r="A209" s="14"/>
      <c r="B209" s="251"/>
      <c r="C209" s="252"/>
      <c r="D209" s="242" t="s">
        <v>163</v>
      </c>
      <c r="E209" s="253" t="s">
        <v>1</v>
      </c>
      <c r="F209" s="254" t="s">
        <v>239</v>
      </c>
      <c r="G209" s="252"/>
      <c r="H209" s="255">
        <v>50.350000000000001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1" t="s">
        <v>163</v>
      </c>
      <c r="AU209" s="261" t="s">
        <v>85</v>
      </c>
      <c r="AV209" s="14" t="s">
        <v>85</v>
      </c>
      <c r="AW209" s="14" t="s">
        <v>32</v>
      </c>
      <c r="AX209" s="14" t="s">
        <v>76</v>
      </c>
      <c r="AY209" s="261" t="s">
        <v>155</v>
      </c>
    </row>
    <row r="210" s="15" customFormat="1">
      <c r="A210" s="15"/>
      <c r="B210" s="262"/>
      <c r="C210" s="263"/>
      <c r="D210" s="242" t="s">
        <v>163</v>
      </c>
      <c r="E210" s="264" t="s">
        <v>1</v>
      </c>
      <c r="F210" s="265" t="s">
        <v>167</v>
      </c>
      <c r="G210" s="263"/>
      <c r="H210" s="266">
        <v>485.71500000000003</v>
      </c>
      <c r="I210" s="267"/>
      <c r="J210" s="263"/>
      <c r="K210" s="263"/>
      <c r="L210" s="268"/>
      <c r="M210" s="269"/>
      <c r="N210" s="270"/>
      <c r="O210" s="270"/>
      <c r="P210" s="270"/>
      <c r="Q210" s="270"/>
      <c r="R210" s="270"/>
      <c r="S210" s="270"/>
      <c r="T210" s="27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2" t="s">
        <v>163</v>
      </c>
      <c r="AU210" s="272" t="s">
        <v>85</v>
      </c>
      <c r="AV210" s="15" t="s">
        <v>162</v>
      </c>
      <c r="AW210" s="15" t="s">
        <v>32</v>
      </c>
      <c r="AX210" s="15" t="s">
        <v>83</v>
      </c>
      <c r="AY210" s="272" t="s">
        <v>155</v>
      </c>
    </row>
    <row r="211" s="2" customFormat="1" ht="37.8" customHeight="1">
      <c r="A211" s="39"/>
      <c r="B211" s="40"/>
      <c r="C211" s="227" t="s">
        <v>203</v>
      </c>
      <c r="D211" s="227" t="s">
        <v>157</v>
      </c>
      <c r="E211" s="228" t="s">
        <v>240</v>
      </c>
      <c r="F211" s="229" t="s">
        <v>241</v>
      </c>
      <c r="G211" s="230" t="s">
        <v>160</v>
      </c>
      <c r="H211" s="231">
        <v>485.71499999999998</v>
      </c>
      <c r="I211" s="232"/>
      <c r="J211" s="233">
        <f>ROUND(I211*H211,2)</f>
        <v>0</v>
      </c>
      <c r="K211" s="229" t="s">
        <v>161</v>
      </c>
      <c r="L211" s="45"/>
      <c r="M211" s="234" t="s">
        <v>1</v>
      </c>
      <c r="N211" s="235" t="s">
        <v>41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162</v>
      </c>
      <c r="AT211" s="238" t="s">
        <v>157</v>
      </c>
      <c r="AU211" s="238" t="s">
        <v>85</v>
      </c>
      <c r="AY211" s="18" t="s">
        <v>155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83</v>
      </c>
      <c r="BK211" s="239">
        <f>ROUND(I211*H211,2)</f>
        <v>0</v>
      </c>
      <c r="BL211" s="18" t="s">
        <v>162</v>
      </c>
      <c r="BM211" s="238" t="s">
        <v>242</v>
      </c>
    </row>
    <row r="212" s="2" customFormat="1" ht="62.7" customHeight="1">
      <c r="A212" s="39"/>
      <c r="B212" s="40"/>
      <c r="C212" s="227" t="s">
        <v>243</v>
      </c>
      <c r="D212" s="227" t="s">
        <v>157</v>
      </c>
      <c r="E212" s="228" t="s">
        <v>244</v>
      </c>
      <c r="F212" s="229" t="s">
        <v>245</v>
      </c>
      <c r="G212" s="230" t="s">
        <v>215</v>
      </c>
      <c r="H212" s="231">
        <v>150.08000000000001</v>
      </c>
      <c r="I212" s="232"/>
      <c r="J212" s="233">
        <f>ROUND(I212*H212,2)</f>
        <v>0</v>
      </c>
      <c r="K212" s="229" t="s">
        <v>161</v>
      </c>
      <c r="L212" s="45"/>
      <c r="M212" s="234" t="s">
        <v>1</v>
      </c>
      <c r="N212" s="235" t="s">
        <v>41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162</v>
      </c>
      <c r="AT212" s="238" t="s">
        <v>157</v>
      </c>
      <c r="AU212" s="238" t="s">
        <v>85</v>
      </c>
      <c r="AY212" s="18" t="s">
        <v>155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83</v>
      </c>
      <c r="BK212" s="239">
        <f>ROUND(I212*H212,2)</f>
        <v>0</v>
      </c>
      <c r="BL212" s="18" t="s">
        <v>162</v>
      </c>
      <c r="BM212" s="238" t="s">
        <v>246</v>
      </c>
    </row>
    <row r="213" s="13" customFormat="1">
      <c r="A213" s="13"/>
      <c r="B213" s="240"/>
      <c r="C213" s="241"/>
      <c r="D213" s="242" t="s">
        <v>163</v>
      </c>
      <c r="E213" s="243" t="s">
        <v>1</v>
      </c>
      <c r="F213" s="244" t="s">
        <v>247</v>
      </c>
      <c r="G213" s="241"/>
      <c r="H213" s="243" t="s">
        <v>1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0" t="s">
        <v>163</v>
      </c>
      <c r="AU213" s="250" t="s">
        <v>85</v>
      </c>
      <c r="AV213" s="13" t="s">
        <v>83</v>
      </c>
      <c r="AW213" s="13" t="s">
        <v>32</v>
      </c>
      <c r="AX213" s="13" t="s">
        <v>76</v>
      </c>
      <c r="AY213" s="250" t="s">
        <v>155</v>
      </c>
    </row>
    <row r="214" s="14" customFormat="1">
      <c r="A214" s="14"/>
      <c r="B214" s="251"/>
      <c r="C214" s="252"/>
      <c r="D214" s="242" t="s">
        <v>163</v>
      </c>
      <c r="E214" s="253" t="s">
        <v>1</v>
      </c>
      <c r="F214" s="254" t="s">
        <v>248</v>
      </c>
      <c r="G214" s="252"/>
      <c r="H214" s="255">
        <v>150.08000000000001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1" t="s">
        <v>163</v>
      </c>
      <c r="AU214" s="261" t="s">
        <v>85</v>
      </c>
      <c r="AV214" s="14" t="s">
        <v>85</v>
      </c>
      <c r="AW214" s="14" t="s">
        <v>32</v>
      </c>
      <c r="AX214" s="14" t="s">
        <v>76</v>
      </c>
      <c r="AY214" s="261" t="s">
        <v>155</v>
      </c>
    </row>
    <row r="215" s="15" customFormat="1">
      <c r="A215" s="15"/>
      <c r="B215" s="262"/>
      <c r="C215" s="263"/>
      <c r="D215" s="242" t="s">
        <v>163</v>
      </c>
      <c r="E215" s="264" t="s">
        <v>1</v>
      </c>
      <c r="F215" s="265" t="s">
        <v>167</v>
      </c>
      <c r="G215" s="263"/>
      <c r="H215" s="266">
        <v>150.08000000000001</v>
      </c>
      <c r="I215" s="267"/>
      <c r="J215" s="263"/>
      <c r="K215" s="263"/>
      <c r="L215" s="268"/>
      <c r="M215" s="269"/>
      <c r="N215" s="270"/>
      <c r="O215" s="270"/>
      <c r="P215" s="270"/>
      <c r="Q215" s="270"/>
      <c r="R215" s="270"/>
      <c r="S215" s="270"/>
      <c r="T215" s="27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2" t="s">
        <v>163</v>
      </c>
      <c r="AU215" s="272" t="s">
        <v>85</v>
      </c>
      <c r="AV215" s="15" t="s">
        <v>162</v>
      </c>
      <c r="AW215" s="15" t="s">
        <v>32</v>
      </c>
      <c r="AX215" s="15" t="s">
        <v>83</v>
      </c>
      <c r="AY215" s="272" t="s">
        <v>155</v>
      </c>
    </row>
    <row r="216" s="2" customFormat="1" ht="66.75" customHeight="1">
      <c r="A216" s="39"/>
      <c r="B216" s="40"/>
      <c r="C216" s="227" t="s">
        <v>209</v>
      </c>
      <c r="D216" s="227" t="s">
        <v>157</v>
      </c>
      <c r="E216" s="228" t="s">
        <v>249</v>
      </c>
      <c r="F216" s="229" t="s">
        <v>250</v>
      </c>
      <c r="G216" s="230" t="s">
        <v>215</v>
      </c>
      <c r="H216" s="231">
        <v>1050.56</v>
      </c>
      <c r="I216" s="232"/>
      <c r="J216" s="233">
        <f>ROUND(I216*H216,2)</f>
        <v>0</v>
      </c>
      <c r="K216" s="229" t="s">
        <v>161</v>
      </c>
      <c r="L216" s="45"/>
      <c r="M216" s="234" t="s">
        <v>1</v>
      </c>
      <c r="N216" s="235" t="s">
        <v>41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162</v>
      </c>
      <c r="AT216" s="238" t="s">
        <v>157</v>
      </c>
      <c r="AU216" s="238" t="s">
        <v>85</v>
      </c>
      <c r="AY216" s="18" t="s">
        <v>155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83</v>
      </c>
      <c r="BK216" s="239">
        <f>ROUND(I216*H216,2)</f>
        <v>0</v>
      </c>
      <c r="BL216" s="18" t="s">
        <v>162</v>
      </c>
      <c r="BM216" s="238" t="s">
        <v>251</v>
      </c>
    </row>
    <row r="217" s="13" customFormat="1">
      <c r="A217" s="13"/>
      <c r="B217" s="240"/>
      <c r="C217" s="241"/>
      <c r="D217" s="242" t="s">
        <v>163</v>
      </c>
      <c r="E217" s="243" t="s">
        <v>1</v>
      </c>
      <c r="F217" s="244" t="s">
        <v>252</v>
      </c>
      <c r="G217" s="241"/>
      <c r="H217" s="243" t="s">
        <v>1</v>
      </c>
      <c r="I217" s="245"/>
      <c r="J217" s="241"/>
      <c r="K217" s="241"/>
      <c r="L217" s="246"/>
      <c r="M217" s="247"/>
      <c r="N217" s="248"/>
      <c r="O217" s="248"/>
      <c r="P217" s="248"/>
      <c r="Q217" s="248"/>
      <c r="R217" s="248"/>
      <c r="S217" s="248"/>
      <c r="T217" s="24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0" t="s">
        <v>163</v>
      </c>
      <c r="AU217" s="250" t="s">
        <v>85</v>
      </c>
      <c r="AV217" s="13" t="s">
        <v>83</v>
      </c>
      <c r="AW217" s="13" t="s">
        <v>32</v>
      </c>
      <c r="AX217" s="13" t="s">
        <v>76</v>
      </c>
      <c r="AY217" s="250" t="s">
        <v>155</v>
      </c>
    </row>
    <row r="218" s="14" customFormat="1">
      <c r="A218" s="14"/>
      <c r="B218" s="251"/>
      <c r="C218" s="252"/>
      <c r="D218" s="242" t="s">
        <v>163</v>
      </c>
      <c r="E218" s="253" t="s">
        <v>1</v>
      </c>
      <c r="F218" s="254" t="s">
        <v>253</v>
      </c>
      <c r="G218" s="252"/>
      <c r="H218" s="255">
        <v>1050.56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1" t="s">
        <v>163</v>
      </c>
      <c r="AU218" s="261" t="s">
        <v>85</v>
      </c>
      <c r="AV218" s="14" t="s">
        <v>85</v>
      </c>
      <c r="AW218" s="14" t="s">
        <v>32</v>
      </c>
      <c r="AX218" s="14" t="s">
        <v>76</v>
      </c>
      <c r="AY218" s="261" t="s">
        <v>155</v>
      </c>
    </row>
    <row r="219" s="15" customFormat="1">
      <c r="A219" s="15"/>
      <c r="B219" s="262"/>
      <c r="C219" s="263"/>
      <c r="D219" s="242" t="s">
        <v>163</v>
      </c>
      <c r="E219" s="264" t="s">
        <v>1</v>
      </c>
      <c r="F219" s="265" t="s">
        <v>167</v>
      </c>
      <c r="G219" s="263"/>
      <c r="H219" s="266">
        <v>1050.56</v>
      </c>
      <c r="I219" s="267"/>
      <c r="J219" s="263"/>
      <c r="K219" s="263"/>
      <c r="L219" s="268"/>
      <c r="M219" s="269"/>
      <c r="N219" s="270"/>
      <c r="O219" s="270"/>
      <c r="P219" s="270"/>
      <c r="Q219" s="270"/>
      <c r="R219" s="270"/>
      <c r="S219" s="270"/>
      <c r="T219" s="271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2" t="s">
        <v>163</v>
      </c>
      <c r="AU219" s="272" t="s">
        <v>85</v>
      </c>
      <c r="AV219" s="15" t="s">
        <v>162</v>
      </c>
      <c r="AW219" s="15" t="s">
        <v>32</v>
      </c>
      <c r="AX219" s="15" t="s">
        <v>83</v>
      </c>
      <c r="AY219" s="272" t="s">
        <v>155</v>
      </c>
    </row>
    <row r="220" s="2" customFormat="1" ht="62.7" customHeight="1">
      <c r="A220" s="39"/>
      <c r="B220" s="40"/>
      <c r="C220" s="227" t="s">
        <v>254</v>
      </c>
      <c r="D220" s="227" t="s">
        <v>157</v>
      </c>
      <c r="E220" s="228" t="s">
        <v>255</v>
      </c>
      <c r="F220" s="229" t="s">
        <v>256</v>
      </c>
      <c r="G220" s="230" t="s">
        <v>215</v>
      </c>
      <c r="H220" s="231">
        <v>100.053</v>
      </c>
      <c r="I220" s="232"/>
      <c r="J220" s="233">
        <f>ROUND(I220*H220,2)</f>
        <v>0</v>
      </c>
      <c r="K220" s="229" t="s">
        <v>161</v>
      </c>
      <c r="L220" s="45"/>
      <c r="M220" s="234" t="s">
        <v>1</v>
      </c>
      <c r="N220" s="235" t="s">
        <v>41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162</v>
      </c>
      <c r="AT220" s="238" t="s">
        <v>157</v>
      </c>
      <c r="AU220" s="238" t="s">
        <v>85</v>
      </c>
      <c r="AY220" s="18" t="s">
        <v>155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83</v>
      </c>
      <c r="BK220" s="239">
        <f>ROUND(I220*H220,2)</f>
        <v>0</v>
      </c>
      <c r="BL220" s="18" t="s">
        <v>162</v>
      </c>
      <c r="BM220" s="238" t="s">
        <v>257</v>
      </c>
    </row>
    <row r="221" s="13" customFormat="1">
      <c r="A221" s="13"/>
      <c r="B221" s="240"/>
      <c r="C221" s="241"/>
      <c r="D221" s="242" t="s">
        <v>163</v>
      </c>
      <c r="E221" s="243" t="s">
        <v>1</v>
      </c>
      <c r="F221" s="244" t="s">
        <v>247</v>
      </c>
      <c r="G221" s="241"/>
      <c r="H221" s="243" t="s">
        <v>1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0" t="s">
        <v>163</v>
      </c>
      <c r="AU221" s="250" t="s">
        <v>85</v>
      </c>
      <c r="AV221" s="13" t="s">
        <v>83</v>
      </c>
      <c r="AW221" s="13" t="s">
        <v>32</v>
      </c>
      <c r="AX221" s="13" t="s">
        <v>76</v>
      </c>
      <c r="AY221" s="250" t="s">
        <v>155</v>
      </c>
    </row>
    <row r="222" s="14" customFormat="1">
      <c r="A222" s="14"/>
      <c r="B222" s="251"/>
      <c r="C222" s="252"/>
      <c r="D222" s="242" t="s">
        <v>163</v>
      </c>
      <c r="E222" s="253" t="s">
        <v>1</v>
      </c>
      <c r="F222" s="254" t="s">
        <v>258</v>
      </c>
      <c r="G222" s="252"/>
      <c r="H222" s="255">
        <v>100.053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1" t="s">
        <v>163</v>
      </c>
      <c r="AU222" s="261" t="s">
        <v>85</v>
      </c>
      <c r="AV222" s="14" t="s">
        <v>85</v>
      </c>
      <c r="AW222" s="14" t="s">
        <v>32</v>
      </c>
      <c r="AX222" s="14" t="s">
        <v>76</v>
      </c>
      <c r="AY222" s="261" t="s">
        <v>155</v>
      </c>
    </row>
    <row r="223" s="15" customFormat="1">
      <c r="A223" s="15"/>
      <c r="B223" s="262"/>
      <c r="C223" s="263"/>
      <c r="D223" s="242" t="s">
        <v>163</v>
      </c>
      <c r="E223" s="264" t="s">
        <v>1</v>
      </c>
      <c r="F223" s="265" t="s">
        <v>167</v>
      </c>
      <c r="G223" s="263"/>
      <c r="H223" s="266">
        <v>100.053</v>
      </c>
      <c r="I223" s="267"/>
      <c r="J223" s="263"/>
      <c r="K223" s="263"/>
      <c r="L223" s="268"/>
      <c r="M223" s="269"/>
      <c r="N223" s="270"/>
      <c r="O223" s="270"/>
      <c r="P223" s="270"/>
      <c r="Q223" s="270"/>
      <c r="R223" s="270"/>
      <c r="S223" s="270"/>
      <c r="T223" s="27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2" t="s">
        <v>163</v>
      </c>
      <c r="AU223" s="272" t="s">
        <v>85</v>
      </c>
      <c r="AV223" s="15" t="s">
        <v>162</v>
      </c>
      <c r="AW223" s="15" t="s">
        <v>32</v>
      </c>
      <c r="AX223" s="15" t="s">
        <v>83</v>
      </c>
      <c r="AY223" s="272" t="s">
        <v>155</v>
      </c>
    </row>
    <row r="224" s="2" customFormat="1" ht="66.75" customHeight="1">
      <c r="A224" s="39"/>
      <c r="B224" s="40"/>
      <c r="C224" s="227" t="s">
        <v>216</v>
      </c>
      <c r="D224" s="227" t="s">
        <v>157</v>
      </c>
      <c r="E224" s="228" t="s">
        <v>259</v>
      </c>
      <c r="F224" s="229" t="s">
        <v>260</v>
      </c>
      <c r="G224" s="230" t="s">
        <v>215</v>
      </c>
      <c r="H224" s="231">
        <v>700.37099999999998</v>
      </c>
      <c r="I224" s="232"/>
      <c r="J224" s="233">
        <f>ROUND(I224*H224,2)</f>
        <v>0</v>
      </c>
      <c r="K224" s="229" t="s">
        <v>161</v>
      </c>
      <c r="L224" s="45"/>
      <c r="M224" s="234" t="s">
        <v>1</v>
      </c>
      <c r="N224" s="235" t="s">
        <v>41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162</v>
      </c>
      <c r="AT224" s="238" t="s">
        <v>157</v>
      </c>
      <c r="AU224" s="238" t="s">
        <v>85</v>
      </c>
      <c r="AY224" s="18" t="s">
        <v>155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83</v>
      </c>
      <c r="BK224" s="239">
        <f>ROUND(I224*H224,2)</f>
        <v>0</v>
      </c>
      <c r="BL224" s="18" t="s">
        <v>162</v>
      </c>
      <c r="BM224" s="238" t="s">
        <v>261</v>
      </c>
    </row>
    <row r="225" s="13" customFormat="1">
      <c r="A225" s="13"/>
      <c r="B225" s="240"/>
      <c r="C225" s="241"/>
      <c r="D225" s="242" t="s">
        <v>163</v>
      </c>
      <c r="E225" s="243" t="s">
        <v>1</v>
      </c>
      <c r="F225" s="244" t="s">
        <v>252</v>
      </c>
      <c r="G225" s="241"/>
      <c r="H225" s="243" t="s">
        <v>1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0" t="s">
        <v>163</v>
      </c>
      <c r="AU225" s="250" t="s">
        <v>85</v>
      </c>
      <c r="AV225" s="13" t="s">
        <v>83</v>
      </c>
      <c r="AW225" s="13" t="s">
        <v>32</v>
      </c>
      <c r="AX225" s="13" t="s">
        <v>76</v>
      </c>
      <c r="AY225" s="250" t="s">
        <v>155</v>
      </c>
    </row>
    <row r="226" s="14" customFormat="1">
      <c r="A226" s="14"/>
      <c r="B226" s="251"/>
      <c r="C226" s="252"/>
      <c r="D226" s="242" t="s">
        <v>163</v>
      </c>
      <c r="E226" s="253" t="s">
        <v>1</v>
      </c>
      <c r="F226" s="254" t="s">
        <v>262</v>
      </c>
      <c r="G226" s="252"/>
      <c r="H226" s="255">
        <v>700.37099999999998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1" t="s">
        <v>163</v>
      </c>
      <c r="AU226" s="261" t="s">
        <v>85</v>
      </c>
      <c r="AV226" s="14" t="s">
        <v>85</v>
      </c>
      <c r="AW226" s="14" t="s">
        <v>32</v>
      </c>
      <c r="AX226" s="14" t="s">
        <v>76</v>
      </c>
      <c r="AY226" s="261" t="s">
        <v>155</v>
      </c>
    </row>
    <row r="227" s="15" customFormat="1">
      <c r="A227" s="15"/>
      <c r="B227" s="262"/>
      <c r="C227" s="263"/>
      <c r="D227" s="242" t="s">
        <v>163</v>
      </c>
      <c r="E227" s="264" t="s">
        <v>1</v>
      </c>
      <c r="F227" s="265" t="s">
        <v>167</v>
      </c>
      <c r="G227" s="263"/>
      <c r="H227" s="266">
        <v>700.37099999999998</v>
      </c>
      <c r="I227" s="267"/>
      <c r="J227" s="263"/>
      <c r="K227" s="263"/>
      <c r="L227" s="268"/>
      <c r="M227" s="269"/>
      <c r="N227" s="270"/>
      <c r="O227" s="270"/>
      <c r="P227" s="270"/>
      <c r="Q227" s="270"/>
      <c r="R227" s="270"/>
      <c r="S227" s="270"/>
      <c r="T227" s="27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2" t="s">
        <v>163</v>
      </c>
      <c r="AU227" s="272" t="s">
        <v>85</v>
      </c>
      <c r="AV227" s="15" t="s">
        <v>162</v>
      </c>
      <c r="AW227" s="15" t="s">
        <v>32</v>
      </c>
      <c r="AX227" s="15" t="s">
        <v>83</v>
      </c>
      <c r="AY227" s="272" t="s">
        <v>155</v>
      </c>
    </row>
    <row r="228" s="2" customFormat="1" ht="44.25" customHeight="1">
      <c r="A228" s="39"/>
      <c r="B228" s="40"/>
      <c r="C228" s="227" t="s">
        <v>263</v>
      </c>
      <c r="D228" s="288" t="s">
        <v>157</v>
      </c>
      <c r="E228" s="228" t="s">
        <v>264</v>
      </c>
      <c r="F228" s="229" t="s">
        <v>265</v>
      </c>
      <c r="G228" s="230" t="s">
        <v>266</v>
      </c>
      <c r="H228" s="231">
        <v>450.23899999999998</v>
      </c>
      <c r="I228" s="232"/>
      <c r="J228" s="233">
        <f>ROUND(I228*H228,2)</f>
        <v>0</v>
      </c>
      <c r="K228" s="229" t="s">
        <v>267</v>
      </c>
      <c r="L228" s="45"/>
      <c r="M228" s="234" t="s">
        <v>1</v>
      </c>
      <c r="N228" s="235" t="s">
        <v>41</v>
      </c>
      <c r="O228" s="92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162</v>
      </c>
      <c r="AT228" s="238" t="s">
        <v>157</v>
      </c>
      <c r="AU228" s="238" t="s">
        <v>85</v>
      </c>
      <c r="AY228" s="18" t="s">
        <v>155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83</v>
      </c>
      <c r="BK228" s="239">
        <f>ROUND(I228*H228,2)</f>
        <v>0</v>
      </c>
      <c r="BL228" s="18" t="s">
        <v>162</v>
      </c>
      <c r="BM228" s="238" t="s">
        <v>268</v>
      </c>
    </row>
    <row r="229" s="14" customFormat="1">
      <c r="A229" s="14"/>
      <c r="B229" s="251"/>
      <c r="C229" s="252"/>
      <c r="D229" s="242" t="s">
        <v>163</v>
      </c>
      <c r="E229" s="253" t="s">
        <v>1</v>
      </c>
      <c r="F229" s="254" t="s">
        <v>269</v>
      </c>
      <c r="G229" s="252"/>
      <c r="H229" s="255">
        <v>270.14400000000001</v>
      </c>
      <c r="I229" s="256"/>
      <c r="J229" s="252"/>
      <c r="K229" s="252"/>
      <c r="L229" s="257"/>
      <c r="M229" s="258"/>
      <c r="N229" s="259"/>
      <c r="O229" s="259"/>
      <c r="P229" s="259"/>
      <c r="Q229" s="259"/>
      <c r="R229" s="259"/>
      <c r="S229" s="259"/>
      <c r="T229" s="26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1" t="s">
        <v>163</v>
      </c>
      <c r="AU229" s="261" t="s">
        <v>85</v>
      </c>
      <c r="AV229" s="14" t="s">
        <v>85</v>
      </c>
      <c r="AW229" s="14" t="s">
        <v>32</v>
      </c>
      <c r="AX229" s="14" t="s">
        <v>76</v>
      </c>
      <c r="AY229" s="261" t="s">
        <v>155</v>
      </c>
    </row>
    <row r="230" s="14" customFormat="1">
      <c r="A230" s="14"/>
      <c r="B230" s="251"/>
      <c r="C230" s="252"/>
      <c r="D230" s="242" t="s">
        <v>163</v>
      </c>
      <c r="E230" s="253" t="s">
        <v>1</v>
      </c>
      <c r="F230" s="254" t="s">
        <v>270</v>
      </c>
      <c r="G230" s="252"/>
      <c r="H230" s="255">
        <v>180.095</v>
      </c>
      <c r="I230" s="256"/>
      <c r="J230" s="252"/>
      <c r="K230" s="252"/>
      <c r="L230" s="257"/>
      <c r="M230" s="258"/>
      <c r="N230" s="259"/>
      <c r="O230" s="259"/>
      <c r="P230" s="259"/>
      <c r="Q230" s="259"/>
      <c r="R230" s="259"/>
      <c r="S230" s="259"/>
      <c r="T230" s="26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1" t="s">
        <v>163</v>
      </c>
      <c r="AU230" s="261" t="s">
        <v>85</v>
      </c>
      <c r="AV230" s="14" t="s">
        <v>85</v>
      </c>
      <c r="AW230" s="14" t="s">
        <v>32</v>
      </c>
      <c r="AX230" s="14" t="s">
        <v>76</v>
      </c>
      <c r="AY230" s="261" t="s">
        <v>155</v>
      </c>
    </row>
    <row r="231" s="15" customFormat="1">
      <c r="A231" s="15"/>
      <c r="B231" s="262"/>
      <c r="C231" s="263"/>
      <c r="D231" s="242" t="s">
        <v>163</v>
      </c>
      <c r="E231" s="264" t="s">
        <v>1</v>
      </c>
      <c r="F231" s="265" t="s">
        <v>167</v>
      </c>
      <c r="G231" s="263"/>
      <c r="H231" s="266">
        <v>450.23900000000003</v>
      </c>
      <c r="I231" s="267"/>
      <c r="J231" s="263"/>
      <c r="K231" s="263"/>
      <c r="L231" s="268"/>
      <c r="M231" s="269"/>
      <c r="N231" s="270"/>
      <c r="O231" s="270"/>
      <c r="P231" s="270"/>
      <c r="Q231" s="270"/>
      <c r="R231" s="270"/>
      <c r="S231" s="270"/>
      <c r="T231" s="27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2" t="s">
        <v>163</v>
      </c>
      <c r="AU231" s="272" t="s">
        <v>85</v>
      </c>
      <c r="AV231" s="15" t="s">
        <v>162</v>
      </c>
      <c r="AW231" s="15" t="s">
        <v>32</v>
      </c>
      <c r="AX231" s="15" t="s">
        <v>83</v>
      </c>
      <c r="AY231" s="272" t="s">
        <v>155</v>
      </c>
    </row>
    <row r="232" s="2" customFormat="1" ht="44.25" customHeight="1">
      <c r="A232" s="39"/>
      <c r="B232" s="40"/>
      <c r="C232" s="227" t="s">
        <v>219</v>
      </c>
      <c r="D232" s="227" t="s">
        <v>157</v>
      </c>
      <c r="E232" s="228" t="s">
        <v>271</v>
      </c>
      <c r="F232" s="229" t="s">
        <v>272</v>
      </c>
      <c r="G232" s="230" t="s">
        <v>215</v>
      </c>
      <c r="H232" s="231">
        <v>154.84999999999999</v>
      </c>
      <c r="I232" s="232"/>
      <c r="J232" s="233">
        <f>ROUND(I232*H232,2)</f>
        <v>0</v>
      </c>
      <c r="K232" s="229" t="s">
        <v>161</v>
      </c>
      <c r="L232" s="45"/>
      <c r="M232" s="234" t="s">
        <v>1</v>
      </c>
      <c r="N232" s="235" t="s">
        <v>41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162</v>
      </c>
      <c r="AT232" s="238" t="s">
        <v>157</v>
      </c>
      <c r="AU232" s="238" t="s">
        <v>85</v>
      </c>
      <c r="AY232" s="18" t="s">
        <v>155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83</v>
      </c>
      <c r="BK232" s="239">
        <f>ROUND(I232*H232,2)</f>
        <v>0</v>
      </c>
      <c r="BL232" s="18" t="s">
        <v>162</v>
      </c>
      <c r="BM232" s="238" t="s">
        <v>273</v>
      </c>
    </row>
    <row r="233" s="13" customFormat="1">
      <c r="A233" s="13"/>
      <c r="B233" s="240"/>
      <c r="C233" s="241"/>
      <c r="D233" s="242" t="s">
        <v>163</v>
      </c>
      <c r="E233" s="243" t="s">
        <v>1</v>
      </c>
      <c r="F233" s="244" t="s">
        <v>164</v>
      </c>
      <c r="G233" s="241"/>
      <c r="H233" s="243" t="s">
        <v>1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0" t="s">
        <v>163</v>
      </c>
      <c r="AU233" s="250" t="s">
        <v>85</v>
      </c>
      <c r="AV233" s="13" t="s">
        <v>83</v>
      </c>
      <c r="AW233" s="13" t="s">
        <v>32</v>
      </c>
      <c r="AX233" s="13" t="s">
        <v>76</v>
      </c>
      <c r="AY233" s="250" t="s">
        <v>155</v>
      </c>
    </row>
    <row r="234" s="13" customFormat="1">
      <c r="A234" s="13"/>
      <c r="B234" s="240"/>
      <c r="C234" s="241"/>
      <c r="D234" s="242" t="s">
        <v>163</v>
      </c>
      <c r="E234" s="243" t="s">
        <v>1</v>
      </c>
      <c r="F234" s="244" t="s">
        <v>225</v>
      </c>
      <c r="G234" s="241"/>
      <c r="H234" s="243" t="s">
        <v>1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163</v>
      </c>
      <c r="AU234" s="250" t="s">
        <v>85</v>
      </c>
      <c r="AV234" s="13" t="s">
        <v>83</v>
      </c>
      <c r="AW234" s="13" t="s">
        <v>32</v>
      </c>
      <c r="AX234" s="13" t="s">
        <v>76</v>
      </c>
      <c r="AY234" s="250" t="s">
        <v>155</v>
      </c>
    </row>
    <row r="235" s="13" customFormat="1">
      <c r="A235" s="13"/>
      <c r="B235" s="240"/>
      <c r="C235" s="241"/>
      <c r="D235" s="242" t="s">
        <v>163</v>
      </c>
      <c r="E235" s="243" t="s">
        <v>1</v>
      </c>
      <c r="F235" s="244" t="s">
        <v>274</v>
      </c>
      <c r="G235" s="241"/>
      <c r="H235" s="243" t="s">
        <v>1</v>
      </c>
      <c r="I235" s="245"/>
      <c r="J235" s="241"/>
      <c r="K235" s="241"/>
      <c r="L235" s="246"/>
      <c r="M235" s="247"/>
      <c r="N235" s="248"/>
      <c r="O235" s="248"/>
      <c r="P235" s="248"/>
      <c r="Q235" s="248"/>
      <c r="R235" s="248"/>
      <c r="S235" s="248"/>
      <c r="T235" s="24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0" t="s">
        <v>163</v>
      </c>
      <c r="AU235" s="250" t="s">
        <v>85</v>
      </c>
      <c r="AV235" s="13" t="s">
        <v>83</v>
      </c>
      <c r="AW235" s="13" t="s">
        <v>32</v>
      </c>
      <c r="AX235" s="13" t="s">
        <v>76</v>
      </c>
      <c r="AY235" s="250" t="s">
        <v>155</v>
      </c>
    </row>
    <row r="236" s="14" customFormat="1">
      <c r="A236" s="14"/>
      <c r="B236" s="251"/>
      <c r="C236" s="252"/>
      <c r="D236" s="242" t="s">
        <v>163</v>
      </c>
      <c r="E236" s="253" t="s">
        <v>1</v>
      </c>
      <c r="F236" s="254" t="s">
        <v>275</v>
      </c>
      <c r="G236" s="252"/>
      <c r="H236" s="255">
        <v>140.345</v>
      </c>
      <c r="I236" s="256"/>
      <c r="J236" s="252"/>
      <c r="K236" s="252"/>
      <c r="L236" s="257"/>
      <c r="M236" s="258"/>
      <c r="N236" s="259"/>
      <c r="O236" s="259"/>
      <c r="P236" s="259"/>
      <c r="Q236" s="259"/>
      <c r="R236" s="259"/>
      <c r="S236" s="259"/>
      <c r="T236" s="26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1" t="s">
        <v>163</v>
      </c>
      <c r="AU236" s="261" t="s">
        <v>85</v>
      </c>
      <c r="AV236" s="14" t="s">
        <v>85</v>
      </c>
      <c r="AW236" s="14" t="s">
        <v>32</v>
      </c>
      <c r="AX236" s="14" t="s">
        <v>76</v>
      </c>
      <c r="AY236" s="261" t="s">
        <v>155</v>
      </c>
    </row>
    <row r="237" s="14" customFormat="1">
      <c r="A237" s="14"/>
      <c r="B237" s="251"/>
      <c r="C237" s="252"/>
      <c r="D237" s="242" t="s">
        <v>163</v>
      </c>
      <c r="E237" s="253" t="s">
        <v>1</v>
      </c>
      <c r="F237" s="254" t="s">
        <v>276</v>
      </c>
      <c r="G237" s="252"/>
      <c r="H237" s="255">
        <v>14.505000000000001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1" t="s">
        <v>163</v>
      </c>
      <c r="AU237" s="261" t="s">
        <v>85</v>
      </c>
      <c r="AV237" s="14" t="s">
        <v>85</v>
      </c>
      <c r="AW237" s="14" t="s">
        <v>32</v>
      </c>
      <c r="AX237" s="14" t="s">
        <v>76</v>
      </c>
      <c r="AY237" s="261" t="s">
        <v>155</v>
      </c>
    </row>
    <row r="238" s="15" customFormat="1">
      <c r="A238" s="15"/>
      <c r="B238" s="262"/>
      <c r="C238" s="263"/>
      <c r="D238" s="242" t="s">
        <v>163</v>
      </c>
      <c r="E238" s="264" t="s">
        <v>1</v>
      </c>
      <c r="F238" s="265" t="s">
        <v>167</v>
      </c>
      <c r="G238" s="263"/>
      <c r="H238" s="266">
        <v>154.84999999999999</v>
      </c>
      <c r="I238" s="267"/>
      <c r="J238" s="263"/>
      <c r="K238" s="263"/>
      <c r="L238" s="268"/>
      <c r="M238" s="269"/>
      <c r="N238" s="270"/>
      <c r="O238" s="270"/>
      <c r="P238" s="270"/>
      <c r="Q238" s="270"/>
      <c r="R238" s="270"/>
      <c r="S238" s="270"/>
      <c r="T238" s="271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2" t="s">
        <v>163</v>
      </c>
      <c r="AU238" s="272" t="s">
        <v>85</v>
      </c>
      <c r="AV238" s="15" t="s">
        <v>162</v>
      </c>
      <c r="AW238" s="15" t="s">
        <v>32</v>
      </c>
      <c r="AX238" s="15" t="s">
        <v>83</v>
      </c>
      <c r="AY238" s="272" t="s">
        <v>155</v>
      </c>
    </row>
    <row r="239" s="2" customFormat="1" ht="16.5" customHeight="1">
      <c r="A239" s="39"/>
      <c r="B239" s="40"/>
      <c r="C239" s="289" t="s">
        <v>7</v>
      </c>
      <c r="D239" s="289" t="s">
        <v>277</v>
      </c>
      <c r="E239" s="290" t="s">
        <v>278</v>
      </c>
      <c r="F239" s="291" t="s">
        <v>279</v>
      </c>
      <c r="G239" s="292" t="s">
        <v>266</v>
      </c>
      <c r="H239" s="293">
        <v>309.70100000000002</v>
      </c>
      <c r="I239" s="294"/>
      <c r="J239" s="295">
        <f>ROUND(I239*H239,2)</f>
        <v>0</v>
      </c>
      <c r="K239" s="291" t="s">
        <v>161</v>
      </c>
      <c r="L239" s="296"/>
      <c r="M239" s="297" t="s">
        <v>1</v>
      </c>
      <c r="N239" s="298" t="s">
        <v>41</v>
      </c>
      <c r="O239" s="92"/>
      <c r="P239" s="236">
        <f>O239*H239</f>
        <v>0</v>
      </c>
      <c r="Q239" s="236">
        <v>1</v>
      </c>
      <c r="R239" s="236">
        <f>Q239*H239</f>
        <v>309.70100000000002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186</v>
      </c>
      <c r="AT239" s="238" t="s">
        <v>277</v>
      </c>
      <c r="AU239" s="238" t="s">
        <v>85</v>
      </c>
      <c r="AY239" s="18" t="s">
        <v>155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83</v>
      </c>
      <c r="BK239" s="239">
        <f>ROUND(I239*H239,2)</f>
        <v>0</v>
      </c>
      <c r="BL239" s="18" t="s">
        <v>162</v>
      </c>
      <c r="BM239" s="238" t="s">
        <v>280</v>
      </c>
    </row>
    <row r="240" s="14" customFormat="1">
      <c r="A240" s="14"/>
      <c r="B240" s="251"/>
      <c r="C240" s="252"/>
      <c r="D240" s="242" t="s">
        <v>163</v>
      </c>
      <c r="E240" s="253" t="s">
        <v>1</v>
      </c>
      <c r="F240" s="254" t="s">
        <v>281</v>
      </c>
      <c r="G240" s="252"/>
      <c r="H240" s="255">
        <v>280.69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1" t="s">
        <v>163</v>
      </c>
      <c r="AU240" s="261" t="s">
        <v>85</v>
      </c>
      <c r="AV240" s="14" t="s">
        <v>85</v>
      </c>
      <c r="AW240" s="14" t="s">
        <v>32</v>
      </c>
      <c r="AX240" s="14" t="s">
        <v>76</v>
      </c>
      <c r="AY240" s="261" t="s">
        <v>155</v>
      </c>
    </row>
    <row r="241" s="14" customFormat="1">
      <c r="A241" s="14"/>
      <c r="B241" s="251"/>
      <c r="C241" s="252"/>
      <c r="D241" s="242" t="s">
        <v>163</v>
      </c>
      <c r="E241" s="253" t="s">
        <v>1</v>
      </c>
      <c r="F241" s="254" t="s">
        <v>282</v>
      </c>
      <c r="G241" s="252"/>
      <c r="H241" s="255">
        <v>29.010999999999999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1" t="s">
        <v>163</v>
      </c>
      <c r="AU241" s="261" t="s">
        <v>85</v>
      </c>
      <c r="AV241" s="14" t="s">
        <v>85</v>
      </c>
      <c r="AW241" s="14" t="s">
        <v>32</v>
      </c>
      <c r="AX241" s="14" t="s">
        <v>76</v>
      </c>
      <c r="AY241" s="261" t="s">
        <v>155</v>
      </c>
    </row>
    <row r="242" s="15" customFormat="1">
      <c r="A242" s="15"/>
      <c r="B242" s="262"/>
      <c r="C242" s="263"/>
      <c r="D242" s="242" t="s">
        <v>163</v>
      </c>
      <c r="E242" s="264" t="s">
        <v>1</v>
      </c>
      <c r="F242" s="265" t="s">
        <v>167</v>
      </c>
      <c r="G242" s="263"/>
      <c r="H242" s="266">
        <v>309.70100000000002</v>
      </c>
      <c r="I242" s="267"/>
      <c r="J242" s="263"/>
      <c r="K242" s="263"/>
      <c r="L242" s="268"/>
      <c r="M242" s="269"/>
      <c r="N242" s="270"/>
      <c r="O242" s="270"/>
      <c r="P242" s="270"/>
      <c r="Q242" s="270"/>
      <c r="R242" s="270"/>
      <c r="S242" s="270"/>
      <c r="T242" s="27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2" t="s">
        <v>163</v>
      </c>
      <c r="AU242" s="272" t="s">
        <v>85</v>
      </c>
      <c r="AV242" s="15" t="s">
        <v>162</v>
      </c>
      <c r="AW242" s="15" t="s">
        <v>32</v>
      </c>
      <c r="AX242" s="15" t="s">
        <v>83</v>
      </c>
      <c r="AY242" s="272" t="s">
        <v>155</v>
      </c>
    </row>
    <row r="243" s="2" customFormat="1" ht="66.75" customHeight="1">
      <c r="A243" s="39"/>
      <c r="B243" s="40"/>
      <c r="C243" s="227" t="s">
        <v>223</v>
      </c>
      <c r="D243" s="227" t="s">
        <v>157</v>
      </c>
      <c r="E243" s="228" t="s">
        <v>283</v>
      </c>
      <c r="F243" s="229" t="s">
        <v>284</v>
      </c>
      <c r="G243" s="230" t="s">
        <v>215</v>
      </c>
      <c r="H243" s="231">
        <v>55.637999999999998</v>
      </c>
      <c r="I243" s="232"/>
      <c r="J243" s="233">
        <f>ROUND(I243*H243,2)</f>
        <v>0</v>
      </c>
      <c r="K243" s="229" t="s">
        <v>161</v>
      </c>
      <c r="L243" s="45"/>
      <c r="M243" s="234" t="s">
        <v>1</v>
      </c>
      <c r="N243" s="235" t="s">
        <v>41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162</v>
      </c>
      <c r="AT243" s="238" t="s">
        <v>157</v>
      </c>
      <c r="AU243" s="238" t="s">
        <v>85</v>
      </c>
      <c r="AY243" s="18" t="s">
        <v>155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83</v>
      </c>
      <c r="BK243" s="239">
        <f>ROUND(I243*H243,2)</f>
        <v>0</v>
      </c>
      <c r="BL243" s="18" t="s">
        <v>162</v>
      </c>
      <c r="BM243" s="238" t="s">
        <v>285</v>
      </c>
    </row>
    <row r="244" s="13" customFormat="1">
      <c r="A244" s="13"/>
      <c r="B244" s="240"/>
      <c r="C244" s="241"/>
      <c r="D244" s="242" t="s">
        <v>163</v>
      </c>
      <c r="E244" s="243" t="s">
        <v>1</v>
      </c>
      <c r="F244" s="244" t="s">
        <v>164</v>
      </c>
      <c r="G244" s="241"/>
      <c r="H244" s="243" t="s">
        <v>1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0" t="s">
        <v>163</v>
      </c>
      <c r="AU244" s="250" t="s">
        <v>85</v>
      </c>
      <c r="AV244" s="13" t="s">
        <v>83</v>
      </c>
      <c r="AW244" s="13" t="s">
        <v>32</v>
      </c>
      <c r="AX244" s="13" t="s">
        <v>76</v>
      </c>
      <c r="AY244" s="250" t="s">
        <v>155</v>
      </c>
    </row>
    <row r="245" s="13" customFormat="1">
      <c r="A245" s="13"/>
      <c r="B245" s="240"/>
      <c r="C245" s="241"/>
      <c r="D245" s="242" t="s">
        <v>163</v>
      </c>
      <c r="E245" s="243" t="s">
        <v>1</v>
      </c>
      <c r="F245" s="244" t="s">
        <v>225</v>
      </c>
      <c r="G245" s="241"/>
      <c r="H245" s="243" t="s">
        <v>1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0" t="s">
        <v>163</v>
      </c>
      <c r="AU245" s="250" t="s">
        <v>85</v>
      </c>
      <c r="AV245" s="13" t="s">
        <v>83</v>
      </c>
      <c r="AW245" s="13" t="s">
        <v>32</v>
      </c>
      <c r="AX245" s="13" t="s">
        <v>76</v>
      </c>
      <c r="AY245" s="250" t="s">
        <v>155</v>
      </c>
    </row>
    <row r="246" s="14" customFormat="1">
      <c r="A246" s="14"/>
      <c r="B246" s="251"/>
      <c r="C246" s="252"/>
      <c r="D246" s="242" t="s">
        <v>163</v>
      </c>
      <c r="E246" s="253" t="s">
        <v>1</v>
      </c>
      <c r="F246" s="254" t="s">
        <v>286</v>
      </c>
      <c r="G246" s="252"/>
      <c r="H246" s="255">
        <v>49.810000000000002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1" t="s">
        <v>163</v>
      </c>
      <c r="AU246" s="261" t="s">
        <v>85</v>
      </c>
      <c r="AV246" s="14" t="s">
        <v>85</v>
      </c>
      <c r="AW246" s="14" t="s">
        <v>32</v>
      </c>
      <c r="AX246" s="14" t="s">
        <v>76</v>
      </c>
      <c r="AY246" s="261" t="s">
        <v>155</v>
      </c>
    </row>
    <row r="247" s="14" customFormat="1">
      <c r="A247" s="14"/>
      <c r="B247" s="251"/>
      <c r="C247" s="252"/>
      <c r="D247" s="242" t="s">
        <v>163</v>
      </c>
      <c r="E247" s="253" t="s">
        <v>1</v>
      </c>
      <c r="F247" s="254" t="s">
        <v>287</v>
      </c>
      <c r="G247" s="252"/>
      <c r="H247" s="255">
        <v>5.8280000000000003</v>
      </c>
      <c r="I247" s="256"/>
      <c r="J247" s="252"/>
      <c r="K247" s="252"/>
      <c r="L247" s="257"/>
      <c r="M247" s="258"/>
      <c r="N247" s="259"/>
      <c r="O247" s="259"/>
      <c r="P247" s="259"/>
      <c r="Q247" s="259"/>
      <c r="R247" s="259"/>
      <c r="S247" s="259"/>
      <c r="T247" s="26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1" t="s">
        <v>163</v>
      </c>
      <c r="AU247" s="261" t="s">
        <v>85</v>
      </c>
      <c r="AV247" s="14" t="s">
        <v>85</v>
      </c>
      <c r="AW247" s="14" t="s">
        <v>32</v>
      </c>
      <c r="AX247" s="14" t="s">
        <v>76</v>
      </c>
      <c r="AY247" s="261" t="s">
        <v>155</v>
      </c>
    </row>
    <row r="248" s="15" customFormat="1">
      <c r="A248" s="15"/>
      <c r="B248" s="262"/>
      <c r="C248" s="263"/>
      <c r="D248" s="242" t="s">
        <v>163</v>
      </c>
      <c r="E248" s="264" t="s">
        <v>1</v>
      </c>
      <c r="F248" s="265" t="s">
        <v>167</v>
      </c>
      <c r="G248" s="263"/>
      <c r="H248" s="266">
        <v>55.638000000000005</v>
      </c>
      <c r="I248" s="267"/>
      <c r="J248" s="263"/>
      <c r="K248" s="263"/>
      <c r="L248" s="268"/>
      <c r="M248" s="269"/>
      <c r="N248" s="270"/>
      <c r="O248" s="270"/>
      <c r="P248" s="270"/>
      <c r="Q248" s="270"/>
      <c r="R248" s="270"/>
      <c r="S248" s="270"/>
      <c r="T248" s="27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2" t="s">
        <v>163</v>
      </c>
      <c r="AU248" s="272" t="s">
        <v>85</v>
      </c>
      <c r="AV248" s="15" t="s">
        <v>162</v>
      </c>
      <c r="AW248" s="15" t="s">
        <v>32</v>
      </c>
      <c r="AX248" s="15" t="s">
        <v>83</v>
      </c>
      <c r="AY248" s="272" t="s">
        <v>155</v>
      </c>
    </row>
    <row r="249" s="2" customFormat="1" ht="16.5" customHeight="1">
      <c r="A249" s="39"/>
      <c r="B249" s="40"/>
      <c r="C249" s="289" t="s">
        <v>288</v>
      </c>
      <c r="D249" s="289" t="s">
        <v>277</v>
      </c>
      <c r="E249" s="290" t="s">
        <v>289</v>
      </c>
      <c r="F249" s="291" t="s">
        <v>290</v>
      </c>
      <c r="G249" s="292" t="s">
        <v>266</v>
      </c>
      <c r="H249" s="293">
        <v>111.27500000000001</v>
      </c>
      <c r="I249" s="294"/>
      <c r="J249" s="295">
        <f>ROUND(I249*H249,2)</f>
        <v>0</v>
      </c>
      <c r="K249" s="291" t="s">
        <v>161</v>
      </c>
      <c r="L249" s="296"/>
      <c r="M249" s="297" t="s">
        <v>1</v>
      </c>
      <c r="N249" s="298" t="s">
        <v>41</v>
      </c>
      <c r="O249" s="92"/>
      <c r="P249" s="236">
        <f>O249*H249</f>
        <v>0</v>
      </c>
      <c r="Q249" s="236">
        <v>1</v>
      </c>
      <c r="R249" s="236">
        <f>Q249*H249</f>
        <v>111.27500000000001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186</v>
      </c>
      <c r="AT249" s="238" t="s">
        <v>277</v>
      </c>
      <c r="AU249" s="238" t="s">
        <v>85</v>
      </c>
      <c r="AY249" s="18" t="s">
        <v>155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83</v>
      </c>
      <c r="BK249" s="239">
        <f>ROUND(I249*H249,2)</f>
        <v>0</v>
      </c>
      <c r="BL249" s="18" t="s">
        <v>162</v>
      </c>
      <c r="BM249" s="238" t="s">
        <v>291</v>
      </c>
    </row>
    <row r="250" s="12" customFormat="1" ht="22.8" customHeight="1">
      <c r="A250" s="12"/>
      <c r="B250" s="211"/>
      <c r="C250" s="212"/>
      <c r="D250" s="213" t="s">
        <v>75</v>
      </c>
      <c r="E250" s="225" t="s">
        <v>85</v>
      </c>
      <c r="F250" s="225" t="s">
        <v>292</v>
      </c>
      <c r="G250" s="212"/>
      <c r="H250" s="212"/>
      <c r="I250" s="215"/>
      <c r="J250" s="226">
        <f>BK250</f>
        <v>0</v>
      </c>
      <c r="K250" s="212"/>
      <c r="L250" s="217"/>
      <c r="M250" s="218"/>
      <c r="N250" s="219"/>
      <c r="O250" s="219"/>
      <c r="P250" s="220">
        <f>SUM(P251:P260)</f>
        <v>0</v>
      </c>
      <c r="Q250" s="219"/>
      <c r="R250" s="220">
        <f>SUM(R251:R260)</f>
        <v>25.147662799999999</v>
      </c>
      <c r="S250" s="219"/>
      <c r="T250" s="221">
        <f>SUM(T251:T260)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2" t="s">
        <v>83</v>
      </c>
      <c r="AT250" s="223" t="s">
        <v>75</v>
      </c>
      <c r="AU250" s="223" t="s">
        <v>83</v>
      </c>
      <c r="AY250" s="222" t="s">
        <v>155</v>
      </c>
      <c r="BK250" s="224">
        <f>SUM(BK251:BK260)</f>
        <v>0</v>
      </c>
    </row>
    <row r="251" s="2" customFormat="1" ht="44.25" customHeight="1">
      <c r="A251" s="39"/>
      <c r="B251" s="40"/>
      <c r="C251" s="227" t="s">
        <v>233</v>
      </c>
      <c r="D251" s="227" t="s">
        <v>157</v>
      </c>
      <c r="E251" s="228" t="s">
        <v>293</v>
      </c>
      <c r="F251" s="229" t="s">
        <v>294</v>
      </c>
      <c r="G251" s="230" t="s">
        <v>215</v>
      </c>
      <c r="H251" s="231">
        <v>15.385999999999999</v>
      </c>
      <c r="I251" s="232"/>
      <c r="J251" s="233">
        <f>ROUND(I251*H251,2)</f>
        <v>0</v>
      </c>
      <c r="K251" s="229" t="s">
        <v>161</v>
      </c>
      <c r="L251" s="45"/>
      <c r="M251" s="234" t="s">
        <v>1</v>
      </c>
      <c r="N251" s="235" t="s">
        <v>41</v>
      </c>
      <c r="O251" s="92"/>
      <c r="P251" s="236">
        <f>O251*H251</f>
        <v>0</v>
      </c>
      <c r="Q251" s="236">
        <v>1.6299999999999999</v>
      </c>
      <c r="R251" s="236">
        <f>Q251*H251</f>
        <v>25.079179999999997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162</v>
      </c>
      <c r="AT251" s="238" t="s">
        <v>157</v>
      </c>
      <c r="AU251" s="238" t="s">
        <v>85</v>
      </c>
      <c r="AY251" s="18" t="s">
        <v>155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83</v>
      </c>
      <c r="BK251" s="239">
        <f>ROUND(I251*H251,2)</f>
        <v>0</v>
      </c>
      <c r="BL251" s="18" t="s">
        <v>162</v>
      </c>
      <c r="BM251" s="238" t="s">
        <v>295</v>
      </c>
    </row>
    <row r="252" s="13" customFormat="1">
      <c r="A252" s="13"/>
      <c r="B252" s="240"/>
      <c r="C252" s="241"/>
      <c r="D252" s="242" t="s">
        <v>163</v>
      </c>
      <c r="E252" s="243" t="s">
        <v>1</v>
      </c>
      <c r="F252" s="244" t="s">
        <v>164</v>
      </c>
      <c r="G252" s="241"/>
      <c r="H252" s="243" t="s">
        <v>1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0" t="s">
        <v>163</v>
      </c>
      <c r="AU252" s="250" t="s">
        <v>85</v>
      </c>
      <c r="AV252" s="13" t="s">
        <v>83</v>
      </c>
      <c r="AW252" s="13" t="s">
        <v>32</v>
      </c>
      <c r="AX252" s="13" t="s">
        <v>76</v>
      </c>
      <c r="AY252" s="250" t="s">
        <v>155</v>
      </c>
    </row>
    <row r="253" s="13" customFormat="1">
      <c r="A253" s="13"/>
      <c r="B253" s="240"/>
      <c r="C253" s="241"/>
      <c r="D253" s="242" t="s">
        <v>163</v>
      </c>
      <c r="E253" s="243" t="s">
        <v>1</v>
      </c>
      <c r="F253" s="244" t="s">
        <v>296</v>
      </c>
      <c r="G253" s="241"/>
      <c r="H253" s="243" t="s">
        <v>1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0" t="s">
        <v>163</v>
      </c>
      <c r="AU253" s="250" t="s">
        <v>85</v>
      </c>
      <c r="AV253" s="13" t="s">
        <v>83</v>
      </c>
      <c r="AW253" s="13" t="s">
        <v>32</v>
      </c>
      <c r="AX253" s="13" t="s">
        <v>76</v>
      </c>
      <c r="AY253" s="250" t="s">
        <v>155</v>
      </c>
    </row>
    <row r="254" s="14" customFormat="1">
      <c r="A254" s="14"/>
      <c r="B254" s="251"/>
      <c r="C254" s="252"/>
      <c r="D254" s="242" t="s">
        <v>163</v>
      </c>
      <c r="E254" s="253" t="s">
        <v>1</v>
      </c>
      <c r="F254" s="254" t="s">
        <v>297</v>
      </c>
      <c r="G254" s="252"/>
      <c r="H254" s="255">
        <v>13.406000000000001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1" t="s">
        <v>163</v>
      </c>
      <c r="AU254" s="261" t="s">
        <v>85</v>
      </c>
      <c r="AV254" s="14" t="s">
        <v>85</v>
      </c>
      <c r="AW254" s="14" t="s">
        <v>32</v>
      </c>
      <c r="AX254" s="14" t="s">
        <v>76</v>
      </c>
      <c r="AY254" s="261" t="s">
        <v>155</v>
      </c>
    </row>
    <row r="255" s="14" customFormat="1">
      <c r="A255" s="14"/>
      <c r="B255" s="251"/>
      <c r="C255" s="252"/>
      <c r="D255" s="242" t="s">
        <v>163</v>
      </c>
      <c r="E255" s="253" t="s">
        <v>1</v>
      </c>
      <c r="F255" s="254" t="s">
        <v>298</v>
      </c>
      <c r="G255" s="252"/>
      <c r="H255" s="255">
        <v>1.98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1" t="s">
        <v>163</v>
      </c>
      <c r="AU255" s="261" t="s">
        <v>85</v>
      </c>
      <c r="AV255" s="14" t="s">
        <v>85</v>
      </c>
      <c r="AW255" s="14" t="s">
        <v>32</v>
      </c>
      <c r="AX255" s="14" t="s">
        <v>76</v>
      </c>
      <c r="AY255" s="261" t="s">
        <v>155</v>
      </c>
    </row>
    <row r="256" s="15" customFormat="1">
      <c r="A256" s="15"/>
      <c r="B256" s="262"/>
      <c r="C256" s="263"/>
      <c r="D256" s="242" t="s">
        <v>163</v>
      </c>
      <c r="E256" s="264" t="s">
        <v>1</v>
      </c>
      <c r="F256" s="265" t="s">
        <v>167</v>
      </c>
      <c r="G256" s="263"/>
      <c r="H256" s="266">
        <v>15.386000000000001</v>
      </c>
      <c r="I256" s="267"/>
      <c r="J256" s="263"/>
      <c r="K256" s="263"/>
      <c r="L256" s="268"/>
      <c r="M256" s="269"/>
      <c r="N256" s="270"/>
      <c r="O256" s="270"/>
      <c r="P256" s="270"/>
      <c r="Q256" s="270"/>
      <c r="R256" s="270"/>
      <c r="S256" s="270"/>
      <c r="T256" s="271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2" t="s">
        <v>163</v>
      </c>
      <c r="AU256" s="272" t="s">
        <v>85</v>
      </c>
      <c r="AV256" s="15" t="s">
        <v>162</v>
      </c>
      <c r="AW256" s="15" t="s">
        <v>32</v>
      </c>
      <c r="AX256" s="15" t="s">
        <v>83</v>
      </c>
      <c r="AY256" s="272" t="s">
        <v>155</v>
      </c>
    </row>
    <row r="257" s="2" customFormat="1" ht="24.15" customHeight="1">
      <c r="A257" s="39"/>
      <c r="B257" s="40"/>
      <c r="C257" s="227" t="s">
        <v>299</v>
      </c>
      <c r="D257" s="227" t="s">
        <v>157</v>
      </c>
      <c r="E257" s="228" t="s">
        <v>300</v>
      </c>
      <c r="F257" s="229" t="s">
        <v>301</v>
      </c>
      <c r="G257" s="230" t="s">
        <v>302</v>
      </c>
      <c r="H257" s="231">
        <v>93.25</v>
      </c>
      <c r="I257" s="232"/>
      <c r="J257" s="233">
        <f>ROUND(I257*H257,2)</f>
        <v>0</v>
      </c>
      <c r="K257" s="229" t="s">
        <v>161</v>
      </c>
      <c r="L257" s="45"/>
      <c r="M257" s="234" t="s">
        <v>1</v>
      </c>
      <c r="N257" s="235" t="s">
        <v>41</v>
      </c>
      <c r="O257" s="92"/>
      <c r="P257" s="236">
        <f>O257*H257</f>
        <v>0</v>
      </c>
      <c r="Q257" s="236">
        <v>0.00073439999999999996</v>
      </c>
      <c r="R257" s="236">
        <f>Q257*H257</f>
        <v>0.068482799999999996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162</v>
      </c>
      <c r="AT257" s="238" t="s">
        <v>157</v>
      </c>
      <c r="AU257" s="238" t="s">
        <v>85</v>
      </c>
      <c r="AY257" s="18" t="s">
        <v>155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83</v>
      </c>
      <c r="BK257" s="239">
        <f>ROUND(I257*H257,2)</f>
        <v>0</v>
      </c>
      <c r="BL257" s="18" t="s">
        <v>162</v>
      </c>
      <c r="BM257" s="238" t="s">
        <v>303</v>
      </c>
    </row>
    <row r="258" s="14" customFormat="1">
      <c r="A258" s="14"/>
      <c r="B258" s="251"/>
      <c r="C258" s="252"/>
      <c r="D258" s="242" t="s">
        <v>163</v>
      </c>
      <c r="E258" s="253" t="s">
        <v>1</v>
      </c>
      <c r="F258" s="254" t="s">
        <v>304</v>
      </c>
      <c r="G258" s="252"/>
      <c r="H258" s="255">
        <v>81.25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1" t="s">
        <v>163</v>
      </c>
      <c r="AU258" s="261" t="s">
        <v>85</v>
      </c>
      <c r="AV258" s="14" t="s">
        <v>85</v>
      </c>
      <c r="AW258" s="14" t="s">
        <v>32</v>
      </c>
      <c r="AX258" s="14" t="s">
        <v>76</v>
      </c>
      <c r="AY258" s="261" t="s">
        <v>155</v>
      </c>
    </row>
    <row r="259" s="14" customFormat="1">
      <c r="A259" s="14"/>
      <c r="B259" s="251"/>
      <c r="C259" s="252"/>
      <c r="D259" s="242" t="s">
        <v>163</v>
      </c>
      <c r="E259" s="253" t="s">
        <v>1</v>
      </c>
      <c r="F259" s="254" t="s">
        <v>8</v>
      </c>
      <c r="G259" s="252"/>
      <c r="H259" s="255">
        <v>12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1" t="s">
        <v>163</v>
      </c>
      <c r="AU259" s="261" t="s">
        <v>85</v>
      </c>
      <c r="AV259" s="14" t="s">
        <v>85</v>
      </c>
      <c r="AW259" s="14" t="s">
        <v>32</v>
      </c>
      <c r="AX259" s="14" t="s">
        <v>76</v>
      </c>
      <c r="AY259" s="261" t="s">
        <v>155</v>
      </c>
    </row>
    <row r="260" s="15" customFormat="1">
      <c r="A260" s="15"/>
      <c r="B260" s="262"/>
      <c r="C260" s="263"/>
      <c r="D260" s="242" t="s">
        <v>163</v>
      </c>
      <c r="E260" s="264" t="s">
        <v>1</v>
      </c>
      <c r="F260" s="265" t="s">
        <v>167</v>
      </c>
      <c r="G260" s="263"/>
      <c r="H260" s="266">
        <v>93.25</v>
      </c>
      <c r="I260" s="267"/>
      <c r="J260" s="263"/>
      <c r="K260" s="263"/>
      <c r="L260" s="268"/>
      <c r="M260" s="269"/>
      <c r="N260" s="270"/>
      <c r="O260" s="270"/>
      <c r="P260" s="270"/>
      <c r="Q260" s="270"/>
      <c r="R260" s="270"/>
      <c r="S260" s="270"/>
      <c r="T260" s="27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2" t="s">
        <v>163</v>
      </c>
      <c r="AU260" s="272" t="s">
        <v>85</v>
      </c>
      <c r="AV260" s="15" t="s">
        <v>162</v>
      </c>
      <c r="AW260" s="15" t="s">
        <v>32</v>
      </c>
      <c r="AX260" s="15" t="s">
        <v>83</v>
      </c>
      <c r="AY260" s="272" t="s">
        <v>155</v>
      </c>
    </row>
    <row r="261" s="12" customFormat="1" ht="22.8" customHeight="1">
      <c r="A261" s="12"/>
      <c r="B261" s="211"/>
      <c r="C261" s="212"/>
      <c r="D261" s="213" t="s">
        <v>75</v>
      </c>
      <c r="E261" s="225" t="s">
        <v>178</v>
      </c>
      <c r="F261" s="225" t="s">
        <v>305</v>
      </c>
      <c r="G261" s="212"/>
      <c r="H261" s="212"/>
      <c r="I261" s="215"/>
      <c r="J261" s="226">
        <f>BK261</f>
        <v>0</v>
      </c>
      <c r="K261" s="212"/>
      <c r="L261" s="217"/>
      <c r="M261" s="218"/>
      <c r="N261" s="219"/>
      <c r="O261" s="219"/>
      <c r="P261" s="220">
        <f>SUM(P262:P263)</f>
        <v>0</v>
      </c>
      <c r="Q261" s="219"/>
      <c r="R261" s="220">
        <f>SUM(R262:R263)</f>
        <v>0</v>
      </c>
      <c r="S261" s="219"/>
      <c r="T261" s="221">
        <f>SUM(T262:T263)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2" t="s">
        <v>83</v>
      </c>
      <c r="AT261" s="223" t="s">
        <v>75</v>
      </c>
      <c r="AU261" s="223" t="s">
        <v>83</v>
      </c>
      <c r="AY261" s="222" t="s">
        <v>155</v>
      </c>
      <c r="BK261" s="224">
        <f>SUM(BK262:BK263)</f>
        <v>0</v>
      </c>
    </row>
    <row r="262" s="2" customFormat="1" ht="16.5" customHeight="1">
      <c r="A262" s="39"/>
      <c r="B262" s="40"/>
      <c r="C262" s="227" t="s">
        <v>237</v>
      </c>
      <c r="D262" s="227" t="s">
        <v>157</v>
      </c>
      <c r="E262" s="228" t="s">
        <v>306</v>
      </c>
      <c r="F262" s="229" t="s">
        <v>307</v>
      </c>
      <c r="G262" s="230" t="s">
        <v>302</v>
      </c>
      <c r="H262" s="231">
        <v>81.25</v>
      </c>
      <c r="I262" s="232"/>
      <c r="J262" s="233">
        <f>ROUND(I262*H262,2)</f>
        <v>0</v>
      </c>
      <c r="K262" s="229" t="s">
        <v>161</v>
      </c>
      <c r="L262" s="45"/>
      <c r="M262" s="234" t="s">
        <v>1</v>
      </c>
      <c r="N262" s="235" t="s">
        <v>41</v>
      </c>
      <c r="O262" s="92"/>
      <c r="P262" s="236">
        <f>O262*H262</f>
        <v>0</v>
      </c>
      <c r="Q262" s="236">
        <v>0</v>
      </c>
      <c r="R262" s="236">
        <f>Q262*H262</f>
        <v>0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162</v>
      </c>
      <c r="AT262" s="238" t="s">
        <v>157</v>
      </c>
      <c r="AU262" s="238" t="s">
        <v>85</v>
      </c>
      <c r="AY262" s="18" t="s">
        <v>155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83</v>
      </c>
      <c r="BK262" s="239">
        <f>ROUND(I262*H262,2)</f>
        <v>0</v>
      </c>
      <c r="BL262" s="18" t="s">
        <v>162</v>
      </c>
      <c r="BM262" s="238" t="s">
        <v>308</v>
      </c>
    </row>
    <row r="263" s="2" customFormat="1" ht="24.15" customHeight="1">
      <c r="A263" s="39"/>
      <c r="B263" s="40"/>
      <c r="C263" s="227" t="s">
        <v>309</v>
      </c>
      <c r="D263" s="227" t="s">
        <v>157</v>
      </c>
      <c r="E263" s="228" t="s">
        <v>310</v>
      </c>
      <c r="F263" s="229" t="s">
        <v>311</v>
      </c>
      <c r="G263" s="230" t="s">
        <v>302</v>
      </c>
      <c r="H263" s="231">
        <v>81.25</v>
      </c>
      <c r="I263" s="232"/>
      <c r="J263" s="233">
        <f>ROUND(I263*H263,2)</f>
        <v>0</v>
      </c>
      <c r="K263" s="229" t="s">
        <v>161</v>
      </c>
      <c r="L263" s="45"/>
      <c r="M263" s="234" t="s">
        <v>1</v>
      </c>
      <c r="N263" s="235" t="s">
        <v>41</v>
      </c>
      <c r="O263" s="92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162</v>
      </c>
      <c r="AT263" s="238" t="s">
        <v>157</v>
      </c>
      <c r="AU263" s="238" t="s">
        <v>85</v>
      </c>
      <c r="AY263" s="18" t="s">
        <v>155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83</v>
      </c>
      <c r="BK263" s="239">
        <f>ROUND(I263*H263,2)</f>
        <v>0</v>
      </c>
      <c r="BL263" s="18" t="s">
        <v>162</v>
      </c>
      <c r="BM263" s="238" t="s">
        <v>312</v>
      </c>
    </row>
    <row r="264" s="12" customFormat="1" ht="22.8" customHeight="1">
      <c r="A264" s="12"/>
      <c r="B264" s="211"/>
      <c r="C264" s="212"/>
      <c r="D264" s="213" t="s">
        <v>75</v>
      </c>
      <c r="E264" s="225" t="s">
        <v>162</v>
      </c>
      <c r="F264" s="225" t="s">
        <v>313</v>
      </c>
      <c r="G264" s="212"/>
      <c r="H264" s="212"/>
      <c r="I264" s="215"/>
      <c r="J264" s="226">
        <f>BK264</f>
        <v>0</v>
      </c>
      <c r="K264" s="212"/>
      <c r="L264" s="217"/>
      <c r="M264" s="218"/>
      <c r="N264" s="219"/>
      <c r="O264" s="219"/>
      <c r="P264" s="220">
        <f>SUM(P265:P285)</f>
        <v>0</v>
      </c>
      <c r="Q264" s="219"/>
      <c r="R264" s="220">
        <f>SUM(R265:R285)</f>
        <v>19.300363059999999</v>
      </c>
      <c r="S264" s="219"/>
      <c r="T264" s="221">
        <f>SUM(T265:T285)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2" t="s">
        <v>83</v>
      </c>
      <c r="AT264" s="223" t="s">
        <v>75</v>
      </c>
      <c r="AU264" s="223" t="s">
        <v>83</v>
      </c>
      <c r="AY264" s="222" t="s">
        <v>155</v>
      </c>
      <c r="BK264" s="224">
        <f>SUM(BK265:BK285)</f>
        <v>0</v>
      </c>
    </row>
    <row r="265" s="2" customFormat="1" ht="33" customHeight="1">
      <c r="A265" s="39"/>
      <c r="B265" s="40"/>
      <c r="C265" s="227" t="s">
        <v>242</v>
      </c>
      <c r="D265" s="227" t="s">
        <v>157</v>
      </c>
      <c r="E265" s="228" t="s">
        <v>314</v>
      </c>
      <c r="F265" s="229" t="s">
        <v>315</v>
      </c>
      <c r="G265" s="230" t="s">
        <v>215</v>
      </c>
      <c r="H265" s="231">
        <v>9.9779999999999998</v>
      </c>
      <c r="I265" s="232"/>
      <c r="J265" s="233">
        <f>ROUND(I265*H265,2)</f>
        <v>0</v>
      </c>
      <c r="K265" s="229" t="s">
        <v>161</v>
      </c>
      <c r="L265" s="45"/>
      <c r="M265" s="234" t="s">
        <v>1</v>
      </c>
      <c r="N265" s="235" t="s">
        <v>41</v>
      </c>
      <c r="O265" s="92"/>
      <c r="P265" s="236">
        <f>O265*H265</f>
        <v>0</v>
      </c>
      <c r="Q265" s="236">
        <v>1.8907700000000001</v>
      </c>
      <c r="R265" s="236">
        <f>Q265*H265</f>
        <v>18.86610306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162</v>
      </c>
      <c r="AT265" s="238" t="s">
        <v>157</v>
      </c>
      <c r="AU265" s="238" t="s">
        <v>85</v>
      </c>
      <c r="AY265" s="18" t="s">
        <v>155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83</v>
      </c>
      <c r="BK265" s="239">
        <f>ROUND(I265*H265,2)</f>
        <v>0</v>
      </c>
      <c r="BL265" s="18" t="s">
        <v>162</v>
      </c>
      <c r="BM265" s="238" t="s">
        <v>316</v>
      </c>
    </row>
    <row r="266" s="13" customFormat="1">
      <c r="A266" s="13"/>
      <c r="B266" s="240"/>
      <c r="C266" s="241"/>
      <c r="D266" s="242" t="s">
        <v>163</v>
      </c>
      <c r="E266" s="243" t="s">
        <v>1</v>
      </c>
      <c r="F266" s="244" t="s">
        <v>164</v>
      </c>
      <c r="G266" s="241"/>
      <c r="H266" s="243" t="s">
        <v>1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0" t="s">
        <v>163</v>
      </c>
      <c r="AU266" s="250" t="s">
        <v>85</v>
      </c>
      <c r="AV266" s="13" t="s">
        <v>83</v>
      </c>
      <c r="AW266" s="13" t="s">
        <v>32</v>
      </c>
      <c r="AX266" s="13" t="s">
        <v>76</v>
      </c>
      <c r="AY266" s="250" t="s">
        <v>155</v>
      </c>
    </row>
    <row r="267" s="13" customFormat="1">
      <c r="A267" s="13"/>
      <c r="B267" s="240"/>
      <c r="C267" s="241"/>
      <c r="D267" s="242" t="s">
        <v>163</v>
      </c>
      <c r="E267" s="243" t="s">
        <v>1</v>
      </c>
      <c r="F267" s="244" t="s">
        <v>225</v>
      </c>
      <c r="G267" s="241"/>
      <c r="H267" s="243" t="s">
        <v>1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0" t="s">
        <v>163</v>
      </c>
      <c r="AU267" s="250" t="s">
        <v>85</v>
      </c>
      <c r="AV267" s="13" t="s">
        <v>83</v>
      </c>
      <c r="AW267" s="13" t="s">
        <v>32</v>
      </c>
      <c r="AX267" s="13" t="s">
        <v>76</v>
      </c>
      <c r="AY267" s="250" t="s">
        <v>155</v>
      </c>
    </row>
    <row r="268" s="14" customFormat="1">
      <c r="A268" s="14"/>
      <c r="B268" s="251"/>
      <c r="C268" s="252"/>
      <c r="D268" s="242" t="s">
        <v>163</v>
      </c>
      <c r="E268" s="253" t="s">
        <v>1</v>
      </c>
      <c r="F268" s="254" t="s">
        <v>317</v>
      </c>
      <c r="G268" s="252"/>
      <c r="H268" s="255">
        <v>8.6590000000000007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1" t="s">
        <v>163</v>
      </c>
      <c r="AU268" s="261" t="s">
        <v>85</v>
      </c>
      <c r="AV268" s="14" t="s">
        <v>85</v>
      </c>
      <c r="AW268" s="14" t="s">
        <v>32</v>
      </c>
      <c r="AX268" s="14" t="s">
        <v>76</v>
      </c>
      <c r="AY268" s="261" t="s">
        <v>155</v>
      </c>
    </row>
    <row r="269" s="14" customFormat="1">
      <c r="A269" s="14"/>
      <c r="B269" s="251"/>
      <c r="C269" s="252"/>
      <c r="D269" s="242" t="s">
        <v>163</v>
      </c>
      <c r="E269" s="253" t="s">
        <v>1</v>
      </c>
      <c r="F269" s="254" t="s">
        <v>318</v>
      </c>
      <c r="G269" s="252"/>
      <c r="H269" s="255">
        <v>1.319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1" t="s">
        <v>163</v>
      </c>
      <c r="AU269" s="261" t="s">
        <v>85</v>
      </c>
      <c r="AV269" s="14" t="s">
        <v>85</v>
      </c>
      <c r="AW269" s="14" t="s">
        <v>32</v>
      </c>
      <c r="AX269" s="14" t="s">
        <v>76</v>
      </c>
      <c r="AY269" s="261" t="s">
        <v>155</v>
      </c>
    </row>
    <row r="270" s="15" customFormat="1">
      <c r="A270" s="15"/>
      <c r="B270" s="262"/>
      <c r="C270" s="263"/>
      <c r="D270" s="242" t="s">
        <v>163</v>
      </c>
      <c r="E270" s="264" t="s">
        <v>1</v>
      </c>
      <c r="F270" s="265" t="s">
        <v>167</v>
      </c>
      <c r="G270" s="263"/>
      <c r="H270" s="266">
        <v>9.9780000000000015</v>
      </c>
      <c r="I270" s="267"/>
      <c r="J270" s="263"/>
      <c r="K270" s="263"/>
      <c r="L270" s="268"/>
      <c r="M270" s="269"/>
      <c r="N270" s="270"/>
      <c r="O270" s="270"/>
      <c r="P270" s="270"/>
      <c r="Q270" s="270"/>
      <c r="R270" s="270"/>
      <c r="S270" s="270"/>
      <c r="T270" s="271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2" t="s">
        <v>163</v>
      </c>
      <c r="AU270" s="272" t="s">
        <v>85</v>
      </c>
      <c r="AV270" s="15" t="s">
        <v>162</v>
      </c>
      <c r="AW270" s="15" t="s">
        <v>32</v>
      </c>
      <c r="AX270" s="15" t="s">
        <v>83</v>
      </c>
      <c r="AY270" s="272" t="s">
        <v>155</v>
      </c>
    </row>
    <row r="271" s="2" customFormat="1" ht="24.15" customHeight="1">
      <c r="A271" s="39"/>
      <c r="B271" s="40"/>
      <c r="C271" s="227" t="s">
        <v>319</v>
      </c>
      <c r="D271" s="227" t="s">
        <v>157</v>
      </c>
      <c r="E271" s="228" t="s">
        <v>320</v>
      </c>
      <c r="F271" s="229" t="s">
        <v>321</v>
      </c>
      <c r="G271" s="230" t="s">
        <v>322</v>
      </c>
      <c r="H271" s="231">
        <v>2</v>
      </c>
      <c r="I271" s="232"/>
      <c r="J271" s="233">
        <f>ROUND(I271*H271,2)</f>
        <v>0</v>
      </c>
      <c r="K271" s="229" t="s">
        <v>161</v>
      </c>
      <c r="L271" s="45"/>
      <c r="M271" s="234" t="s">
        <v>1</v>
      </c>
      <c r="N271" s="235" t="s">
        <v>41</v>
      </c>
      <c r="O271" s="92"/>
      <c r="P271" s="236">
        <f>O271*H271</f>
        <v>0</v>
      </c>
      <c r="Q271" s="236">
        <v>0.087419999999999998</v>
      </c>
      <c r="R271" s="236">
        <f>Q271*H271</f>
        <v>0.17484</v>
      </c>
      <c r="S271" s="236">
        <v>0</v>
      </c>
      <c r="T271" s="23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8" t="s">
        <v>162</v>
      </c>
      <c r="AT271" s="238" t="s">
        <v>157</v>
      </c>
      <c r="AU271" s="238" t="s">
        <v>85</v>
      </c>
      <c r="AY271" s="18" t="s">
        <v>155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8" t="s">
        <v>83</v>
      </c>
      <c r="BK271" s="239">
        <f>ROUND(I271*H271,2)</f>
        <v>0</v>
      </c>
      <c r="BL271" s="18" t="s">
        <v>162</v>
      </c>
      <c r="BM271" s="238" t="s">
        <v>323</v>
      </c>
    </row>
    <row r="272" s="14" customFormat="1">
      <c r="A272" s="14"/>
      <c r="B272" s="251"/>
      <c r="C272" s="252"/>
      <c r="D272" s="242" t="s">
        <v>163</v>
      </c>
      <c r="E272" s="253" t="s">
        <v>1</v>
      </c>
      <c r="F272" s="254" t="s">
        <v>324</v>
      </c>
      <c r="G272" s="252"/>
      <c r="H272" s="255">
        <v>2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1" t="s">
        <v>163</v>
      </c>
      <c r="AU272" s="261" t="s">
        <v>85</v>
      </c>
      <c r="AV272" s="14" t="s">
        <v>85</v>
      </c>
      <c r="AW272" s="14" t="s">
        <v>32</v>
      </c>
      <c r="AX272" s="14" t="s">
        <v>76</v>
      </c>
      <c r="AY272" s="261" t="s">
        <v>155</v>
      </c>
    </row>
    <row r="273" s="15" customFormat="1">
      <c r="A273" s="15"/>
      <c r="B273" s="262"/>
      <c r="C273" s="263"/>
      <c r="D273" s="242" t="s">
        <v>163</v>
      </c>
      <c r="E273" s="264" t="s">
        <v>1</v>
      </c>
      <c r="F273" s="265" t="s">
        <v>167</v>
      </c>
      <c r="G273" s="263"/>
      <c r="H273" s="266">
        <v>2</v>
      </c>
      <c r="I273" s="267"/>
      <c r="J273" s="263"/>
      <c r="K273" s="263"/>
      <c r="L273" s="268"/>
      <c r="M273" s="269"/>
      <c r="N273" s="270"/>
      <c r="O273" s="270"/>
      <c r="P273" s="270"/>
      <c r="Q273" s="270"/>
      <c r="R273" s="270"/>
      <c r="S273" s="270"/>
      <c r="T273" s="271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2" t="s">
        <v>163</v>
      </c>
      <c r="AU273" s="272" t="s">
        <v>85</v>
      </c>
      <c r="AV273" s="15" t="s">
        <v>162</v>
      </c>
      <c r="AW273" s="15" t="s">
        <v>32</v>
      </c>
      <c r="AX273" s="15" t="s">
        <v>83</v>
      </c>
      <c r="AY273" s="272" t="s">
        <v>155</v>
      </c>
    </row>
    <row r="274" s="2" customFormat="1" ht="24.15" customHeight="1">
      <c r="A274" s="39"/>
      <c r="B274" s="40"/>
      <c r="C274" s="289" t="s">
        <v>246</v>
      </c>
      <c r="D274" s="289" t="s">
        <v>277</v>
      </c>
      <c r="E274" s="290" t="s">
        <v>325</v>
      </c>
      <c r="F274" s="291" t="s">
        <v>326</v>
      </c>
      <c r="G274" s="292" t="s">
        <v>322</v>
      </c>
      <c r="H274" s="293">
        <v>1</v>
      </c>
      <c r="I274" s="294"/>
      <c r="J274" s="295">
        <f>ROUND(I274*H274,2)</f>
        <v>0</v>
      </c>
      <c r="K274" s="291" t="s">
        <v>161</v>
      </c>
      <c r="L274" s="296"/>
      <c r="M274" s="297" t="s">
        <v>1</v>
      </c>
      <c r="N274" s="298" t="s">
        <v>41</v>
      </c>
      <c r="O274" s="92"/>
      <c r="P274" s="236">
        <f>O274*H274</f>
        <v>0</v>
      </c>
      <c r="Q274" s="236">
        <v>0.040000000000000001</v>
      </c>
      <c r="R274" s="236">
        <f>Q274*H274</f>
        <v>0.040000000000000001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186</v>
      </c>
      <c r="AT274" s="238" t="s">
        <v>277</v>
      </c>
      <c r="AU274" s="238" t="s">
        <v>85</v>
      </c>
      <c r="AY274" s="18" t="s">
        <v>155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83</v>
      </c>
      <c r="BK274" s="239">
        <f>ROUND(I274*H274,2)</f>
        <v>0</v>
      </c>
      <c r="BL274" s="18" t="s">
        <v>162</v>
      </c>
      <c r="BM274" s="238" t="s">
        <v>327</v>
      </c>
    </row>
    <row r="275" s="2" customFormat="1" ht="24.15" customHeight="1">
      <c r="A275" s="39"/>
      <c r="B275" s="40"/>
      <c r="C275" s="289" t="s">
        <v>328</v>
      </c>
      <c r="D275" s="289" t="s">
        <v>277</v>
      </c>
      <c r="E275" s="290" t="s">
        <v>329</v>
      </c>
      <c r="F275" s="291" t="s">
        <v>330</v>
      </c>
      <c r="G275" s="292" t="s">
        <v>322</v>
      </c>
      <c r="H275" s="293">
        <v>1</v>
      </c>
      <c r="I275" s="294"/>
      <c r="J275" s="295">
        <f>ROUND(I275*H275,2)</f>
        <v>0</v>
      </c>
      <c r="K275" s="291" t="s">
        <v>161</v>
      </c>
      <c r="L275" s="296"/>
      <c r="M275" s="297" t="s">
        <v>1</v>
      </c>
      <c r="N275" s="298" t="s">
        <v>41</v>
      </c>
      <c r="O275" s="92"/>
      <c r="P275" s="236">
        <f>O275*H275</f>
        <v>0</v>
      </c>
      <c r="Q275" s="236">
        <v>0.050999999999999997</v>
      </c>
      <c r="R275" s="236">
        <f>Q275*H275</f>
        <v>0.050999999999999997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186</v>
      </c>
      <c r="AT275" s="238" t="s">
        <v>277</v>
      </c>
      <c r="AU275" s="238" t="s">
        <v>85</v>
      </c>
      <c r="AY275" s="18" t="s">
        <v>155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83</v>
      </c>
      <c r="BK275" s="239">
        <f>ROUND(I275*H275,2)</f>
        <v>0</v>
      </c>
      <c r="BL275" s="18" t="s">
        <v>162</v>
      </c>
      <c r="BM275" s="238" t="s">
        <v>331</v>
      </c>
    </row>
    <row r="276" s="2" customFormat="1" ht="33" customHeight="1">
      <c r="A276" s="39"/>
      <c r="B276" s="40"/>
      <c r="C276" s="227" t="s">
        <v>332</v>
      </c>
      <c r="D276" s="227" t="s">
        <v>157</v>
      </c>
      <c r="E276" s="228" t="s">
        <v>333</v>
      </c>
      <c r="F276" s="229" t="s">
        <v>334</v>
      </c>
      <c r="G276" s="230" t="s">
        <v>322</v>
      </c>
      <c r="H276" s="231">
        <v>1</v>
      </c>
      <c r="I276" s="232"/>
      <c r="J276" s="233">
        <f>ROUND(I276*H276,2)</f>
        <v>0</v>
      </c>
      <c r="K276" s="229" t="s">
        <v>161</v>
      </c>
      <c r="L276" s="45"/>
      <c r="M276" s="234" t="s">
        <v>1</v>
      </c>
      <c r="N276" s="235" t="s">
        <v>41</v>
      </c>
      <c r="O276" s="92"/>
      <c r="P276" s="236">
        <f>O276*H276</f>
        <v>0</v>
      </c>
      <c r="Q276" s="236">
        <v>0.087419999999999998</v>
      </c>
      <c r="R276" s="236">
        <f>Q276*H276</f>
        <v>0.087419999999999998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162</v>
      </c>
      <c r="AT276" s="238" t="s">
        <v>157</v>
      </c>
      <c r="AU276" s="238" t="s">
        <v>85</v>
      </c>
      <c r="AY276" s="18" t="s">
        <v>155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83</v>
      </c>
      <c r="BK276" s="239">
        <f>ROUND(I276*H276,2)</f>
        <v>0</v>
      </c>
      <c r="BL276" s="18" t="s">
        <v>162</v>
      </c>
      <c r="BM276" s="238" t="s">
        <v>335</v>
      </c>
    </row>
    <row r="277" s="13" customFormat="1">
      <c r="A277" s="13"/>
      <c r="B277" s="240"/>
      <c r="C277" s="241"/>
      <c r="D277" s="242" t="s">
        <v>163</v>
      </c>
      <c r="E277" s="243" t="s">
        <v>1</v>
      </c>
      <c r="F277" s="244" t="s">
        <v>336</v>
      </c>
      <c r="G277" s="241"/>
      <c r="H277" s="243" t="s">
        <v>1</v>
      </c>
      <c r="I277" s="245"/>
      <c r="J277" s="241"/>
      <c r="K277" s="241"/>
      <c r="L277" s="246"/>
      <c r="M277" s="247"/>
      <c r="N277" s="248"/>
      <c r="O277" s="248"/>
      <c r="P277" s="248"/>
      <c r="Q277" s="248"/>
      <c r="R277" s="248"/>
      <c r="S277" s="248"/>
      <c r="T277" s="24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0" t="s">
        <v>163</v>
      </c>
      <c r="AU277" s="250" t="s">
        <v>85</v>
      </c>
      <c r="AV277" s="13" t="s">
        <v>83</v>
      </c>
      <c r="AW277" s="13" t="s">
        <v>32</v>
      </c>
      <c r="AX277" s="13" t="s">
        <v>76</v>
      </c>
      <c r="AY277" s="250" t="s">
        <v>155</v>
      </c>
    </row>
    <row r="278" s="14" customFormat="1">
      <c r="A278" s="14"/>
      <c r="B278" s="251"/>
      <c r="C278" s="252"/>
      <c r="D278" s="242" t="s">
        <v>163</v>
      </c>
      <c r="E278" s="253" t="s">
        <v>1</v>
      </c>
      <c r="F278" s="254" t="s">
        <v>83</v>
      </c>
      <c r="G278" s="252"/>
      <c r="H278" s="255">
        <v>1</v>
      </c>
      <c r="I278" s="256"/>
      <c r="J278" s="252"/>
      <c r="K278" s="252"/>
      <c r="L278" s="257"/>
      <c r="M278" s="258"/>
      <c r="N278" s="259"/>
      <c r="O278" s="259"/>
      <c r="P278" s="259"/>
      <c r="Q278" s="259"/>
      <c r="R278" s="259"/>
      <c r="S278" s="259"/>
      <c r="T278" s="26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1" t="s">
        <v>163</v>
      </c>
      <c r="AU278" s="261" t="s">
        <v>85</v>
      </c>
      <c r="AV278" s="14" t="s">
        <v>85</v>
      </c>
      <c r="AW278" s="14" t="s">
        <v>32</v>
      </c>
      <c r="AX278" s="14" t="s">
        <v>76</v>
      </c>
      <c r="AY278" s="261" t="s">
        <v>155</v>
      </c>
    </row>
    <row r="279" s="15" customFormat="1">
      <c r="A279" s="15"/>
      <c r="B279" s="262"/>
      <c r="C279" s="263"/>
      <c r="D279" s="242" t="s">
        <v>163</v>
      </c>
      <c r="E279" s="264" t="s">
        <v>1</v>
      </c>
      <c r="F279" s="265" t="s">
        <v>167</v>
      </c>
      <c r="G279" s="263"/>
      <c r="H279" s="266">
        <v>1</v>
      </c>
      <c r="I279" s="267"/>
      <c r="J279" s="263"/>
      <c r="K279" s="263"/>
      <c r="L279" s="268"/>
      <c r="M279" s="269"/>
      <c r="N279" s="270"/>
      <c r="O279" s="270"/>
      <c r="P279" s="270"/>
      <c r="Q279" s="270"/>
      <c r="R279" s="270"/>
      <c r="S279" s="270"/>
      <c r="T279" s="27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2" t="s">
        <v>163</v>
      </c>
      <c r="AU279" s="272" t="s">
        <v>85</v>
      </c>
      <c r="AV279" s="15" t="s">
        <v>162</v>
      </c>
      <c r="AW279" s="15" t="s">
        <v>32</v>
      </c>
      <c r="AX279" s="15" t="s">
        <v>83</v>
      </c>
      <c r="AY279" s="272" t="s">
        <v>155</v>
      </c>
    </row>
    <row r="280" s="2" customFormat="1" ht="24.15" customHeight="1">
      <c r="A280" s="39"/>
      <c r="B280" s="40"/>
      <c r="C280" s="289" t="s">
        <v>257</v>
      </c>
      <c r="D280" s="289" t="s">
        <v>277</v>
      </c>
      <c r="E280" s="290" t="s">
        <v>337</v>
      </c>
      <c r="F280" s="291" t="s">
        <v>338</v>
      </c>
      <c r="G280" s="292" t="s">
        <v>322</v>
      </c>
      <c r="H280" s="293">
        <v>1</v>
      </c>
      <c r="I280" s="294"/>
      <c r="J280" s="295">
        <f>ROUND(I280*H280,2)</f>
        <v>0</v>
      </c>
      <c r="K280" s="291" t="s">
        <v>161</v>
      </c>
      <c r="L280" s="296"/>
      <c r="M280" s="297" t="s">
        <v>1</v>
      </c>
      <c r="N280" s="298" t="s">
        <v>41</v>
      </c>
      <c r="O280" s="92"/>
      <c r="P280" s="236">
        <f>O280*H280</f>
        <v>0</v>
      </c>
      <c r="Q280" s="236">
        <v>0.081000000000000003</v>
      </c>
      <c r="R280" s="236">
        <f>Q280*H280</f>
        <v>0.081000000000000003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186</v>
      </c>
      <c r="AT280" s="238" t="s">
        <v>277</v>
      </c>
      <c r="AU280" s="238" t="s">
        <v>85</v>
      </c>
      <c r="AY280" s="18" t="s">
        <v>155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83</v>
      </c>
      <c r="BK280" s="239">
        <f>ROUND(I280*H280,2)</f>
        <v>0</v>
      </c>
      <c r="BL280" s="18" t="s">
        <v>162</v>
      </c>
      <c r="BM280" s="238" t="s">
        <v>339</v>
      </c>
    </row>
    <row r="281" s="2" customFormat="1" ht="49.05" customHeight="1">
      <c r="A281" s="39"/>
      <c r="B281" s="40"/>
      <c r="C281" s="227" t="s">
        <v>340</v>
      </c>
      <c r="D281" s="227" t="s">
        <v>157</v>
      </c>
      <c r="E281" s="228" t="s">
        <v>341</v>
      </c>
      <c r="F281" s="229" t="s">
        <v>342</v>
      </c>
      <c r="G281" s="230" t="s">
        <v>215</v>
      </c>
      <c r="H281" s="231">
        <v>0.40200000000000002</v>
      </c>
      <c r="I281" s="232"/>
      <c r="J281" s="233">
        <f>ROUND(I281*H281,2)</f>
        <v>0</v>
      </c>
      <c r="K281" s="229" t="s">
        <v>161</v>
      </c>
      <c r="L281" s="45"/>
      <c r="M281" s="234" t="s">
        <v>1</v>
      </c>
      <c r="N281" s="235" t="s">
        <v>41</v>
      </c>
      <c r="O281" s="92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162</v>
      </c>
      <c r="AT281" s="238" t="s">
        <v>157</v>
      </c>
      <c r="AU281" s="238" t="s">
        <v>85</v>
      </c>
      <c r="AY281" s="18" t="s">
        <v>155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83</v>
      </c>
      <c r="BK281" s="239">
        <f>ROUND(I281*H281,2)</f>
        <v>0</v>
      </c>
      <c r="BL281" s="18" t="s">
        <v>162</v>
      </c>
      <c r="BM281" s="238" t="s">
        <v>343</v>
      </c>
    </row>
    <row r="282" s="13" customFormat="1">
      <c r="A282" s="13"/>
      <c r="B282" s="240"/>
      <c r="C282" s="241"/>
      <c r="D282" s="242" t="s">
        <v>163</v>
      </c>
      <c r="E282" s="243" t="s">
        <v>1</v>
      </c>
      <c r="F282" s="244" t="s">
        <v>164</v>
      </c>
      <c r="G282" s="241"/>
      <c r="H282" s="243" t="s">
        <v>1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0" t="s">
        <v>163</v>
      </c>
      <c r="AU282" s="250" t="s">
        <v>85</v>
      </c>
      <c r="AV282" s="13" t="s">
        <v>83</v>
      </c>
      <c r="AW282" s="13" t="s">
        <v>32</v>
      </c>
      <c r="AX282" s="13" t="s">
        <v>76</v>
      </c>
      <c r="AY282" s="250" t="s">
        <v>155</v>
      </c>
    </row>
    <row r="283" s="13" customFormat="1">
      <c r="A283" s="13"/>
      <c r="B283" s="240"/>
      <c r="C283" s="241"/>
      <c r="D283" s="242" t="s">
        <v>163</v>
      </c>
      <c r="E283" s="243" t="s">
        <v>1</v>
      </c>
      <c r="F283" s="244" t="s">
        <v>344</v>
      </c>
      <c r="G283" s="241"/>
      <c r="H283" s="243" t="s">
        <v>1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0" t="s">
        <v>163</v>
      </c>
      <c r="AU283" s="250" t="s">
        <v>85</v>
      </c>
      <c r="AV283" s="13" t="s">
        <v>83</v>
      </c>
      <c r="AW283" s="13" t="s">
        <v>32</v>
      </c>
      <c r="AX283" s="13" t="s">
        <v>76</v>
      </c>
      <c r="AY283" s="250" t="s">
        <v>155</v>
      </c>
    </row>
    <row r="284" s="14" customFormat="1">
      <c r="A284" s="14"/>
      <c r="B284" s="251"/>
      <c r="C284" s="252"/>
      <c r="D284" s="242" t="s">
        <v>163</v>
      </c>
      <c r="E284" s="253" t="s">
        <v>1</v>
      </c>
      <c r="F284" s="254" t="s">
        <v>345</v>
      </c>
      <c r="G284" s="252"/>
      <c r="H284" s="255">
        <v>0.40200000000000002</v>
      </c>
      <c r="I284" s="256"/>
      <c r="J284" s="252"/>
      <c r="K284" s="252"/>
      <c r="L284" s="257"/>
      <c r="M284" s="258"/>
      <c r="N284" s="259"/>
      <c r="O284" s="259"/>
      <c r="P284" s="259"/>
      <c r="Q284" s="259"/>
      <c r="R284" s="259"/>
      <c r="S284" s="259"/>
      <c r="T284" s="26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1" t="s">
        <v>163</v>
      </c>
      <c r="AU284" s="261" t="s">
        <v>85</v>
      </c>
      <c r="AV284" s="14" t="s">
        <v>85</v>
      </c>
      <c r="AW284" s="14" t="s">
        <v>32</v>
      </c>
      <c r="AX284" s="14" t="s">
        <v>76</v>
      </c>
      <c r="AY284" s="261" t="s">
        <v>155</v>
      </c>
    </row>
    <row r="285" s="15" customFormat="1">
      <c r="A285" s="15"/>
      <c r="B285" s="262"/>
      <c r="C285" s="263"/>
      <c r="D285" s="242" t="s">
        <v>163</v>
      </c>
      <c r="E285" s="264" t="s">
        <v>1</v>
      </c>
      <c r="F285" s="265" t="s">
        <v>167</v>
      </c>
      <c r="G285" s="263"/>
      <c r="H285" s="266">
        <v>0.40200000000000002</v>
      </c>
      <c r="I285" s="267"/>
      <c r="J285" s="263"/>
      <c r="K285" s="263"/>
      <c r="L285" s="268"/>
      <c r="M285" s="269"/>
      <c r="N285" s="270"/>
      <c r="O285" s="270"/>
      <c r="P285" s="270"/>
      <c r="Q285" s="270"/>
      <c r="R285" s="270"/>
      <c r="S285" s="270"/>
      <c r="T285" s="271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2" t="s">
        <v>163</v>
      </c>
      <c r="AU285" s="272" t="s">
        <v>85</v>
      </c>
      <c r="AV285" s="15" t="s">
        <v>162</v>
      </c>
      <c r="AW285" s="15" t="s">
        <v>32</v>
      </c>
      <c r="AX285" s="15" t="s">
        <v>83</v>
      </c>
      <c r="AY285" s="272" t="s">
        <v>155</v>
      </c>
    </row>
    <row r="286" s="12" customFormat="1" ht="22.8" customHeight="1">
      <c r="A286" s="12"/>
      <c r="B286" s="211"/>
      <c r="C286" s="212"/>
      <c r="D286" s="213" t="s">
        <v>75</v>
      </c>
      <c r="E286" s="225" t="s">
        <v>188</v>
      </c>
      <c r="F286" s="225" t="s">
        <v>346</v>
      </c>
      <c r="G286" s="212"/>
      <c r="H286" s="212"/>
      <c r="I286" s="215"/>
      <c r="J286" s="226">
        <f>BK286</f>
        <v>0</v>
      </c>
      <c r="K286" s="212"/>
      <c r="L286" s="217"/>
      <c r="M286" s="218"/>
      <c r="N286" s="219"/>
      <c r="O286" s="219"/>
      <c r="P286" s="220">
        <f>SUM(P287:P341)</f>
        <v>0</v>
      </c>
      <c r="Q286" s="219"/>
      <c r="R286" s="220">
        <f>SUM(R287:R341)</f>
        <v>303.18667580250002</v>
      </c>
      <c r="S286" s="219"/>
      <c r="T286" s="221">
        <f>SUM(T287:T341)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2" t="s">
        <v>83</v>
      </c>
      <c r="AT286" s="223" t="s">
        <v>75</v>
      </c>
      <c r="AU286" s="223" t="s">
        <v>83</v>
      </c>
      <c r="AY286" s="222" t="s">
        <v>155</v>
      </c>
      <c r="BK286" s="224">
        <f>SUM(BK287:BK341)</f>
        <v>0</v>
      </c>
    </row>
    <row r="287" s="2" customFormat="1" ht="24.15" customHeight="1">
      <c r="A287" s="39"/>
      <c r="B287" s="40"/>
      <c r="C287" s="227" t="s">
        <v>261</v>
      </c>
      <c r="D287" s="227" t="s">
        <v>157</v>
      </c>
      <c r="E287" s="228" t="s">
        <v>347</v>
      </c>
      <c r="F287" s="229" t="s">
        <v>348</v>
      </c>
      <c r="G287" s="230" t="s">
        <v>160</v>
      </c>
      <c r="H287" s="231">
        <v>98.174999999999997</v>
      </c>
      <c r="I287" s="232"/>
      <c r="J287" s="233">
        <f>ROUND(I287*H287,2)</f>
        <v>0</v>
      </c>
      <c r="K287" s="229" t="s">
        <v>1</v>
      </c>
      <c r="L287" s="45"/>
      <c r="M287" s="234" t="s">
        <v>1</v>
      </c>
      <c r="N287" s="235" t="s">
        <v>41</v>
      </c>
      <c r="O287" s="92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162</v>
      </c>
      <c r="AT287" s="238" t="s">
        <v>157</v>
      </c>
      <c r="AU287" s="238" t="s">
        <v>85</v>
      </c>
      <c r="AY287" s="18" t="s">
        <v>155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83</v>
      </c>
      <c r="BK287" s="239">
        <f>ROUND(I287*H287,2)</f>
        <v>0</v>
      </c>
      <c r="BL287" s="18" t="s">
        <v>162</v>
      </c>
      <c r="BM287" s="238" t="s">
        <v>349</v>
      </c>
    </row>
    <row r="288" s="13" customFormat="1">
      <c r="A288" s="13"/>
      <c r="B288" s="240"/>
      <c r="C288" s="241"/>
      <c r="D288" s="242" t="s">
        <v>163</v>
      </c>
      <c r="E288" s="243" t="s">
        <v>1</v>
      </c>
      <c r="F288" s="244" t="s">
        <v>164</v>
      </c>
      <c r="G288" s="241"/>
      <c r="H288" s="243" t="s">
        <v>1</v>
      </c>
      <c r="I288" s="245"/>
      <c r="J288" s="241"/>
      <c r="K288" s="241"/>
      <c r="L288" s="246"/>
      <c r="M288" s="247"/>
      <c r="N288" s="248"/>
      <c r="O288" s="248"/>
      <c r="P288" s="248"/>
      <c r="Q288" s="248"/>
      <c r="R288" s="248"/>
      <c r="S288" s="248"/>
      <c r="T288" s="24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0" t="s">
        <v>163</v>
      </c>
      <c r="AU288" s="250" t="s">
        <v>85</v>
      </c>
      <c r="AV288" s="13" t="s">
        <v>83</v>
      </c>
      <c r="AW288" s="13" t="s">
        <v>32</v>
      </c>
      <c r="AX288" s="13" t="s">
        <v>76</v>
      </c>
      <c r="AY288" s="250" t="s">
        <v>155</v>
      </c>
    </row>
    <row r="289" s="13" customFormat="1">
      <c r="A289" s="13"/>
      <c r="B289" s="240"/>
      <c r="C289" s="241"/>
      <c r="D289" s="242" t="s">
        <v>163</v>
      </c>
      <c r="E289" s="243" t="s">
        <v>1</v>
      </c>
      <c r="F289" s="244" t="s">
        <v>165</v>
      </c>
      <c r="G289" s="241"/>
      <c r="H289" s="243" t="s">
        <v>1</v>
      </c>
      <c r="I289" s="245"/>
      <c r="J289" s="241"/>
      <c r="K289" s="241"/>
      <c r="L289" s="246"/>
      <c r="M289" s="247"/>
      <c r="N289" s="248"/>
      <c r="O289" s="248"/>
      <c r="P289" s="248"/>
      <c r="Q289" s="248"/>
      <c r="R289" s="248"/>
      <c r="S289" s="248"/>
      <c r="T289" s="24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0" t="s">
        <v>163</v>
      </c>
      <c r="AU289" s="250" t="s">
        <v>85</v>
      </c>
      <c r="AV289" s="13" t="s">
        <v>83</v>
      </c>
      <c r="AW289" s="13" t="s">
        <v>32</v>
      </c>
      <c r="AX289" s="13" t="s">
        <v>76</v>
      </c>
      <c r="AY289" s="250" t="s">
        <v>155</v>
      </c>
    </row>
    <row r="290" s="13" customFormat="1">
      <c r="A290" s="13"/>
      <c r="B290" s="240"/>
      <c r="C290" s="241"/>
      <c r="D290" s="242" t="s">
        <v>163</v>
      </c>
      <c r="E290" s="243" t="s">
        <v>1</v>
      </c>
      <c r="F290" s="244" t="s">
        <v>350</v>
      </c>
      <c r="G290" s="241"/>
      <c r="H290" s="243" t="s">
        <v>1</v>
      </c>
      <c r="I290" s="245"/>
      <c r="J290" s="241"/>
      <c r="K290" s="241"/>
      <c r="L290" s="246"/>
      <c r="M290" s="247"/>
      <c r="N290" s="248"/>
      <c r="O290" s="248"/>
      <c r="P290" s="248"/>
      <c r="Q290" s="248"/>
      <c r="R290" s="248"/>
      <c r="S290" s="248"/>
      <c r="T290" s="24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0" t="s">
        <v>163</v>
      </c>
      <c r="AU290" s="250" t="s">
        <v>85</v>
      </c>
      <c r="AV290" s="13" t="s">
        <v>83</v>
      </c>
      <c r="AW290" s="13" t="s">
        <v>32</v>
      </c>
      <c r="AX290" s="13" t="s">
        <v>76</v>
      </c>
      <c r="AY290" s="250" t="s">
        <v>155</v>
      </c>
    </row>
    <row r="291" s="13" customFormat="1">
      <c r="A291" s="13"/>
      <c r="B291" s="240"/>
      <c r="C291" s="241"/>
      <c r="D291" s="242" t="s">
        <v>163</v>
      </c>
      <c r="E291" s="243" t="s">
        <v>1</v>
      </c>
      <c r="F291" s="244" t="s">
        <v>351</v>
      </c>
      <c r="G291" s="241"/>
      <c r="H291" s="243" t="s">
        <v>1</v>
      </c>
      <c r="I291" s="245"/>
      <c r="J291" s="241"/>
      <c r="K291" s="241"/>
      <c r="L291" s="246"/>
      <c r="M291" s="247"/>
      <c r="N291" s="248"/>
      <c r="O291" s="248"/>
      <c r="P291" s="248"/>
      <c r="Q291" s="248"/>
      <c r="R291" s="248"/>
      <c r="S291" s="248"/>
      <c r="T291" s="24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0" t="s">
        <v>163</v>
      </c>
      <c r="AU291" s="250" t="s">
        <v>85</v>
      </c>
      <c r="AV291" s="13" t="s">
        <v>83</v>
      </c>
      <c r="AW291" s="13" t="s">
        <v>32</v>
      </c>
      <c r="AX291" s="13" t="s">
        <v>76</v>
      </c>
      <c r="AY291" s="250" t="s">
        <v>155</v>
      </c>
    </row>
    <row r="292" s="13" customFormat="1">
      <c r="A292" s="13"/>
      <c r="B292" s="240"/>
      <c r="C292" s="241"/>
      <c r="D292" s="242" t="s">
        <v>163</v>
      </c>
      <c r="E292" s="243" t="s">
        <v>1</v>
      </c>
      <c r="F292" s="244" t="s">
        <v>352</v>
      </c>
      <c r="G292" s="241"/>
      <c r="H292" s="243" t="s">
        <v>1</v>
      </c>
      <c r="I292" s="245"/>
      <c r="J292" s="241"/>
      <c r="K292" s="241"/>
      <c r="L292" s="246"/>
      <c r="M292" s="247"/>
      <c r="N292" s="248"/>
      <c r="O292" s="248"/>
      <c r="P292" s="248"/>
      <c r="Q292" s="248"/>
      <c r="R292" s="248"/>
      <c r="S292" s="248"/>
      <c r="T292" s="24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0" t="s">
        <v>163</v>
      </c>
      <c r="AU292" s="250" t="s">
        <v>85</v>
      </c>
      <c r="AV292" s="13" t="s">
        <v>83</v>
      </c>
      <c r="AW292" s="13" t="s">
        <v>32</v>
      </c>
      <c r="AX292" s="13" t="s">
        <v>76</v>
      </c>
      <c r="AY292" s="250" t="s">
        <v>155</v>
      </c>
    </row>
    <row r="293" s="14" customFormat="1">
      <c r="A293" s="14"/>
      <c r="B293" s="251"/>
      <c r="C293" s="252"/>
      <c r="D293" s="242" t="s">
        <v>163</v>
      </c>
      <c r="E293" s="253" t="s">
        <v>1</v>
      </c>
      <c r="F293" s="254" t="s">
        <v>353</v>
      </c>
      <c r="G293" s="252"/>
      <c r="H293" s="255">
        <v>89.375</v>
      </c>
      <c r="I293" s="256"/>
      <c r="J293" s="252"/>
      <c r="K293" s="252"/>
      <c r="L293" s="257"/>
      <c r="M293" s="258"/>
      <c r="N293" s="259"/>
      <c r="O293" s="259"/>
      <c r="P293" s="259"/>
      <c r="Q293" s="259"/>
      <c r="R293" s="259"/>
      <c r="S293" s="259"/>
      <c r="T293" s="26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1" t="s">
        <v>163</v>
      </c>
      <c r="AU293" s="261" t="s">
        <v>85</v>
      </c>
      <c r="AV293" s="14" t="s">
        <v>85</v>
      </c>
      <c r="AW293" s="14" t="s">
        <v>32</v>
      </c>
      <c r="AX293" s="14" t="s">
        <v>76</v>
      </c>
      <c r="AY293" s="261" t="s">
        <v>155</v>
      </c>
    </row>
    <row r="294" s="14" customFormat="1">
      <c r="A294" s="14"/>
      <c r="B294" s="251"/>
      <c r="C294" s="252"/>
      <c r="D294" s="242" t="s">
        <v>163</v>
      </c>
      <c r="E294" s="253" t="s">
        <v>1</v>
      </c>
      <c r="F294" s="254" t="s">
        <v>354</v>
      </c>
      <c r="G294" s="252"/>
      <c r="H294" s="255">
        <v>8.8000000000000007</v>
      </c>
      <c r="I294" s="256"/>
      <c r="J294" s="252"/>
      <c r="K294" s="252"/>
      <c r="L294" s="257"/>
      <c r="M294" s="258"/>
      <c r="N294" s="259"/>
      <c r="O294" s="259"/>
      <c r="P294" s="259"/>
      <c r="Q294" s="259"/>
      <c r="R294" s="259"/>
      <c r="S294" s="259"/>
      <c r="T294" s="26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1" t="s">
        <v>163</v>
      </c>
      <c r="AU294" s="261" t="s">
        <v>85</v>
      </c>
      <c r="AV294" s="14" t="s">
        <v>85</v>
      </c>
      <c r="AW294" s="14" t="s">
        <v>32</v>
      </c>
      <c r="AX294" s="14" t="s">
        <v>76</v>
      </c>
      <c r="AY294" s="261" t="s">
        <v>155</v>
      </c>
    </row>
    <row r="295" s="15" customFormat="1">
      <c r="A295" s="15"/>
      <c r="B295" s="262"/>
      <c r="C295" s="263"/>
      <c r="D295" s="242" t="s">
        <v>163</v>
      </c>
      <c r="E295" s="264" t="s">
        <v>1</v>
      </c>
      <c r="F295" s="265" t="s">
        <v>167</v>
      </c>
      <c r="G295" s="263"/>
      <c r="H295" s="266">
        <v>98.174999999999997</v>
      </c>
      <c r="I295" s="267"/>
      <c r="J295" s="263"/>
      <c r="K295" s="263"/>
      <c r="L295" s="268"/>
      <c r="M295" s="269"/>
      <c r="N295" s="270"/>
      <c r="O295" s="270"/>
      <c r="P295" s="270"/>
      <c r="Q295" s="270"/>
      <c r="R295" s="270"/>
      <c r="S295" s="270"/>
      <c r="T295" s="271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2" t="s">
        <v>163</v>
      </c>
      <c r="AU295" s="272" t="s">
        <v>85</v>
      </c>
      <c r="AV295" s="15" t="s">
        <v>162</v>
      </c>
      <c r="AW295" s="15" t="s">
        <v>32</v>
      </c>
      <c r="AX295" s="15" t="s">
        <v>83</v>
      </c>
      <c r="AY295" s="272" t="s">
        <v>155</v>
      </c>
    </row>
    <row r="296" s="2" customFormat="1" ht="33" customHeight="1">
      <c r="A296" s="39"/>
      <c r="B296" s="40"/>
      <c r="C296" s="227" t="s">
        <v>355</v>
      </c>
      <c r="D296" s="227" t="s">
        <v>157</v>
      </c>
      <c r="E296" s="228" t="s">
        <v>356</v>
      </c>
      <c r="F296" s="229" t="s">
        <v>357</v>
      </c>
      <c r="G296" s="230" t="s">
        <v>160</v>
      </c>
      <c r="H296" s="231">
        <v>296.12</v>
      </c>
      <c r="I296" s="232"/>
      <c r="J296" s="233">
        <f>ROUND(I296*H296,2)</f>
        <v>0</v>
      </c>
      <c r="K296" s="229" t="s">
        <v>161</v>
      </c>
      <c r="L296" s="45"/>
      <c r="M296" s="234" t="s">
        <v>1</v>
      </c>
      <c r="N296" s="235" t="s">
        <v>41</v>
      </c>
      <c r="O296" s="92"/>
      <c r="P296" s="236">
        <f>O296*H296</f>
        <v>0</v>
      </c>
      <c r="Q296" s="236">
        <v>0.46000000000000002</v>
      </c>
      <c r="R296" s="236">
        <f>Q296*H296</f>
        <v>136.21520000000001</v>
      </c>
      <c r="S296" s="236">
        <v>0</v>
      </c>
      <c r="T296" s="23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8" t="s">
        <v>162</v>
      </c>
      <c r="AT296" s="238" t="s">
        <v>157</v>
      </c>
      <c r="AU296" s="238" t="s">
        <v>85</v>
      </c>
      <c r="AY296" s="18" t="s">
        <v>155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8" t="s">
        <v>83</v>
      </c>
      <c r="BK296" s="239">
        <f>ROUND(I296*H296,2)</f>
        <v>0</v>
      </c>
      <c r="BL296" s="18" t="s">
        <v>162</v>
      </c>
      <c r="BM296" s="238" t="s">
        <v>358</v>
      </c>
    </row>
    <row r="297" s="2" customFormat="1" ht="49.05" customHeight="1">
      <c r="A297" s="39"/>
      <c r="B297" s="40"/>
      <c r="C297" s="227" t="s">
        <v>268</v>
      </c>
      <c r="D297" s="227" t="s">
        <v>157</v>
      </c>
      <c r="E297" s="228" t="s">
        <v>359</v>
      </c>
      <c r="F297" s="229" t="s">
        <v>360</v>
      </c>
      <c r="G297" s="230" t="s">
        <v>160</v>
      </c>
      <c r="H297" s="231">
        <v>98.174999999999997</v>
      </c>
      <c r="I297" s="232"/>
      <c r="J297" s="233">
        <f>ROUND(I297*H297,2)</f>
        <v>0</v>
      </c>
      <c r="K297" s="229" t="s">
        <v>161</v>
      </c>
      <c r="L297" s="45"/>
      <c r="M297" s="234" t="s">
        <v>1</v>
      </c>
      <c r="N297" s="235" t="s">
        <v>41</v>
      </c>
      <c r="O297" s="92"/>
      <c r="P297" s="236">
        <f>O297*H297</f>
        <v>0</v>
      </c>
      <c r="Q297" s="236">
        <v>0.15826000000000001</v>
      </c>
      <c r="R297" s="236">
        <f>Q297*H297</f>
        <v>15.5371755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162</v>
      </c>
      <c r="AT297" s="238" t="s">
        <v>157</v>
      </c>
      <c r="AU297" s="238" t="s">
        <v>85</v>
      </c>
      <c r="AY297" s="18" t="s">
        <v>155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83</v>
      </c>
      <c r="BK297" s="239">
        <f>ROUND(I297*H297,2)</f>
        <v>0</v>
      </c>
      <c r="BL297" s="18" t="s">
        <v>162</v>
      </c>
      <c r="BM297" s="238" t="s">
        <v>361</v>
      </c>
    </row>
    <row r="298" s="13" customFormat="1">
      <c r="A298" s="13"/>
      <c r="B298" s="240"/>
      <c r="C298" s="241"/>
      <c r="D298" s="242" t="s">
        <v>163</v>
      </c>
      <c r="E298" s="243" t="s">
        <v>1</v>
      </c>
      <c r="F298" s="244" t="s">
        <v>164</v>
      </c>
      <c r="G298" s="241"/>
      <c r="H298" s="243" t="s">
        <v>1</v>
      </c>
      <c r="I298" s="245"/>
      <c r="J298" s="241"/>
      <c r="K298" s="241"/>
      <c r="L298" s="246"/>
      <c r="M298" s="247"/>
      <c r="N298" s="248"/>
      <c r="O298" s="248"/>
      <c r="P298" s="248"/>
      <c r="Q298" s="248"/>
      <c r="R298" s="248"/>
      <c r="S298" s="248"/>
      <c r="T298" s="24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0" t="s">
        <v>163</v>
      </c>
      <c r="AU298" s="250" t="s">
        <v>85</v>
      </c>
      <c r="AV298" s="13" t="s">
        <v>83</v>
      </c>
      <c r="AW298" s="13" t="s">
        <v>32</v>
      </c>
      <c r="AX298" s="13" t="s">
        <v>76</v>
      </c>
      <c r="AY298" s="250" t="s">
        <v>155</v>
      </c>
    </row>
    <row r="299" s="13" customFormat="1">
      <c r="A299" s="13"/>
      <c r="B299" s="240"/>
      <c r="C299" s="241"/>
      <c r="D299" s="242" t="s">
        <v>163</v>
      </c>
      <c r="E299" s="243" t="s">
        <v>1</v>
      </c>
      <c r="F299" s="244" t="s">
        <v>165</v>
      </c>
      <c r="G299" s="241"/>
      <c r="H299" s="243" t="s">
        <v>1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0" t="s">
        <v>163</v>
      </c>
      <c r="AU299" s="250" t="s">
        <v>85</v>
      </c>
      <c r="AV299" s="13" t="s">
        <v>83</v>
      </c>
      <c r="AW299" s="13" t="s">
        <v>32</v>
      </c>
      <c r="AX299" s="13" t="s">
        <v>76</v>
      </c>
      <c r="AY299" s="250" t="s">
        <v>155</v>
      </c>
    </row>
    <row r="300" s="13" customFormat="1">
      <c r="A300" s="13"/>
      <c r="B300" s="240"/>
      <c r="C300" s="241"/>
      <c r="D300" s="242" t="s">
        <v>163</v>
      </c>
      <c r="E300" s="243" t="s">
        <v>1</v>
      </c>
      <c r="F300" s="244" t="s">
        <v>362</v>
      </c>
      <c r="G300" s="241"/>
      <c r="H300" s="243" t="s">
        <v>1</v>
      </c>
      <c r="I300" s="245"/>
      <c r="J300" s="241"/>
      <c r="K300" s="241"/>
      <c r="L300" s="246"/>
      <c r="M300" s="247"/>
      <c r="N300" s="248"/>
      <c r="O300" s="248"/>
      <c r="P300" s="248"/>
      <c r="Q300" s="248"/>
      <c r="R300" s="248"/>
      <c r="S300" s="248"/>
      <c r="T300" s="24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0" t="s">
        <v>163</v>
      </c>
      <c r="AU300" s="250" t="s">
        <v>85</v>
      </c>
      <c r="AV300" s="13" t="s">
        <v>83</v>
      </c>
      <c r="AW300" s="13" t="s">
        <v>32</v>
      </c>
      <c r="AX300" s="13" t="s">
        <v>76</v>
      </c>
      <c r="AY300" s="250" t="s">
        <v>155</v>
      </c>
    </row>
    <row r="301" s="14" customFormat="1">
      <c r="A301" s="14"/>
      <c r="B301" s="251"/>
      <c r="C301" s="252"/>
      <c r="D301" s="242" t="s">
        <v>163</v>
      </c>
      <c r="E301" s="253" t="s">
        <v>1</v>
      </c>
      <c r="F301" s="254" t="s">
        <v>353</v>
      </c>
      <c r="G301" s="252"/>
      <c r="H301" s="255">
        <v>89.375</v>
      </c>
      <c r="I301" s="256"/>
      <c r="J301" s="252"/>
      <c r="K301" s="252"/>
      <c r="L301" s="257"/>
      <c r="M301" s="258"/>
      <c r="N301" s="259"/>
      <c r="O301" s="259"/>
      <c r="P301" s="259"/>
      <c r="Q301" s="259"/>
      <c r="R301" s="259"/>
      <c r="S301" s="259"/>
      <c r="T301" s="26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1" t="s">
        <v>163</v>
      </c>
      <c r="AU301" s="261" t="s">
        <v>85</v>
      </c>
      <c r="AV301" s="14" t="s">
        <v>85</v>
      </c>
      <c r="AW301" s="14" t="s">
        <v>32</v>
      </c>
      <c r="AX301" s="14" t="s">
        <v>76</v>
      </c>
      <c r="AY301" s="261" t="s">
        <v>155</v>
      </c>
    </row>
    <row r="302" s="14" customFormat="1">
      <c r="A302" s="14"/>
      <c r="B302" s="251"/>
      <c r="C302" s="252"/>
      <c r="D302" s="242" t="s">
        <v>163</v>
      </c>
      <c r="E302" s="253" t="s">
        <v>1</v>
      </c>
      <c r="F302" s="254" t="s">
        <v>354</v>
      </c>
      <c r="G302" s="252"/>
      <c r="H302" s="255">
        <v>8.8000000000000007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1" t="s">
        <v>163</v>
      </c>
      <c r="AU302" s="261" t="s">
        <v>85</v>
      </c>
      <c r="AV302" s="14" t="s">
        <v>85</v>
      </c>
      <c r="AW302" s="14" t="s">
        <v>32</v>
      </c>
      <c r="AX302" s="14" t="s">
        <v>76</v>
      </c>
      <c r="AY302" s="261" t="s">
        <v>155</v>
      </c>
    </row>
    <row r="303" s="15" customFormat="1">
      <c r="A303" s="15"/>
      <c r="B303" s="262"/>
      <c r="C303" s="263"/>
      <c r="D303" s="242" t="s">
        <v>163</v>
      </c>
      <c r="E303" s="264" t="s">
        <v>1</v>
      </c>
      <c r="F303" s="265" t="s">
        <v>167</v>
      </c>
      <c r="G303" s="263"/>
      <c r="H303" s="266">
        <v>98.174999999999997</v>
      </c>
      <c r="I303" s="267"/>
      <c r="J303" s="263"/>
      <c r="K303" s="263"/>
      <c r="L303" s="268"/>
      <c r="M303" s="269"/>
      <c r="N303" s="270"/>
      <c r="O303" s="270"/>
      <c r="P303" s="270"/>
      <c r="Q303" s="270"/>
      <c r="R303" s="270"/>
      <c r="S303" s="270"/>
      <c r="T303" s="271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2" t="s">
        <v>163</v>
      </c>
      <c r="AU303" s="272" t="s">
        <v>85</v>
      </c>
      <c r="AV303" s="15" t="s">
        <v>162</v>
      </c>
      <c r="AW303" s="15" t="s">
        <v>32</v>
      </c>
      <c r="AX303" s="15" t="s">
        <v>83</v>
      </c>
      <c r="AY303" s="272" t="s">
        <v>155</v>
      </c>
    </row>
    <row r="304" s="2" customFormat="1" ht="49.05" customHeight="1">
      <c r="A304" s="39"/>
      <c r="B304" s="40"/>
      <c r="C304" s="227" t="s">
        <v>363</v>
      </c>
      <c r="D304" s="227" t="s">
        <v>157</v>
      </c>
      <c r="E304" s="228" t="s">
        <v>364</v>
      </c>
      <c r="F304" s="229" t="s">
        <v>365</v>
      </c>
      <c r="G304" s="230" t="s">
        <v>160</v>
      </c>
      <c r="H304" s="231">
        <v>232.05000000000001</v>
      </c>
      <c r="I304" s="232"/>
      <c r="J304" s="233">
        <f>ROUND(I304*H304,2)</f>
        <v>0</v>
      </c>
      <c r="K304" s="229" t="s">
        <v>161</v>
      </c>
      <c r="L304" s="45"/>
      <c r="M304" s="234" t="s">
        <v>1</v>
      </c>
      <c r="N304" s="235" t="s">
        <v>41</v>
      </c>
      <c r="O304" s="92"/>
      <c r="P304" s="236">
        <f>O304*H304</f>
        <v>0</v>
      </c>
      <c r="Q304" s="236">
        <v>0.18462999999999999</v>
      </c>
      <c r="R304" s="236">
        <f>Q304*H304</f>
        <v>42.843391500000003</v>
      </c>
      <c r="S304" s="236">
        <v>0</v>
      </c>
      <c r="T304" s="23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8" t="s">
        <v>162</v>
      </c>
      <c r="AT304" s="238" t="s">
        <v>157</v>
      </c>
      <c r="AU304" s="238" t="s">
        <v>85</v>
      </c>
      <c r="AY304" s="18" t="s">
        <v>155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8" t="s">
        <v>83</v>
      </c>
      <c r="BK304" s="239">
        <f>ROUND(I304*H304,2)</f>
        <v>0</v>
      </c>
      <c r="BL304" s="18" t="s">
        <v>162</v>
      </c>
      <c r="BM304" s="238" t="s">
        <v>366</v>
      </c>
    </row>
    <row r="305" s="13" customFormat="1">
      <c r="A305" s="13"/>
      <c r="B305" s="240"/>
      <c r="C305" s="241"/>
      <c r="D305" s="242" t="s">
        <v>163</v>
      </c>
      <c r="E305" s="243" t="s">
        <v>1</v>
      </c>
      <c r="F305" s="244" t="s">
        <v>164</v>
      </c>
      <c r="G305" s="241"/>
      <c r="H305" s="243" t="s">
        <v>1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0" t="s">
        <v>163</v>
      </c>
      <c r="AU305" s="250" t="s">
        <v>85</v>
      </c>
      <c r="AV305" s="13" t="s">
        <v>83</v>
      </c>
      <c r="AW305" s="13" t="s">
        <v>32</v>
      </c>
      <c r="AX305" s="13" t="s">
        <v>76</v>
      </c>
      <c r="AY305" s="250" t="s">
        <v>155</v>
      </c>
    </row>
    <row r="306" s="13" customFormat="1">
      <c r="A306" s="13"/>
      <c r="B306" s="240"/>
      <c r="C306" s="241"/>
      <c r="D306" s="242" t="s">
        <v>163</v>
      </c>
      <c r="E306" s="243" t="s">
        <v>1</v>
      </c>
      <c r="F306" s="244" t="s">
        <v>165</v>
      </c>
      <c r="G306" s="241"/>
      <c r="H306" s="243" t="s">
        <v>1</v>
      </c>
      <c r="I306" s="245"/>
      <c r="J306" s="241"/>
      <c r="K306" s="241"/>
      <c r="L306" s="246"/>
      <c r="M306" s="247"/>
      <c r="N306" s="248"/>
      <c r="O306" s="248"/>
      <c r="P306" s="248"/>
      <c r="Q306" s="248"/>
      <c r="R306" s="248"/>
      <c r="S306" s="248"/>
      <c r="T306" s="24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0" t="s">
        <v>163</v>
      </c>
      <c r="AU306" s="250" t="s">
        <v>85</v>
      </c>
      <c r="AV306" s="13" t="s">
        <v>83</v>
      </c>
      <c r="AW306" s="13" t="s">
        <v>32</v>
      </c>
      <c r="AX306" s="13" t="s">
        <v>76</v>
      </c>
      <c r="AY306" s="250" t="s">
        <v>155</v>
      </c>
    </row>
    <row r="307" s="14" customFormat="1">
      <c r="A307" s="14"/>
      <c r="B307" s="251"/>
      <c r="C307" s="252"/>
      <c r="D307" s="242" t="s">
        <v>163</v>
      </c>
      <c r="E307" s="253" t="s">
        <v>1</v>
      </c>
      <c r="F307" s="254" t="s">
        <v>367</v>
      </c>
      <c r="G307" s="252"/>
      <c r="H307" s="255">
        <v>211.25</v>
      </c>
      <c r="I307" s="256"/>
      <c r="J307" s="252"/>
      <c r="K307" s="252"/>
      <c r="L307" s="257"/>
      <c r="M307" s="258"/>
      <c r="N307" s="259"/>
      <c r="O307" s="259"/>
      <c r="P307" s="259"/>
      <c r="Q307" s="259"/>
      <c r="R307" s="259"/>
      <c r="S307" s="259"/>
      <c r="T307" s="26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1" t="s">
        <v>163</v>
      </c>
      <c r="AU307" s="261" t="s">
        <v>85</v>
      </c>
      <c r="AV307" s="14" t="s">
        <v>85</v>
      </c>
      <c r="AW307" s="14" t="s">
        <v>32</v>
      </c>
      <c r="AX307" s="14" t="s">
        <v>76</v>
      </c>
      <c r="AY307" s="261" t="s">
        <v>155</v>
      </c>
    </row>
    <row r="308" s="14" customFormat="1">
      <c r="A308" s="14"/>
      <c r="B308" s="251"/>
      <c r="C308" s="252"/>
      <c r="D308" s="242" t="s">
        <v>163</v>
      </c>
      <c r="E308" s="253" t="s">
        <v>1</v>
      </c>
      <c r="F308" s="254" t="s">
        <v>368</v>
      </c>
      <c r="G308" s="252"/>
      <c r="H308" s="255">
        <v>20.800000000000001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1" t="s">
        <v>163</v>
      </c>
      <c r="AU308" s="261" t="s">
        <v>85</v>
      </c>
      <c r="AV308" s="14" t="s">
        <v>85</v>
      </c>
      <c r="AW308" s="14" t="s">
        <v>32</v>
      </c>
      <c r="AX308" s="14" t="s">
        <v>76</v>
      </c>
      <c r="AY308" s="261" t="s">
        <v>155</v>
      </c>
    </row>
    <row r="309" s="15" customFormat="1">
      <c r="A309" s="15"/>
      <c r="B309" s="262"/>
      <c r="C309" s="263"/>
      <c r="D309" s="242" t="s">
        <v>163</v>
      </c>
      <c r="E309" s="264" t="s">
        <v>1</v>
      </c>
      <c r="F309" s="265" t="s">
        <v>167</v>
      </c>
      <c r="G309" s="263"/>
      <c r="H309" s="266">
        <v>232.05000000000001</v>
      </c>
      <c r="I309" s="267"/>
      <c r="J309" s="263"/>
      <c r="K309" s="263"/>
      <c r="L309" s="268"/>
      <c r="M309" s="269"/>
      <c r="N309" s="270"/>
      <c r="O309" s="270"/>
      <c r="P309" s="270"/>
      <c r="Q309" s="270"/>
      <c r="R309" s="270"/>
      <c r="S309" s="270"/>
      <c r="T309" s="271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2" t="s">
        <v>163</v>
      </c>
      <c r="AU309" s="272" t="s">
        <v>85</v>
      </c>
      <c r="AV309" s="15" t="s">
        <v>162</v>
      </c>
      <c r="AW309" s="15" t="s">
        <v>32</v>
      </c>
      <c r="AX309" s="15" t="s">
        <v>83</v>
      </c>
      <c r="AY309" s="272" t="s">
        <v>155</v>
      </c>
    </row>
    <row r="310" s="2" customFormat="1" ht="37.8" customHeight="1">
      <c r="A310" s="39"/>
      <c r="B310" s="40"/>
      <c r="C310" s="227" t="s">
        <v>273</v>
      </c>
      <c r="D310" s="227" t="s">
        <v>157</v>
      </c>
      <c r="E310" s="228" t="s">
        <v>369</v>
      </c>
      <c r="F310" s="229" t="s">
        <v>370</v>
      </c>
      <c r="G310" s="230" t="s">
        <v>160</v>
      </c>
      <c r="H310" s="231">
        <v>191.82499999999999</v>
      </c>
      <c r="I310" s="232"/>
      <c r="J310" s="233">
        <f>ROUND(I310*H310,2)</f>
        <v>0</v>
      </c>
      <c r="K310" s="229" t="s">
        <v>161</v>
      </c>
      <c r="L310" s="45"/>
      <c r="M310" s="234" t="s">
        <v>1</v>
      </c>
      <c r="N310" s="235" t="s">
        <v>41</v>
      </c>
      <c r="O310" s="92"/>
      <c r="P310" s="236">
        <f>O310*H310</f>
        <v>0</v>
      </c>
      <c r="Q310" s="236">
        <v>0.33205770000000001</v>
      </c>
      <c r="R310" s="236">
        <f>Q310*H310</f>
        <v>63.696968302499997</v>
      </c>
      <c r="S310" s="236">
        <v>0</v>
      </c>
      <c r="T310" s="23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8" t="s">
        <v>162</v>
      </c>
      <c r="AT310" s="238" t="s">
        <v>157</v>
      </c>
      <c r="AU310" s="238" t="s">
        <v>85</v>
      </c>
      <c r="AY310" s="18" t="s">
        <v>155</v>
      </c>
      <c r="BE310" s="239">
        <f>IF(N310="základní",J310,0)</f>
        <v>0</v>
      </c>
      <c r="BF310" s="239">
        <f>IF(N310="snížená",J310,0)</f>
        <v>0</v>
      </c>
      <c r="BG310" s="239">
        <f>IF(N310="zákl. přenesená",J310,0)</f>
        <v>0</v>
      </c>
      <c r="BH310" s="239">
        <f>IF(N310="sníž. přenesená",J310,0)</f>
        <v>0</v>
      </c>
      <c r="BI310" s="239">
        <f>IF(N310="nulová",J310,0)</f>
        <v>0</v>
      </c>
      <c r="BJ310" s="18" t="s">
        <v>83</v>
      </c>
      <c r="BK310" s="239">
        <f>ROUND(I310*H310,2)</f>
        <v>0</v>
      </c>
      <c r="BL310" s="18" t="s">
        <v>162</v>
      </c>
      <c r="BM310" s="238" t="s">
        <v>371</v>
      </c>
    </row>
    <row r="311" s="13" customFormat="1">
      <c r="A311" s="13"/>
      <c r="B311" s="240"/>
      <c r="C311" s="241"/>
      <c r="D311" s="242" t="s">
        <v>163</v>
      </c>
      <c r="E311" s="243" t="s">
        <v>1</v>
      </c>
      <c r="F311" s="244" t="s">
        <v>164</v>
      </c>
      <c r="G311" s="241"/>
      <c r="H311" s="243" t="s">
        <v>1</v>
      </c>
      <c r="I311" s="245"/>
      <c r="J311" s="241"/>
      <c r="K311" s="241"/>
      <c r="L311" s="246"/>
      <c r="M311" s="247"/>
      <c r="N311" s="248"/>
      <c r="O311" s="248"/>
      <c r="P311" s="248"/>
      <c r="Q311" s="248"/>
      <c r="R311" s="248"/>
      <c r="S311" s="248"/>
      <c r="T311" s="24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0" t="s">
        <v>163</v>
      </c>
      <c r="AU311" s="250" t="s">
        <v>85</v>
      </c>
      <c r="AV311" s="13" t="s">
        <v>83</v>
      </c>
      <c r="AW311" s="13" t="s">
        <v>32</v>
      </c>
      <c r="AX311" s="13" t="s">
        <v>76</v>
      </c>
      <c r="AY311" s="250" t="s">
        <v>155</v>
      </c>
    </row>
    <row r="312" s="13" customFormat="1">
      <c r="A312" s="13"/>
      <c r="B312" s="240"/>
      <c r="C312" s="241"/>
      <c r="D312" s="242" t="s">
        <v>163</v>
      </c>
      <c r="E312" s="243" t="s">
        <v>1</v>
      </c>
      <c r="F312" s="244" t="s">
        <v>165</v>
      </c>
      <c r="G312" s="241"/>
      <c r="H312" s="243" t="s">
        <v>1</v>
      </c>
      <c r="I312" s="245"/>
      <c r="J312" s="241"/>
      <c r="K312" s="241"/>
      <c r="L312" s="246"/>
      <c r="M312" s="247"/>
      <c r="N312" s="248"/>
      <c r="O312" s="248"/>
      <c r="P312" s="248"/>
      <c r="Q312" s="248"/>
      <c r="R312" s="248"/>
      <c r="S312" s="248"/>
      <c r="T312" s="24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0" t="s">
        <v>163</v>
      </c>
      <c r="AU312" s="250" t="s">
        <v>85</v>
      </c>
      <c r="AV312" s="13" t="s">
        <v>83</v>
      </c>
      <c r="AW312" s="13" t="s">
        <v>32</v>
      </c>
      <c r="AX312" s="13" t="s">
        <v>76</v>
      </c>
      <c r="AY312" s="250" t="s">
        <v>155</v>
      </c>
    </row>
    <row r="313" s="14" customFormat="1">
      <c r="A313" s="14"/>
      <c r="B313" s="251"/>
      <c r="C313" s="252"/>
      <c r="D313" s="242" t="s">
        <v>163</v>
      </c>
      <c r="E313" s="253" t="s">
        <v>1</v>
      </c>
      <c r="F313" s="254" t="s">
        <v>372</v>
      </c>
      <c r="G313" s="252"/>
      <c r="H313" s="255">
        <v>170.625</v>
      </c>
      <c r="I313" s="256"/>
      <c r="J313" s="252"/>
      <c r="K313" s="252"/>
      <c r="L313" s="257"/>
      <c r="M313" s="258"/>
      <c r="N313" s="259"/>
      <c r="O313" s="259"/>
      <c r="P313" s="259"/>
      <c r="Q313" s="259"/>
      <c r="R313" s="259"/>
      <c r="S313" s="259"/>
      <c r="T313" s="26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1" t="s">
        <v>163</v>
      </c>
      <c r="AU313" s="261" t="s">
        <v>85</v>
      </c>
      <c r="AV313" s="14" t="s">
        <v>85</v>
      </c>
      <c r="AW313" s="14" t="s">
        <v>32</v>
      </c>
      <c r="AX313" s="14" t="s">
        <v>76</v>
      </c>
      <c r="AY313" s="261" t="s">
        <v>155</v>
      </c>
    </row>
    <row r="314" s="13" customFormat="1">
      <c r="A314" s="13"/>
      <c r="B314" s="240"/>
      <c r="C314" s="241"/>
      <c r="D314" s="242" t="s">
        <v>163</v>
      </c>
      <c r="E314" s="243" t="s">
        <v>1</v>
      </c>
      <c r="F314" s="244" t="s">
        <v>174</v>
      </c>
      <c r="G314" s="241"/>
      <c r="H314" s="243" t="s">
        <v>1</v>
      </c>
      <c r="I314" s="245"/>
      <c r="J314" s="241"/>
      <c r="K314" s="241"/>
      <c r="L314" s="246"/>
      <c r="M314" s="247"/>
      <c r="N314" s="248"/>
      <c r="O314" s="248"/>
      <c r="P314" s="248"/>
      <c r="Q314" s="248"/>
      <c r="R314" s="248"/>
      <c r="S314" s="248"/>
      <c r="T314" s="24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0" t="s">
        <v>163</v>
      </c>
      <c r="AU314" s="250" t="s">
        <v>85</v>
      </c>
      <c r="AV314" s="13" t="s">
        <v>83</v>
      </c>
      <c r="AW314" s="13" t="s">
        <v>32</v>
      </c>
      <c r="AX314" s="13" t="s">
        <v>76</v>
      </c>
      <c r="AY314" s="250" t="s">
        <v>155</v>
      </c>
    </row>
    <row r="315" s="14" customFormat="1">
      <c r="A315" s="14"/>
      <c r="B315" s="251"/>
      <c r="C315" s="252"/>
      <c r="D315" s="242" t="s">
        <v>163</v>
      </c>
      <c r="E315" s="253" t="s">
        <v>1</v>
      </c>
      <c r="F315" s="254" t="s">
        <v>183</v>
      </c>
      <c r="G315" s="252"/>
      <c r="H315" s="255">
        <v>16.800000000000001</v>
      </c>
      <c r="I315" s="256"/>
      <c r="J315" s="252"/>
      <c r="K315" s="252"/>
      <c r="L315" s="257"/>
      <c r="M315" s="258"/>
      <c r="N315" s="259"/>
      <c r="O315" s="259"/>
      <c r="P315" s="259"/>
      <c r="Q315" s="259"/>
      <c r="R315" s="259"/>
      <c r="S315" s="259"/>
      <c r="T315" s="26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1" t="s">
        <v>163</v>
      </c>
      <c r="AU315" s="261" t="s">
        <v>85</v>
      </c>
      <c r="AV315" s="14" t="s">
        <v>85</v>
      </c>
      <c r="AW315" s="14" t="s">
        <v>32</v>
      </c>
      <c r="AX315" s="14" t="s">
        <v>76</v>
      </c>
      <c r="AY315" s="261" t="s">
        <v>155</v>
      </c>
    </row>
    <row r="316" s="14" customFormat="1">
      <c r="A316" s="14"/>
      <c r="B316" s="251"/>
      <c r="C316" s="252"/>
      <c r="D316" s="242" t="s">
        <v>163</v>
      </c>
      <c r="E316" s="253" t="s">
        <v>1</v>
      </c>
      <c r="F316" s="254" t="s">
        <v>176</v>
      </c>
      <c r="G316" s="252"/>
      <c r="H316" s="255">
        <v>4.4000000000000004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1" t="s">
        <v>163</v>
      </c>
      <c r="AU316" s="261" t="s">
        <v>85</v>
      </c>
      <c r="AV316" s="14" t="s">
        <v>85</v>
      </c>
      <c r="AW316" s="14" t="s">
        <v>32</v>
      </c>
      <c r="AX316" s="14" t="s">
        <v>76</v>
      </c>
      <c r="AY316" s="261" t="s">
        <v>155</v>
      </c>
    </row>
    <row r="317" s="15" customFormat="1">
      <c r="A317" s="15"/>
      <c r="B317" s="262"/>
      <c r="C317" s="263"/>
      <c r="D317" s="242" t="s">
        <v>163</v>
      </c>
      <c r="E317" s="264" t="s">
        <v>1</v>
      </c>
      <c r="F317" s="265" t="s">
        <v>167</v>
      </c>
      <c r="G317" s="263"/>
      <c r="H317" s="266">
        <v>191.82500000000002</v>
      </c>
      <c r="I317" s="267"/>
      <c r="J317" s="263"/>
      <c r="K317" s="263"/>
      <c r="L317" s="268"/>
      <c r="M317" s="269"/>
      <c r="N317" s="270"/>
      <c r="O317" s="270"/>
      <c r="P317" s="270"/>
      <c r="Q317" s="270"/>
      <c r="R317" s="270"/>
      <c r="S317" s="270"/>
      <c r="T317" s="271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2" t="s">
        <v>163</v>
      </c>
      <c r="AU317" s="272" t="s">
        <v>85</v>
      </c>
      <c r="AV317" s="15" t="s">
        <v>162</v>
      </c>
      <c r="AW317" s="15" t="s">
        <v>32</v>
      </c>
      <c r="AX317" s="15" t="s">
        <v>83</v>
      </c>
      <c r="AY317" s="272" t="s">
        <v>155</v>
      </c>
    </row>
    <row r="318" s="2" customFormat="1" ht="24.15" customHeight="1">
      <c r="A318" s="39"/>
      <c r="B318" s="40"/>
      <c r="C318" s="227" t="s">
        <v>373</v>
      </c>
      <c r="D318" s="227" t="s">
        <v>157</v>
      </c>
      <c r="E318" s="228" t="s">
        <v>374</v>
      </c>
      <c r="F318" s="229" t="s">
        <v>375</v>
      </c>
      <c r="G318" s="230" t="s">
        <v>160</v>
      </c>
      <c r="H318" s="231">
        <v>232.05000000000001</v>
      </c>
      <c r="I318" s="232"/>
      <c r="J318" s="233">
        <f>ROUND(I318*H318,2)</f>
        <v>0</v>
      </c>
      <c r="K318" s="229" t="s">
        <v>161</v>
      </c>
      <c r="L318" s="45"/>
      <c r="M318" s="234" t="s">
        <v>1</v>
      </c>
      <c r="N318" s="235" t="s">
        <v>41</v>
      </c>
      <c r="O318" s="92"/>
      <c r="P318" s="236">
        <f>O318*H318</f>
        <v>0</v>
      </c>
      <c r="Q318" s="236">
        <v>0.0060099999999999997</v>
      </c>
      <c r="R318" s="236">
        <f>Q318*H318</f>
        <v>1.3946205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162</v>
      </c>
      <c r="AT318" s="238" t="s">
        <v>157</v>
      </c>
      <c r="AU318" s="238" t="s">
        <v>85</v>
      </c>
      <c r="AY318" s="18" t="s">
        <v>155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83</v>
      </c>
      <c r="BK318" s="239">
        <f>ROUND(I318*H318,2)</f>
        <v>0</v>
      </c>
      <c r="BL318" s="18" t="s">
        <v>162</v>
      </c>
      <c r="BM318" s="238" t="s">
        <v>376</v>
      </c>
    </row>
    <row r="319" s="13" customFormat="1">
      <c r="A319" s="13"/>
      <c r="B319" s="240"/>
      <c r="C319" s="241"/>
      <c r="D319" s="242" t="s">
        <v>163</v>
      </c>
      <c r="E319" s="243" t="s">
        <v>1</v>
      </c>
      <c r="F319" s="244" t="s">
        <v>164</v>
      </c>
      <c r="G319" s="241"/>
      <c r="H319" s="243" t="s">
        <v>1</v>
      </c>
      <c r="I319" s="245"/>
      <c r="J319" s="241"/>
      <c r="K319" s="241"/>
      <c r="L319" s="246"/>
      <c r="M319" s="247"/>
      <c r="N319" s="248"/>
      <c r="O319" s="248"/>
      <c r="P319" s="248"/>
      <c r="Q319" s="248"/>
      <c r="R319" s="248"/>
      <c r="S319" s="248"/>
      <c r="T319" s="24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0" t="s">
        <v>163</v>
      </c>
      <c r="AU319" s="250" t="s">
        <v>85</v>
      </c>
      <c r="AV319" s="13" t="s">
        <v>83</v>
      </c>
      <c r="AW319" s="13" t="s">
        <v>32</v>
      </c>
      <c r="AX319" s="13" t="s">
        <v>76</v>
      </c>
      <c r="AY319" s="250" t="s">
        <v>155</v>
      </c>
    </row>
    <row r="320" s="13" customFormat="1">
      <c r="A320" s="13"/>
      <c r="B320" s="240"/>
      <c r="C320" s="241"/>
      <c r="D320" s="242" t="s">
        <v>163</v>
      </c>
      <c r="E320" s="243" t="s">
        <v>1</v>
      </c>
      <c r="F320" s="244" t="s">
        <v>165</v>
      </c>
      <c r="G320" s="241"/>
      <c r="H320" s="243" t="s">
        <v>1</v>
      </c>
      <c r="I320" s="245"/>
      <c r="J320" s="241"/>
      <c r="K320" s="241"/>
      <c r="L320" s="246"/>
      <c r="M320" s="247"/>
      <c r="N320" s="248"/>
      <c r="O320" s="248"/>
      <c r="P320" s="248"/>
      <c r="Q320" s="248"/>
      <c r="R320" s="248"/>
      <c r="S320" s="248"/>
      <c r="T320" s="24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0" t="s">
        <v>163</v>
      </c>
      <c r="AU320" s="250" t="s">
        <v>85</v>
      </c>
      <c r="AV320" s="13" t="s">
        <v>83</v>
      </c>
      <c r="AW320" s="13" t="s">
        <v>32</v>
      </c>
      <c r="AX320" s="13" t="s">
        <v>76</v>
      </c>
      <c r="AY320" s="250" t="s">
        <v>155</v>
      </c>
    </row>
    <row r="321" s="14" customFormat="1">
      <c r="A321" s="14"/>
      <c r="B321" s="251"/>
      <c r="C321" s="252"/>
      <c r="D321" s="242" t="s">
        <v>163</v>
      </c>
      <c r="E321" s="253" t="s">
        <v>1</v>
      </c>
      <c r="F321" s="254" t="s">
        <v>377</v>
      </c>
      <c r="G321" s="252"/>
      <c r="H321" s="255">
        <v>211.25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1" t="s">
        <v>163</v>
      </c>
      <c r="AU321" s="261" t="s">
        <v>85</v>
      </c>
      <c r="AV321" s="14" t="s">
        <v>85</v>
      </c>
      <c r="AW321" s="14" t="s">
        <v>32</v>
      </c>
      <c r="AX321" s="14" t="s">
        <v>76</v>
      </c>
      <c r="AY321" s="261" t="s">
        <v>155</v>
      </c>
    </row>
    <row r="322" s="14" customFormat="1">
      <c r="A322" s="14"/>
      <c r="B322" s="251"/>
      <c r="C322" s="252"/>
      <c r="D322" s="242" t="s">
        <v>163</v>
      </c>
      <c r="E322" s="253" t="s">
        <v>1</v>
      </c>
      <c r="F322" s="254" t="s">
        <v>368</v>
      </c>
      <c r="G322" s="252"/>
      <c r="H322" s="255">
        <v>20.800000000000001</v>
      </c>
      <c r="I322" s="256"/>
      <c r="J322" s="252"/>
      <c r="K322" s="252"/>
      <c r="L322" s="257"/>
      <c r="M322" s="258"/>
      <c r="N322" s="259"/>
      <c r="O322" s="259"/>
      <c r="P322" s="259"/>
      <c r="Q322" s="259"/>
      <c r="R322" s="259"/>
      <c r="S322" s="259"/>
      <c r="T322" s="26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1" t="s">
        <v>163</v>
      </c>
      <c r="AU322" s="261" t="s">
        <v>85</v>
      </c>
      <c r="AV322" s="14" t="s">
        <v>85</v>
      </c>
      <c r="AW322" s="14" t="s">
        <v>32</v>
      </c>
      <c r="AX322" s="14" t="s">
        <v>76</v>
      </c>
      <c r="AY322" s="261" t="s">
        <v>155</v>
      </c>
    </row>
    <row r="323" s="15" customFormat="1">
      <c r="A323" s="15"/>
      <c r="B323" s="262"/>
      <c r="C323" s="263"/>
      <c r="D323" s="242" t="s">
        <v>163</v>
      </c>
      <c r="E323" s="264" t="s">
        <v>1</v>
      </c>
      <c r="F323" s="265" t="s">
        <v>167</v>
      </c>
      <c r="G323" s="263"/>
      <c r="H323" s="266">
        <v>232.05000000000001</v>
      </c>
      <c r="I323" s="267"/>
      <c r="J323" s="263"/>
      <c r="K323" s="263"/>
      <c r="L323" s="268"/>
      <c r="M323" s="269"/>
      <c r="N323" s="270"/>
      <c r="O323" s="270"/>
      <c r="P323" s="270"/>
      <c r="Q323" s="270"/>
      <c r="R323" s="270"/>
      <c r="S323" s="270"/>
      <c r="T323" s="27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2" t="s">
        <v>163</v>
      </c>
      <c r="AU323" s="272" t="s">
        <v>85</v>
      </c>
      <c r="AV323" s="15" t="s">
        <v>162</v>
      </c>
      <c r="AW323" s="15" t="s">
        <v>32</v>
      </c>
      <c r="AX323" s="15" t="s">
        <v>83</v>
      </c>
      <c r="AY323" s="272" t="s">
        <v>155</v>
      </c>
    </row>
    <row r="324" s="2" customFormat="1" ht="24.15" customHeight="1">
      <c r="A324" s="39"/>
      <c r="B324" s="40"/>
      <c r="C324" s="227" t="s">
        <v>280</v>
      </c>
      <c r="D324" s="227" t="s">
        <v>157</v>
      </c>
      <c r="E324" s="228" t="s">
        <v>378</v>
      </c>
      <c r="F324" s="229" t="s">
        <v>379</v>
      </c>
      <c r="G324" s="230" t="s">
        <v>160</v>
      </c>
      <c r="H324" s="231">
        <v>410</v>
      </c>
      <c r="I324" s="232"/>
      <c r="J324" s="233">
        <f>ROUND(I324*H324,2)</f>
        <v>0</v>
      </c>
      <c r="K324" s="229" t="s">
        <v>161</v>
      </c>
      <c r="L324" s="45"/>
      <c r="M324" s="234" t="s">
        <v>1</v>
      </c>
      <c r="N324" s="235" t="s">
        <v>41</v>
      </c>
      <c r="O324" s="92"/>
      <c r="P324" s="236">
        <f>O324*H324</f>
        <v>0</v>
      </c>
      <c r="Q324" s="236">
        <v>0.00051000000000000004</v>
      </c>
      <c r="R324" s="236">
        <f>Q324*H324</f>
        <v>0.20910000000000001</v>
      </c>
      <c r="S324" s="236">
        <v>0</v>
      </c>
      <c r="T324" s="237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8" t="s">
        <v>162</v>
      </c>
      <c r="AT324" s="238" t="s">
        <v>157</v>
      </c>
      <c r="AU324" s="238" t="s">
        <v>85</v>
      </c>
      <c r="AY324" s="18" t="s">
        <v>155</v>
      </c>
      <c r="BE324" s="239">
        <f>IF(N324="základní",J324,0)</f>
        <v>0</v>
      </c>
      <c r="BF324" s="239">
        <f>IF(N324="snížená",J324,0)</f>
        <v>0</v>
      </c>
      <c r="BG324" s="239">
        <f>IF(N324="zákl. přenesená",J324,0)</f>
        <v>0</v>
      </c>
      <c r="BH324" s="239">
        <f>IF(N324="sníž. přenesená",J324,0)</f>
        <v>0</v>
      </c>
      <c r="BI324" s="239">
        <f>IF(N324="nulová",J324,0)</f>
        <v>0</v>
      </c>
      <c r="BJ324" s="18" t="s">
        <v>83</v>
      </c>
      <c r="BK324" s="239">
        <f>ROUND(I324*H324,2)</f>
        <v>0</v>
      </c>
      <c r="BL324" s="18" t="s">
        <v>162</v>
      </c>
      <c r="BM324" s="238" t="s">
        <v>380</v>
      </c>
    </row>
    <row r="325" s="13" customFormat="1">
      <c r="A325" s="13"/>
      <c r="B325" s="240"/>
      <c r="C325" s="241"/>
      <c r="D325" s="242" t="s">
        <v>163</v>
      </c>
      <c r="E325" s="243" t="s">
        <v>1</v>
      </c>
      <c r="F325" s="244" t="s">
        <v>164</v>
      </c>
      <c r="G325" s="241"/>
      <c r="H325" s="243" t="s">
        <v>1</v>
      </c>
      <c r="I325" s="245"/>
      <c r="J325" s="241"/>
      <c r="K325" s="241"/>
      <c r="L325" s="246"/>
      <c r="M325" s="247"/>
      <c r="N325" s="248"/>
      <c r="O325" s="248"/>
      <c r="P325" s="248"/>
      <c r="Q325" s="248"/>
      <c r="R325" s="248"/>
      <c r="S325" s="248"/>
      <c r="T325" s="24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0" t="s">
        <v>163</v>
      </c>
      <c r="AU325" s="250" t="s">
        <v>85</v>
      </c>
      <c r="AV325" s="13" t="s">
        <v>83</v>
      </c>
      <c r="AW325" s="13" t="s">
        <v>32</v>
      </c>
      <c r="AX325" s="13" t="s">
        <v>76</v>
      </c>
      <c r="AY325" s="250" t="s">
        <v>155</v>
      </c>
    </row>
    <row r="326" s="13" customFormat="1">
      <c r="A326" s="13"/>
      <c r="B326" s="240"/>
      <c r="C326" s="241"/>
      <c r="D326" s="242" t="s">
        <v>163</v>
      </c>
      <c r="E326" s="243" t="s">
        <v>1</v>
      </c>
      <c r="F326" s="244" t="s">
        <v>165</v>
      </c>
      <c r="G326" s="241"/>
      <c r="H326" s="243" t="s">
        <v>1</v>
      </c>
      <c r="I326" s="245"/>
      <c r="J326" s="241"/>
      <c r="K326" s="241"/>
      <c r="L326" s="246"/>
      <c r="M326" s="247"/>
      <c r="N326" s="248"/>
      <c r="O326" s="248"/>
      <c r="P326" s="248"/>
      <c r="Q326" s="248"/>
      <c r="R326" s="248"/>
      <c r="S326" s="248"/>
      <c r="T326" s="24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0" t="s">
        <v>163</v>
      </c>
      <c r="AU326" s="250" t="s">
        <v>85</v>
      </c>
      <c r="AV326" s="13" t="s">
        <v>83</v>
      </c>
      <c r="AW326" s="13" t="s">
        <v>32</v>
      </c>
      <c r="AX326" s="13" t="s">
        <v>76</v>
      </c>
      <c r="AY326" s="250" t="s">
        <v>155</v>
      </c>
    </row>
    <row r="327" s="14" customFormat="1">
      <c r="A327" s="14"/>
      <c r="B327" s="251"/>
      <c r="C327" s="252"/>
      <c r="D327" s="242" t="s">
        <v>163</v>
      </c>
      <c r="E327" s="253" t="s">
        <v>1</v>
      </c>
      <c r="F327" s="254" t="s">
        <v>198</v>
      </c>
      <c r="G327" s="252"/>
      <c r="H327" s="255">
        <v>410</v>
      </c>
      <c r="I327" s="256"/>
      <c r="J327" s="252"/>
      <c r="K327" s="252"/>
      <c r="L327" s="257"/>
      <c r="M327" s="258"/>
      <c r="N327" s="259"/>
      <c r="O327" s="259"/>
      <c r="P327" s="259"/>
      <c r="Q327" s="259"/>
      <c r="R327" s="259"/>
      <c r="S327" s="259"/>
      <c r="T327" s="26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1" t="s">
        <v>163</v>
      </c>
      <c r="AU327" s="261" t="s">
        <v>85</v>
      </c>
      <c r="AV327" s="14" t="s">
        <v>85</v>
      </c>
      <c r="AW327" s="14" t="s">
        <v>32</v>
      </c>
      <c r="AX327" s="14" t="s">
        <v>76</v>
      </c>
      <c r="AY327" s="261" t="s">
        <v>155</v>
      </c>
    </row>
    <row r="328" s="15" customFormat="1">
      <c r="A328" s="15"/>
      <c r="B328" s="262"/>
      <c r="C328" s="263"/>
      <c r="D328" s="242" t="s">
        <v>163</v>
      </c>
      <c r="E328" s="264" t="s">
        <v>1</v>
      </c>
      <c r="F328" s="265" t="s">
        <v>167</v>
      </c>
      <c r="G328" s="263"/>
      <c r="H328" s="266">
        <v>410</v>
      </c>
      <c r="I328" s="267"/>
      <c r="J328" s="263"/>
      <c r="K328" s="263"/>
      <c r="L328" s="268"/>
      <c r="M328" s="269"/>
      <c r="N328" s="270"/>
      <c r="O328" s="270"/>
      <c r="P328" s="270"/>
      <c r="Q328" s="270"/>
      <c r="R328" s="270"/>
      <c r="S328" s="270"/>
      <c r="T328" s="271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2" t="s">
        <v>163</v>
      </c>
      <c r="AU328" s="272" t="s">
        <v>85</v>
      </c>
      <c r="AV328" s="15" t="s">
        <v>162</v>
      </c>
      <c r="AW328" s="15" t="s">
        <v>32</v>
      </c>
      <c r="AX328" s="15" t="s">
        <v>83</v>
      </c>
      <c r="AY328" s="272" t="s">
        <v>155</v>
      </c>
    </row>
    <row r="329" s="2" customFormat="1" ht="49.05" customHeight="1">
      <c r="A329" s="39"/>
      <c r="B329" s="40"/>
      <c r="C329" s="227" t="s">
        <v>381</v>
      </c>
      <c r="D329" s="227" t="s">
        <v>157</v>
      </c>
      <c r="E329" s="228" t="s">
        <v>382</v>
      </c>
      <c r="F329" s="229" t="s">
        <v>383</v>
      </c>
      <c r="G329" s="230" t="s">
        <v>160</v>
      </c>
      <c r="H329" s="231">
        <v>410</v>
      </c>
      <c r="I329" s="232"/>
      <c r="J329" s="233">
        <f>ROUND(I329*H329,2)</f>
        <v>0</v>
      </c>
      <c r="K329" s="229" t="s">
        <v>161</v>
      </c>
      <c r="L329" s="45"/>
      <c r="M329" s="234" t="s">
        <v>1</v>
      </c>
      <c r="N329" s="235" t="s">
        <v>41</v>
      </c>
      <c r="O329" s="92"/>
      <c r="P329" s="236">
        <f>O329*H329</f>
        <v>0</v>
      </c>
      <c r="Q329" s="236">
        <v>0.10373</v>
      </c>
      <c r="R329" s="236">
        <f>Q329*H329</f>
        <v>42.529299999999999</v>
      </c>
      <c r="S329" s="236">
        <v>0</v>
      </c>
      <c r="T329" s="237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8" t="s">
        <v>162</v>
      </c>
      <c r="AT329" s="238" t="s">
        <v>157</v>
      </c>
      <c r="AU329" s="238" t="s">
        <v>85</v>
      </c>
      <c r="AY329" s="18" t="s">
        <v>155</v>
      </c>
      <c r="BE329" s="239">
        <f>IF(N329="základní",J329,0)</f>
        <v>0</v>
      </c>
      <c r="BF329" s="239">
        <f>IF(N329="snížená",J329,0)</f>
        <v>0</v>
      </c>
      <c r="BG329" s="239">
        <f>IF(N329="zákl. přenesená",J329,0)</f>
        <v>0</v>
      </c>
      <c r="BH329" s="239">
        <f>IF(N329="sníž. přenesená",J329,0)</f>
        <v>0</v>
      </c>
      <c r="BI329" s="239">
        <f>IF(N329="nulová",J329,0)</f>
        <v>0</v>
      </c>
      <c r="BJ329" s="18" t="s">
        <v>83</v>
      </c>
      <c r="BK329" s="239">
        <f>ROUND(I329*H329,2)</f>
        <v>0</v>
      </c>
      <c r="BL329" s="18" t="s">
        <v>162</v>
      </c>
      <c r="BM329" s="238" t="s">
        <v>384</v>
      </c>
    </row>
    <row r="330" s="13" customFormat="1">
      <c r="A330" s="13"/>
      <c r="B330" s="240"/>
      <c r="C330" s="241"/>
      <c r="D330" s="242" t="s">
        <v>163</v>
      </c>
      <c r="E330" s="243" t="s">
        <v>1</v>
      </c>
      <c r="F330" s="244" t="s">
        <v>164</v>
      </c>
      <c r="G330" s="241"/>
      <c r="H330" s="243" t="s">
        <v>1</v>
      </c>
      <c r="I330" s="245"/>
      <c r="J330" s="241"/>
      <c r="K330" s="241"/>
      <c r="L330" s="246"/>
      <c r="M330" s="247"/>
      <c r="N330" s="248"/>
      <c r="O330" s="248"/>
      <c r="P330" s="248"/>
      <c r="Q330" s="248"/>
      <c r="R330" s="248"/>
      <c r="S330" s="248"/>
      <c r="T330" s="24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0" t="s">
        <v>163</v>
      </c>
      <c r="AU330" s="250" t="s">
        <v>85</v>
      </c>
      <c r="AV330" s="13" t="s">
        <v>83</v>
      </c>
      <c r="AW330" s="13" t="s">
        <v>32</v>
      </c>
      <c r="AX330" s="13" t="s">
        <v>76</v>
      </c>
      <c r="AY330" s="250" t="s">
        <v>155</v>
      </c>
    </row>
    <row r="331" s="13" customFormat="1">
      <c r="A331" s="13"/>
      <c r="B331" s="240"/>
      <c r="C331" s="241"/>
      <c r="D331" s="242" t="s">
        <v>163</v>
      </c>
      <c r="E331" s="243" t="s">
        <v>1</v>
      </c>
      <c r="F331" s="244" t="s">
        <v>165</v>
      </c>
      <c r="G331" s="241"/>
      <c r="H331" s="243" t="s">
        <v>1</v>
      </c>
      <c r="I331" s="245"/>
      <c r="J331" s="241"/>
      <c r="K331" s="241"/>
      <c r="L331" s="246"/>
      <c r="M331" s="247"/>
      <c r="N331" s="248"/>
      <c r="O331" s="248"/>
      <c r="P331" s="248"/>
      <c r="Q331" s="248"/>
      <c r="R331" s="248"/>
      <c r="S331" s="248"/>
      <c r="T331" s="24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0" t="s">
        <v>163</v>
      </c>
      <c r="AU331" s="250" t="s">
        <v>85</v>
      </c>
      <c r="AV331" s="13" t="s">
        <v>83</v>
      </c>
      <c r="AW331" s="13" t="s">
        <v>32</v>
      </c>
      <c r="AX331" s="13" t="s">
        <v>76</v>
      </c>
      <c r="AY331" s="250" t="s">
        <v>155</v>
      </c>
    </row>
    <row r="332" s="14" customFormat="1">
      <c r="A332" s="14"/>
      <c r="B332" s="251"/>
      <c r="C332" s="252"/>
      <c r="D332" s="242" t="s">
        <v>163</v>
      </c>
      <c r="E332" s="253" t="s">
        <v>1</v>
      </c>
      <c r="F332" s="254" t="s">
        <v>198</v>
      </c>
      <c r="G332" s="252"/>
      <c r="H332" s="255">
        <v>410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1" t="s">
        <v>163</v>
      </c>
      <c r="AU332" s="261" t="s">
        <v>85</v>
      </c>
      <c r="AV332" s="14" t="s">
        <v>85</v>
      </c>
      <c r="AW332" s="14" t="s">
        <v>32</v>
      </c>
      <c r="AX332" s="14" t="s">
        <v>76</v>
      </c>
      <c r="AY332" s="261" t="s">
        <v>155</v>
      </c>
    </row>
    <row r="333" s="15" customFormat="1">
      <c r="A333" s="15"/>
      <c r="B333" s="262"/>
      <c r="C333" s="263"/>
      <c r="D333" s="242" t="s">
        <v>163</v>
      </c>
      <c r="E333" s="264" t="s">
        <v>1</v>
      </c>
      <c r="F333" s="265" t="s">
        <v>167</v>
      </c>
      <c r="G333" s="263"/>
      <c r="H333" s="266">
        <v>410</v>
      </c>
      <c r="I333" s="267"/>
      <c r="J333" s="263"/>
      <c r="K333" s="263"/>
      <c r="L333" s="268"/>
      <c r="M333" s="269"/>
      <c r="N333" s="270"/>
      <c r="O333" s="270"/>
      <c r="P333" s="270"/>
      <c r="Q333" s="270"/>
      <c r="R333" s="270"/>
      <c r="S333" s="270"/>
      <c r="T333" s="27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2" t="s">
        <v>163</v>
      </c>
      <c r="AU333" s="272" t="s">
        <v>85</v>
      </c>
      <c r="AV333" s="15" t="s">
        <v>162</v>
      </c>
      <c r="AW333" s="15" t="s">
        <v>32</v>
      </c>
      <c r="AX333" s="15" t="s">
        <v>83</v>
      </c>
      <c r="AY333" s="272" t="s">
        <v>155</v>
      </c>
    </row>
    <row r="334" s="2" customFormat="1" ht="78" customHeight="1">
      <c r="A334" s="39"/>
      <c r="B334" s="40"/>
      <c r="C334" s="227" t="s">
        <v>285</v>
      </c>
      <c r="D334" s="227" t="s">
        <v>157</v>
      </c>
      <c r="E334" s="228" t="s">
        <v>385</v>
      </c>
      <c r="F334" s="229" t="s">
        <v>386</v>
      </c>
      <c r="G334" s="230" t="s">
        <v>160</v>
      </c>
      <c r="H334" s="231">
        <v>6</v>
      </c>
      <c r="I334" s="232"/>
      <c r="J334" s="233">
        <f>ROUND(I334*H334,2)</f>
        <v>0</v>
      </c>
      <c r="K334" s="229" t="s">
        <v>161</v>
      </c>
      <c r="L334" s="45"/>
      <c r="M334" s="234" t="s">
        <v>1</v>
      </c>
      <c r="N334" s="235" t="s">
        <v>41</v>
      </c>
      <c r="O334" s="92"/>
      <c r="P334" s="236">
        <f>O334*H334</f>
        <v>0</v>
      </c>
      <c r="Q334" s="236">
        <v>0.11162</v>
      </c>
      <c r="R334" s="236">
        <f>Q334*H334</f>
        <v>0.66971999999999998</v>
      </c>
      <c r="S334" s="236">
        <v>0</v>
      </c>
      <c r="T334" s="237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8" t="s">
        <v>162</v>
      </c>
      <c r="AT334" s="238" t="s">
        <v>157</v>
      </c>
      <c r="AU334" s="238" t="s">
        <v>85</v>
      </c>
      <c r="AY334" s="18" t="s">
        <v>155</v>
      </c>
      <c r="BE334" s="239">
        <f>IF(N334="základní",J334,0)</f>
        <v>0</v>
      </c>
      <c r="BF334" s="239">
        <f>IF(N334="snížená",J334,0)</f>
        <v>0</v>
      </c>
      <c r="BG334" s="239">
        <f>IF(N334="zákl. přenesená",J334,0)</f>
        <v>0</v>
      </c>
      <c r="BH334" s="239">
        <f>IF(N334="sníž. přenesená",J334,0)</f>
        <v>0</v>
      </c>
      <c r="BI334" s="239">
        <f>IF(N334="nulová",J334,0)</f>
        <v>0</v>
      </c>
      <c r="BJ334" s="18" t="s">
        <v>83</v>
      </c>
      <c r="BK334" s="239">
        <f>ROUND(I334*H334,2)</f>
        <v>0</v>
      </c>
      <c r="BL334" s="18" t="s">
        <v>162</v>
      </c>
      <c r="BM334" s="238" t="s">
        <v>387</v>
      </c>
    </row>
    <row r="335" s="14" customFormat="1">
      <c r="A335" s="14"/>
      <c r="B335" s="251"/>
      <c r="C335" s="252"/>
      <c r="D335" s="242" t="s">
        <v>163</v>
      </c>
      <c r="E335" s="253" t="s">
        <v>1</v>
      </c>
      <c r="F335" s="254" t="s">
        <v>166</v>
      </c>
      <c r="G335" s="252"/>
      <c r="H335" s="255">
        <v>6</v>
      </c>
      <c r="I335" s="256"/>
      <c r="J335" s="252"/>
      <c r="K335" s="252"/>
      <c r="L335" s="257"/>
      <c r="M335" s="258"/>
      <c r="N335" s="259"/>
      <c r="O335" s="259"/>
      <c r="P335" s="259"/>
      <c r="Q335" s="259"/>
      <c r="R335" s="259"/>
      <c r="S335" s="259"/>
      <c r="T335" s="26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1" t="s">
        <v>163</v>
      </c>
      <c r="AU335" s="261" t="s">
        <v>85</v>
      </c>
      <c r="AV335" s="14" t="s">
        <v>85</v>
      </c>
      <c r="AW335" s="14" t="s">
        <v>32</v>
      </c>
      <c r="AX335" s="14" t="s">
        <v>76</v>
      </c>
      <c r="AY335" s="261" t="s">
        <v>155</v>
      </c>
    </row>
    <row r="336" s="15" customFormat="1">
      <c r="A336" s="15"/>
      <c r="B336" s="262"/>
      <c r="C336" s="263"/>
      <c r="D336" s="242" t="s">
        <v>163</v>
      </c>
      <c r="E336" s="264" t="s">
        <v>1</v>
      </c>
      <c r="F336" s="265" t="s">
        <v>167</v>
      </c>
      <c r="G336" s="263"/>
      <c r="H336" s="266">
        <v>6</v>
      </c>
      <c r="I336" s="267"/>
      <c r="J336" s="263"/>
      <c r="K336" s="263"/>
      <c r="L336" s="268"/>
      <c r="M336" s="269"/>
      <c r="N336" s="270"/>
      <c r="O336" s="270"/>
      <c r="P336" s="270"/>
      <c r="Q336" s="270"/>
      <c r="R336" s="270"/>
      <c r="S336" s="270"/>
      <c r="T336" s="27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2" t="s">
        <v>163</v>
      </c>
      <c r="AU336" s="272" t="s">
        <v>85</v>
      </c>
      <c r="AV336" s="15" t="s">
        <v>162</v>
      </c>
      <c r="AW336" s="15" t="s">
        <v>32</v>
      </c>
      <c r="AX336" s="15" t="s">
        <v>83</v>
      </c>
      <c r="AY336" s="272" t="s">
        <v>155</v>
      </c>
    </row>
    <row r="337" s="2" customFormat="1" ht="24.15" customHeight="1">
      <c r="A337" s="39"/>
      <c r="B337" s="40"/>
      <c r="C337" s="289" t="s">
        <v>388</v>
      </c>
      <c r="D337" s="289" t="s">
        <v>277</v>
      </c>
      <c r="E337" s="290" t="s">
        <v>389</v>
      </c>
      <c r="F337" s="291" t="s">
        <v>390</v>
      </c>
      <c r="G337" s="292" t="s">
        <v>160</v>
      </c>
      <c r="H337" s="293">
        <v>0.59999999999999998</v>
      </c>
      <c r="I337" s="294"/>
      <c r="J337" s="295">
        <f>ROUND(I337*H337,2)</f>
        <v>0</v>
      </c>
      <c r="K337" s="291" t="s">
        <v>161</v>
      </c>
      <c r="L337" s="296"/>
      <c r="M337" s="297" t="s">
        <v>1</v>
      </c>
      <c r="N337" s="298" t="s">
        <v>41</v>
      </c>
      <c r="O337" s="92"/>
      <c r="P337" s="236">
        <f>O337*H337</f>
        <v>0</v>
      </c>
      <c r="Q337" s="236">
        <v>0.152</v>
      </c>
      <c r="R337" s="236">
        <f>Q337*H337</f>
        <v>0.091199999999999989</v>
      </c>
      <c r="S337" s="236">
        <v>0</v>
      </c>
      <c r="T337" s="237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8" t="s">
        <v>186</v>
      </c>
      <c r="AT337" s="238" t="s">
        <v>277</v>
      </c>
      <c r="AU337" s="238" t="s">
        <v>85</v>
      </c>
      <c r="AY337" s="18" t="s">
        <v>155</v>
      </c>
      <c r="BE337" s="239">
        <f>IF(N337="základní",J337,0)</f>
        <v>0</v>
      </c>
      <c r="BF337" s="239">
        <f>IF(N337="snížená",J337,0)</f>
        <v>0</v>
      </c>
      <c r="BG337" s="239">
        <f>IF(N337="zákl. přenesená",J337,0)</f>
        <v>0</v>
      </c>
      <c r="BH337" s="239">
        <f>IF(N337="sníž. přenesená",J337,0)</f>
        <v>0</v>
      </c>
      <c r="BI337" s="239">
        <f>IF(N337="nulová",J337,0)</f>
        <v>0</v>
      </c>
      <c r="BJ337" s="18" t="s">
        <v>83</v>
      </c>
      <c r="BK337" s="239">
        <f>ROUND(I337*H337,2)</f>
        <v>0</v>
      </c>
      <c r="BL337" s="18" t="s">
        <v>162</v>
      </c>
      <c r="BM337" s="238" t="s">
        <v>391</v>
      </c>
    </row>
    <row r="338" s="2" customFormat="1">
      <c r="A338" s="39"/>
      <c r="B338" s="40"/>
      <c r="C338" s="41"/>
      <c r="D338" s="242" t="s">
        <v>192</v>
      </c>
      <c r="E338" s="41"/>
      <c r="F338" s="273" t="s">
        <v>392</v>
      </c>
      <c r="G338" s="41"/>
      <c r="H338" s="41"/>
      <c r="I338" s="274"/>
      <c r="J338" s="41"/>
      <c r="K338" s="41"/>
      <c r="L338" s="45"/>
      <c r="M338" s="275"/>
      <c r="N338" s="276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192</v>
      </c>
      <c r="AU338" s="18" t="s">
        <v>85</v>
      </c>
    </row>
    <row r="339" s="13" customFormat="1">
      <c r="A339" s="13"/>
      <c r="B339" s="240"/>
      <c r="C339" s="241"/>
      <c r="D339" s="242" t="s">
        <v>163</v>
      </c>
      <c r="E339" s="243" t="s">
        <v>1</v>
      </c>
      <c r="F339" s="244" t="s">
        <v>393</v>
      </c>
      <c r="G339" s="241"/>
      <c r="H339" s="243" t="s">
        <v>1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0" t="s">
        <v>163</v>
      </c>
      <c r="AU339" s="250" t="s">
        <v>85</v>
      </c>
      <c r="AV339" s="13" t="s">
        <v>83</v>
      </c>
      <c r="AW339" s="13" t="s">
        <v>32</v>
      </c>
      <c r="AX339" s="13" t="s">
        <v>76</v>
      </c>
      <c r="AY339" s="250" t="s">
        <v>155</v>
      </c>
    </row>
    <row r="340" s="14" customFormat="1">
      <c r="A340" s="14"/>
      <c r="B340" s="251"/>
      <c r="C340" s="252"/>
      <c r="D340" s="242" t="s">
        <v>163</v>
      </c>
      <c r="E340" s="253" t="s">
        <v>1</v>
      </c>
      <c r="F340" s="254" t="s">
        <v>394</v>
      </c>
      <c r="G340" s="252"/>
      <c r="H340" s="255">
        <v>0.59999999999999998</v>
      </c>
      <c r="I340" s="256"/>
      <c r="J340" s="252"/>
      <c r="K340" s="252"/>
      <c r="L340" s="257"/>
      <c r="M340" s="258"/>
      <c r="N340" s="259"/>
      <c r="O340" s="259"/>
      <c r="P340" s="259"/>
      <c r="Q340" s="259"/>
      <c r="R340" s="259"/>
      <c r="S340" s="259"/>
      <c r="T340" s="26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1" t="s">
        <v>163</v>
      </c>
      <c r="AU340" s="261" t="s">
        <v>85</v>
      </c>
      <c r="AV340" s="14" t="s">
        <v>85</v>
      </c>
      <c r="AW340" s="14" t="s">
        <v>32</v>
      </c>
      <c r="AX340" s="14" t="s">
        <v>76</v>
      </c>
      <c r="AY340" s="261" t="s">
        <v>155</v>
      </c>
    </row>
    <row r="341" s="15" customFormat="1">
      <c r="A341" s="15"/>
      <c r="B341" s="262"/>
      <c r="C341" s="263"/>
      <c r="D341" s="242" t="s">
        <v>163</v>
      </c>
      <c r="E341" s="264" t="s">
        <v>1</v>
      </c>
      <c r="F341" s="265" t="s">
        <v>167</v>
      </c>
      <c r="G341" s="263"/>
      <c r="H341" s="266">
        <v>0.59999999999999998</v>
      </c>
      <c r="I341" s="267"/>
      <c r="J341" s="263"/>
      <c r="K341" s="263"/>
      <c r="L341" s="268"/>
      <c r="M341" s="269"/>
      <c r="N341" s="270"/>
      <c r="O341" s="270"/>
      <c r="P341" s="270"/>
      <c r="Q341" s="270"/>
      <c r="R341" s="270"/>
      <c r="S341" s="270"/>
      <c r="T341" s="271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2" t="s">
        <v>163</v>
      </c>
      <c r="AU341" s="272" t="s">
        <v>85</v>
      </c>
      <c r="AV341" s="15" t="s">
        <v>162</v>
      </c>
      <c r="AW341" s="15" t="s">
        <v>32</v>
      </c>
      <c r="AX341" s="15" t="s">
        <v>83</v>
      </c>
      <c r="AY341" s="272" t="s">
        <v>155</v>
      </c>
    </row>
    <row r="342" s="12" customFormat="1" ht="22.8" customHeight="1">
      <c r="A342" s="12"/>
      <c r="B342" s="211"/>
      <c r="C342" s="212"/>
      <c r="D342" s="213" t="s">
        <v>75</v>
      </c>
      <c r="E342" s="225" t="s">
        <v>186</v>
      </c>
      <c r="F342" s="225" t="s">
        <v>395</v>
      </c>
      <c r="G342" s="212"/>
      <c r="H342" s="212"/>
      <c r="I342" s="215"/>
      <c r="J342" s="226">
        <f>BK342</f>
        <v>0</v>
      </c>
      <c r="K342" s="212"/>
      <c r="L342" s="217"/>
      <c r="M342" s="218"/>
      <c r="N342" s="219"/>
      <c r="O342" s="219"/>
      <c r="P342" s="220">
        <f>SUM(P343:P383)</f>
        <v>0</v>
      </c>
      <c r="Q342" s="219"/>
      <c r="R342" s="220">
        <f>SUM(R343:R383)</f>
        <v>6.5091989999999988</v>
      </c>
      <c r="S342" s="219"/>
      <c r="T342" s="221">
        <f>SUM(T343:T383)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2" t="s">
        <v>83</v>
      </c>
      <c r="AT342" s="223" t="s">
        <v>75</v>
      </c>
      <c r="AU342" s="223" t="s">
        <v>83</v>
      </c>
      <c r="AY342" s="222" t="s">
        <v>155</v>
      </c>
      <c r="BK342" s="224">
        <f>SUM(BK343:BK383)</f>
        <v>0</v>
      </c>
    </row>
    <row r="343" s="2" customFormat="1" ht="24.15" customHeight="1">
      <c r="A343" s="39"/>
      <c r="B343" s="40"/>
      <c r="C343" s="227" t="s">
        <v>291</v>
      </c>
      <c r="D343" s="227" t="s">
        <v>157</v>
      </c>
      <c r="E343" s="228" t="s">
        <v>396</v>
      </c>
      <c r="F343" s="229" t="s">
        <v>397</v>
      </c>
      <c r="G343" s="230" t="s">
        <v>302</v>
      </c>
      <c r="H343" s="231">
        <v>12</v>
      </c>
      <c r="I343" s="232"/>
      <c r="J343" s="233">
        <f>ROUND(I343*H343,2)</f>
        <v>0</v>
      </c>
      <c r="K343" s="229" t="s">
        <v>161</v>
      </c>
      <c r="L343" s="45"/>
      <c r="M343" s="234" t="s">
        <v>1</v>
      </c>
      <c r="N343" s="235" t="s">
        <v>41</v>
      </c>
      <c r="O343" s="92"/>
      <c r="P343" s="236">
        <f>O343*H343</f>
        <v>0</v>
      </c>
      <c r="Q343" s="236">
        <v>1.0000000000000001E-05</v>
      </c>
      <c r="R343" s="236">
        <f>Q343*H343</f>
        <v>0.00012000000000000002</v>
      </c>
      <c r="S343" s="236">
        <v>0</v>
      </c>
      <c r="T343" s="237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8" t="s">
        <v>162</v>
      </c>
      <c r="AT343" s="238" t="s">
        <v>157</v>
      </c>
      <c r="AU343" s="238" t="s">
        <v>85</v>
      </c>
      <c r="AY343" s="18" t="s">
        <v>155</v>
      </c>
      <c r="BE343" s="239">
        <f>IF(N343="základní",J343,0)</f>
        <v>0</v>
      </c>
      <c r="BF343" s="239">
        <f>IF(N343="snížená",J343,0)</f>
        <v>0</v>
      </c>
      <c r="BG343" s="239">
        <f>IF(N343="zákl. přenesená",J343,0)</f>
        <v>0</v>
      </c>
      <c r="BH343" s="239">
        <f>IF(N343="sníž. přenesená",J343,0)</f>
        <v>0</v>
      </c>
      <c r="BI343" s="239">
        <f>IF(N343="nulová",J343,0)</f>
        <v>0</v>
      </c>
      <c r="BJ343" s="18" t="s">
        <v>83</v>
      </c>
      <c r="BK343" s="239">
        <f>ROUND(I343*H343,2)</f>
        <v>0</v>
      </c>
      <c r="BL343" s="18" t="s">
        <v>162</v>
      </c>
      <c r="BM343" s="238" t="s">
        <v>398</v>
      </c>
    </row>
    <row r="344" s="2" customFormat="1" ht="24.15" customHeight="1">
      <c r="A344" s="39"/>
      <c r="B344" s="40"/>
      <c r="C344" s="227" t="s">
        <v>399</v>
      </c>
      <c r="D344" s="227" t="s">
        <v>157</v>
      </c>
      <c r="E344" s="228" t="s">
        <v>400</v>
      </c>
      <c r="F344" s="229" t="s">
        <v>401</v>
      </c>
      <c r="G344" s="230" t="s">
        <v>302</v>
      </c>
      <c r="H344" s="231">
        <v>81.25</v>
      </c>
      <c r="I344" s="232"/>
      <c r="J344" s="233">
        <f>ROUND(I344*H344,2)</f>
        <v>0</v>
      </c>
      <c r="K344" s="229" t="s">
        <v>161</v>
      </c>
      <c r="L344" s="45"/>
      <c r="M344" s="234" t="s">
        <v>1</v>
      </c>
      <c r="N344" s="235" t="s">
        <v>41</v>
      </c>
      <c r="O344" s="92"/>
      <c r="P344" s="236">
        <f>O344*H344</f>
        <v>0</v>
      </c>
      <c r="Q344" s="236">
        <v>1.8E-05</v>
      </c>
      <c r="R344" s="236">
        <f>Q344*H344</f>
        <v>0.0014625</v>
      </c>
      <c r="S344" s="236">
        <v>0</v>
      </c>
      <c r="T344" s="237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8" t="s">
        <v>162</v>
      </c>
      <c r="AT344" s="238" t="s">
        <v>157</v>
      </c>
      <c r="AU344" s="238" t="s">
        <v>85</v>
      </c>
      <c r="AY344" s="18" t="s">
        <v>155</v>
      </c>
      <c r="BE344" s="239">
        <f>IF(N344="základní",J344,0)</f>
        <v>0</v>
      </c>
      <c r="BF344" s="239">
        <f>IF(N344="snížená",J344,0)</f>
        <v>0</v>
      </c>
      <c r="BG344" s="239">
        <f>IF(N344="zákl. přenesená",J344,0)</f>
        <v>0</v>
      </c>
      <c r="BH344" s="239">
        <f>IF(N344="sníž. přenesená",J344,0)</f>
        <v>0</v>
      </c>
      <c r="BI344" s="239">
        <f>IF(N344="nulová",J344,0)</f>
        <v>0</v>
      </c>
      <c r="BJ344" s="18" t="s">
        <v>83</v>
      </c>
      <c r="BK344" s="239">
        <f>ROUND(I344*H344,2)</f>
        <v>0</v>
      </c>
      <c r="BL344" s="18" t="s">
        <v>162</v>
      </c>
      <c r="BM344" s="238" t="s">
        <v>402</v>
      </c>
    </row>
    <row r="345" s="2" customFormat="1" ht="49.05" customHeight="1">
      <c r="A345" s="39"/>
      <c r="B345" s="40"/>
      <c r="C345" s="289" t="s">
        <v>295</v>
      </c>
      <c r="D345" s="289" t="s">
        <v>277</v>
      </c>
      <c r="E345" s="290" t="s">
        <v>403</v>
      </c>
      <c r="F345" s="291" t="s">
        <v>404</v>
      </c>
      <c r="G345" s="292" t="s">
        <v>302</v>
      </c>
      <c r="H345" s="293">
        <v>82.468999999999994</v>
      </c>
      <c r="I345" s="294"/>
      <c r="J345" s="295">
        <f>ROUND(I345*H345,2)</f>
        <v>0</v>
      </c>
      <c r="K345" s="291" t="s">
        <v>1</v>
      </c>
      <c r="L345" s="296"/>
      <c r="M345" s="297" t="s">
        <v>1</v>
      </c>
      <c r="N345" s="298" t="s">
        <v>41</v>
      </c>
      <c r="O345" s="92"/>
      <c r="P345" s="236">
        <f>O345*H345</f>
        <v>0</v>
      </c>
      <c r="Q345" s="236">
        <v>0</v>
      </c>
      <c r="R345" s="236">
        <f>Q345*H345</f>
        <v>0</v>
      </c>
      <c r="S345" s="236">
        <v>0</v>
      </c>
      <c r="T345" s="237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8" t="s">
        <v>186</v>
      </c>
      <c r="AT345" s="238" t="s">
        <v>277</v>
      </c>
      <c r="AU345" s="238" t="s">
        <v>85</v>
      </c>
      <c r="AY345" s="18" t="s">
        <v>155</v>
      </c>
      <c r="BE345" s="239">
        <f>IF(N345="základní",J345,0)</f>
        <v>0</v>
      </c>
      <c r="BF345" s="239">
        <f>IF(N345="snížená",J345,0)</f>
        <v>0</v>
      </c>
      <c r="BG345" s="239">
        <f>IF(N345="zákl. přenesená",J345,0)</f>
        <v>0</v>
      </c>
      <c r="BH345" s="239">
        <f>IF(N345="sníž. přenesená",J345,0)</f>
        <v>0</v>
      </c>
      <c r="BI345" s="239">
        <f>IF(N345="nulová",J345,0)</f>
        <v>0</v>
      </c>
      <c r="BJ345" s="18" t="s">
        <v>83</v>
      </c>
      <c r="BK345" s="239">
        <f>ROUND(I345*H345,2)</f>
        <v>0</v>
      </c>
      <c r="BL345" s="18" t="s">
        <v>162</v>
      </c>
      <c r="BM345" s="238" t="s">
        <v>405</v>
      </c>
    </row>
    <row r="346" s="2" customFormat="1">
      <c r="A346" s="39"/>
      <c r="B346" s="40"/>
      <c r="C346" s="41"/>
      <c r="D346" s="242" t="s">
        <v>192</v>
      </c>
      <c r="E346" s="41"/>
      <c r="F346" s="273" t="s">
        <v>406</v>
      </c>
      <c r="G346" s="41"/>
      <c r="H346" s="41"/>
      <c r="I346" s="274"/>
      <c r="J346" s="41"/>
      <c r="K346" s="41"/>
      <c r="L346" s="45"/>
      <c r="M346" s="275"/>
      <c r="N346" s="276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192</v>
      </c>
      <c r="AU346" s="18" t="s">
        <v>85</v>
      </c>
    </row>
    <row r="347" s="14" customFormat="1">
      <c r="A347" s="14"/>
      <c r="B347" s="251"/>
      <c r="C347" s="252"/>
      <c r="D347" s="242" t="s">
        <v>163</v>
      </c>
      <c r="E347" s="253" t="s">
        <v>1</v>
      </c>
      <c r="F347" s="254" t="s">
        <v>407</v>
      </c>
      <c r="G347" s="252"/>
      <c r="H347" s="255">
        <v>82.468999999999994</v>
      </c>
      <c r="I347" s="256"/>
      <c r="J347" s="252"/>
      <c r="K347" s="252"/>
      <c r="L347" s="257"/>
      <c r="M347" s="258"/>
      <c r="N347" s="259"/>
      <c r="O347" s="259"/>
      <c r="P347" s="259"/>
      <c r="Q347" s="259"/>
      <c r="R347" s="259"/>
      <c r="S347" s="259"/>
      <c r="T347" s="26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1" t="s">
        <v>163</v>
      </c>
      <c r="AU347" s="261" t="s">
        <v>85</v>
      </c>
      <c r="AV347" s="14" t="s">
        <v>85</v>
      </c>
      <c r="AW347" s="14" t="s">
        <v>32</v>
      </c>
      <c r="AX347" s="14" t="s">
        <v>76</v>
      </c>
      <c r="AY347" s="261" t="s">
        <v>155</v>
      </c>
    </row>
    <row r="348" s="15" customFormat="1">
      <c r="A348" s="15"/>
      <c r="B348" s="262"/>
      <c r="C348" s="263"/>
      <c r="D348" s="242" t="s">
        <v>163</v>
      </c>
      <c r="E348" s="264" t="s">
        <v>1</v>
      </c>
      <c r="F348" s="265" t="s">
        <v>167</v>
      </c>
      <c r="G348" s="263"/>
      <c r="H348" s="266">
        <v>82.468999999999994</v>
      </c>
      <c r="I348" s="267"/>
      <c r="J348" s="263"/>
      <c r="K348" s="263"/>
      <c r="L348" s="268"/>
      <c r="M348" s="269"/>
      <c r="N348" s="270"/>
      <c r="O348" s="270"/>
      <c r="P348" s="270"/>
      <c r="Q348" s="270"/>
      <c r="R348" s="270"/>
      <c r="S348" s="270"/>
      <c r="T348" s="271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2" t="s">
        <v>163</v>
      </c>
      <c r="AU348" s="272" t="s">
        <v>85</v>
      </c>
      <c r="AV348" s="15" t="s">
        <v>162</v>
      </c>
      <c r="AW348" s="15" t="s">
        <v>32</v>
      </c>
      <c r="AX348" s="15" t="s">
        <v>83</v>
      </c>
      <c r="AY348" s="272" t="s">
        <v>155</v>
      </c>
    </row>
    <row r="349" s="2" customFormat="1" ht="44.25" customHeight="1">
      <c r="A349" s="39"/>
      <c r="B349" s="40"/>
      <c r="C349" s="227" t="s">
        <v>408</v>
      </c>
      <c r="D349" s="227" t="s">
        <v>157</v>
      </c>
      <c r="E349" s="228" t="s">
        <v>409</v>
      </c>
      <c r="F349" s="229" t="s">
        <v>410</v>
      </c>
      <c r="G349" s="230" t="s">
        <v>322</v>
      </c>
      <c r="H349" s="231">
        <v>2</v>
      </c>
      <c r="I349" s="232"/>
      <c r="J349" s="233">
        <f>ROUND(I349*H349,2)</f>
        <v>0</v>
      </c>
      <c r="K349" s="229" t="s">
        <v>161</v>
      </c>
      <c r="L349" s="45"/>
      <c r="M349" s="234" t="s">
        <v>1</v>
      </c>
      <c r="N349" s="235" t="s">
        <v>41</v>
      </c>
      <c r="O349" s="92"/>
      <c r="P349" s="236">
        <f>O349*H349</f>
        <v>0</v>
      </c>
      <c r="Q349" s="236">
        <v>1.2500000000000001E-06</v>
      </c>
      <c r="R349" s="236">
        <f>Q349*H349</f>
        <v>2.5000000000000002E-06</v>
      </c>
      <c r="S349" s="236">
        <v>0</v>
      </c>
      <c r="T349" s="23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8" t="s">
        <v>162</v>
      </c>
      <c r="AT349" s="238" t="s">
        <v>157</v>
      </c>
      <c r="AU349" s="238" t="s">
        <v>85</v>
      </c>
      <c r="AY349" s="18" t="s">
        <v>155</v>
      </c>
      <c r="BE349" s="239">
        <f>IF(N349="základní",J349,0)</f>
        <v>0</v>
      </c>
      <c r="BF349" s="239">
        <f>IF(N349="snížená",J349,0)</f>
        <v>0</v>
      </c>
      <c r="BG349" s="239">
        <f>IF(N349="zákl. přenesená",J349,0)</f>
        <v>0</v>
      </c>
      <c r="BH349" s="239">
        <f>IF(N349="sníž. přenesená",J349,0)</f>
        <v>0</v>
      </c>
      <c r="BI349" s="239">
        <f>IF(N349="nulová",J349,0)</f>
        <v>0</v>
      </c>
      <c r="BJ349" s="18" t="s">
        <v>83</v>
      </c>
      <c r="BK349" s="239">
        <f>ROUND(I349*H349,2)</f>
        <v>0</v>
      </c>
      <c r="BL349" s="18" t="s">
        <v>162</v>
      </c>
      <c r="BM349" s="238" t="s">
        <v>411</v>
      </c>
    </row>
    <row r="350" s="2" customFormat="1" ht="16.5" customHeight="1">
      <c r="A350" s="39"/>
      <c r="B350" s="40"/>
      <c r="C350" s="289" t="s">
        <v>303</v>
      </c>
      <c r="D350" s="289" t="s">
        <v>277</v>
      </c>
      <c r="E350" s="290" t="s">
        <v>412</v>
      </c>
      <c r="F350" s="291" t="s">
        <v>413</v>
      </c>
      <c r="G350" s="292" t="s">
        <v>322</v>
      </c>
      <c r="H350" s="293">
        <v>2</v>
      </c>
      <c r="I350" s="294"/>
      <c r="J350" s="295">
        <f>ROUND(I350*H350,2)</f>
        <v>0</v>
      </c>
      <c r="K350" s="291" t="s">
        <v>1</v>
      </c>
      <c r="L350" s="296"/>
      <c r="M350" s="297" t="s">
        <v>1</v>
      </c>
      <c r="N350" s="298" t="s">
        <v>41</v>
      </c>
      <c r="O350" s="92"/>
      <c r="P350" s="236">
        <f>O350*H350</f>
        <v>0</v>
      </c>
      <c r="Q350" s="236">
        <v>0</v>
      </c>
      <c r="R350" s="236">
        <f>Q350*H350</f>
        <v>0</v>
      </c>
      <c r="S350" s="236">
        <v>0</v>
      </c>
      <c r="T350" s="237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8" t="s">
        <v>186</v>
      </c>
      <c r="AT350" s="238" t="s">
        <v>277</v>
      </c>
      <c r="AU350" s="238" t="s">
        <v>85</v>
      </c>
      <c r="AY350" s="18" t="s">
        <v>155</v>
      </c>
      <c r="BE350" s="239">
        <f>IF(N350="základní",J350,0)</f>
        <v>0</v>
      </c>
      <c r="BF350" s="239">
        <f>IF(N350="snížená",J350,0)</f>
        <v>0</v>
      </c>
      <c r="BG350" s="239">
        <f>IF(N350="zákl. přenesená",J350,0)</f>
        <v>0</v>
      </c>
      <c r="BH350" s="239">
        <f>IF(N350="sníž. přenesená",J350,0)</f>
        <v>0</v>
      </c>
      <c r="BI350" s="239">
        <f>IF(N350="nulová",J350,0)</f>
        <v>0</v>
      </c>
      <c r="BJ350" s="18" t="s">
        <v>83</v>
      </c>
      <c r="BK350" s="239">
        <f>ROUND(I350*H350,2)</f>
        <v>0</v>
      </c>
      <c r="BL350" s="18" t="s">
        <v>162</v>
      </c>
      <c r="BM350" s="238" t="s">
        <v>414</v>
      </c>
    </row>
    <row r="351" s="2" customFormat="1" ht="44.25" customHeight="1">
      <c r="A351" s="39"/>
      <c r="B351" s="40"/>
      <c r="C351" s="227" t="s">
        <v>415</v>
      </c>
      <c r="D351" s="227" t="s">
        <v>157</v>
      </c>
      <c r="E351" s="228" t="s">
        <v>409</v>
      </c>
      <c r="F351" s="229" t="s">
        <v>410</v>
      </c>
      <c r="G351" s="230" t="s">
        <v>322</v>
      </c>
      <c r="H351" s="231">
        <v>2</v>
      </c>
      <c r="I351" s="232"/>
      <c r="J351" s="233">
        <f>ROUND(I351*H351,2)</f>
        <v>0</v>
      </c>
      <c r="K351" s="229" t="s">
        <v>161</v>
      </c>
      <c r="L351" s="45"/>
      <c r="M351" s="234" t="s">
        <v>1</v>
      </c>
      <c r="N351" s="235" t="s">
        <v>41</v>
      </c>
      <c r="O351" s="92"/>
      <c r="P351" s="236">
        <f>O351*H351</f>
        <v>0</v>
      </c>
      <c r="Q351" s="236">
        <v>0</v>
      </c>
      <c r="R351" s="236">
        <f>Q351*H351</f>
        <v>0</v>
      </c>
      <c r="S351" s="236">
        <v>0</v>
      </c>
      <c r="T351" s="237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8" t="s">
        <v>162</v>
      </c>
      <c r="AT351" s="238" t="s">
        <v>157</v>
      </c>
      <c r="AU351" s="238" t="s">
        <v>85</v>
      </c>
      <c r="AY351" s="18" t="s">
        <v>155</v>
      </c>
      <c r="BE351" s="239">
        <f>IF(N351="základní",J351,0)</f>
        <v>0</v>
      </c>
      <c r="BF351" s="239">
        <f>IF(N351="snížená",J351,0)</f>
        <v>0</v>
      </c>
      <c r="BG351" s="239">
        <f>IF(N351="zákl. přenesená",J351,0)</f>
        <v>0</v>
      </c>
      <c r="BH351" s="239">
        <f>IF(N351="sníž. přenesená",J351,0)</f>
        <v>0</v>
      </c>
      <c r="BI351" s="239">
        <f>IF(N351="nulová",J351,0)</f>
        <v>0</v>
      </c>
      <c r="BJ351" s="18" t="s">
        <v>83</v>
      </c>
      <c r="BK351" s="239">
        <f>ROUND(I351*H351,2)</f>
        <v>0</v>
      </c>
      <c r="BL351" s="18" t="s">
        <v>162</v>
      </c>
      <c r="BM351" s="238" t="s">
        <v>416</v>
      </c>
    </row>
    <row r="352" s="2" customFormat="1" ht="16.5" customHeight="1">
      <c r="A352" s="39"/>
      <c r="B352" s="40"/>
      <c r="C352" s="289" t="s">
        <v>308</v>
      </c>
      <c r="D352" s="289" t="s">
        <v>277</v>
      </c>
      <c r="E352" s="290" t="s">
        <v>417</v>
      </c>
      <c r="F352" s="291" t="s">
        <v>418</v>
      </c>
      <c r="G352" s="292" t="s">
        <v>322</v>
      </c>
      <c r="H352" s="293">
        <v>2</v>
      </c>
      <c r="I352" s="294"/>
      <c r="J352" s="295">
        <f>ROUND(I352*H352,2)</f>
        <v>0</v>
      </c>
      <c r="K352" s="291" t="s">
        <v>161</v>
      </c>
      <c r="L352" s="296"/>
      <c r="M352" s="297" t="s">
        <v>1</v>
      </c>
      <c r="N352" s="298" t="s">
        <v>41</v>
      </c>
      <c r="O352" s="92"/>
      <c r="P352" s="236">
        <f>O352*H352</f>
        <v>0</v>
      </c>
      <c r="Q352" s="236">
        <v>0.00029</v>
      </c>
      <c r="R352" s="236">
        <f>Q352*H352</f>
        <v>0.00058</v>
      </c>
      <c r="S352" s="236">
        <v>0</v>
      </c>
      <c r="T352" s="23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8" t="s">
        <v>186</v>
      </c>
      <c r="AT352" s="238" t="s">
        <v>277</v>
      </c>
      <c r="AU352" s="238" t="s">
        <v>85</v>
      </c>
      <c r="AY352" s="18" t="s">
        <v>155</v>
      </c>
      <c r="BE352" s="239">
        <f>IF(N352="základní",J352,0)</f>
        <v>0</v>
      </c>
      <c r="BF352" s="239">
        <f>IF(N352="snížená",J352,0)</f>
        <v>0</v>
      </c>
      <c r="BG352" s="239">
        <f>IF(N352="zákl. přenesená",J352,0)</f>
        <v>0</v>
      </c>
      <c r="BH352" s="239">
        <f>IF(N352="sníž. přenesená",J352,0)</f>
        <v>0</v>
      </c>
      <c r="BI352" s="239">
        <f>IF(N352="nulová",J352,0)</f>
        <v>0</v>
      </c>
      <c r="BJ352" s="18" t="s">
        <v>83</v>
      </c>
      <c r="BK352" s="239">
        <f>ROUND(I352*H352,2)</f>
        <v>0</v>
      </c>
      <c r="BL352" s="18" t="s">
        <v>162</v>
      </c>
      <c r="BM352" s="238" t="s">
        <v>419</v>
      </c>
    </row>
    <row r="353" s="2" customFormat="1" ht="37.8" customHeight="1">
      <c r="A353" s="39"/>
      <c r="B353" s="40"/>
      <c r="C353" s="227" t="s">
        <v>420</v>
      </c>
      <c r="D353" s="227" t="s">
        <v>157</v>
      </c>
      <c r="E353" s="228" t="s">
        <v>421</v>
      </c>
      <c r="F353" s="229" t="s">
        <v>422</v>
      </c>
      <c r="G353" s="230" t="s">
        <v>322</v>
      </c>
      <c r="H353" s="231">
        <v>2</v>
      </c>
      <c r="I353" s="232"/>
      <c r="J353" s="233">
        <f>ROUND(I353*H353,2)</f>
        <v>0</v>
      </c>
      <c r="K353" s="229" t="s">
        <v>161</v>
      </c>
      <c r="L353" s="45"/>
      <c r="M353" s="234" t="s">
        <v>1</v>
      </c>
      <c r="N353" s="235" t="s">
        <v>41</v>
      </c>
      <c r="O353" s="92"/>
      <c r="P353" s="236">
        <f>O353*H353</f>
        <v>0</v>
      </c>
      <c r="Q353" s="236">
        <v>2.7999999999999999E-06</v>
      </c>
      <c r="R353" s="236">
        <f>Q353*H353</f>
        <v>5.5999999999999997E-06</v>
      </c>
      <c r="S353" s="236">
        <v>0</v>
      </c>
      <c r="T353" s="23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8" t="s">
        <v>162</v>
      </c>
      <c r="AT353" s="238" t="s">
        <v>157</v>
      </c>
      <c r="AU353" s="238" t="s">
        <v>85</v>
      </c>
      <c r="AY353" s="18" t="s">
        <v>155</v>
      </c>
      <c r="BE353" s="239">
        <f>IF(N353="základní",J353,0)</f>
        <v>0</v>
      </c>
      <c r="BF353" s="239">
        <f>IF(N353="snížená",J353,0)</f>
        <v>0</v>
      </c>
      <c r="BG353" s="239">
        <f>IF(N353="zákl. přenesená",J353,0)</f>
        <v>0</v>
      </c>
      <c r="BH353" s="239">
        <f>IF(N353="sníž. přenesená",J353,0)</f>
        <v>0</v>
      </c>
      <c r="BI353" s="239">
        <f>IF(N353="nulová",J353,0)</f>
        <v>0</v>
      </c>
      <c r="BJ353" s="18" t="s">
        <v>83</v>
      </c>
      <c r="BK353" s="239">
        <f>ROUND(I353*H353,2)</f>
        <v>0</v>
      </c>
      <c r="BL353" s="18" t="s">
        <v>162</v>
      </c>
      <c r="BM353" s="238" t="s">
        <v>423</v>
      </c>
    </row>
    <row r="354" s="2" customFormat="1" ht="16.5" customHeight="1">
      <c r="A354" s="39"/>
      <c r="B354" s="40"/>
      <c r="C354" s="289" t="s">
        <v>312</v>
      </c>
      <c r="D354" s="289" t="s">
        <v>277</v>
      </c>
      <c r="E354" s="290" t="s">
        <v>424</v>
      </c>
      <c r="F354" s="291" t="s">
        <v>425</v>
      </c>
      <c r="G354" s="292" t="s">
        <v>322</v>
      </c>
      <c r="H354" s="293">
        <v>2</v>
      </c>
      <c r="I354" s="294"/>
      <c r="J354" s="295">
        <f>ROUND(I354*H354,2)</f>
        <v>0</v>
      </c>
      <c r="K354" s="291" t="s">
        <v>1</v>
      </c>
      <c r="L354" s="296"/>
      <c r="M354" s="297" t="s">
        <v>1</v>
      </c>
      <c r="N354" s="298" t="s">
        <v>41</v>
      </c>
      <c r="O354" s="92"/>
      <c r="P354" s="236">
        <f>O354*H354</f>
        <v>0</v>
      </c>
      <c r="Q354" s="236">
        <v>0</v>
      </c>
      <c r="R354" s="236">
        <f>Q354*H354</f>
        <v>0</v>
      </c>
      <c r="S354" s="236">
        <v>0</v>
      </c>
      <c r="T354" s="237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8" t="s">
        <v>186</v>
      </c>
      <c r="AT354" s="238" t="s">
        <v>277</v>
      </c>
      <c r="AU354" s="238" t="s">
        <v>85</v>
      </c>
      <c r="AY354" s="18" t="s">
        <v>155</v>
      </c>
      <c r="BE354" s="239">
        <f>IF(N354="základní",J354,0)</f>
        <v>0</v>
      </c>
      <c r="BF354" s="239">
        <f>IF(N354="snížená",J354,0)</f>
        <v>0</v>
      </c>
      <c r="BG354" s="239">
        <f>IF(N354="zákl. přenesená",J354,0)</f>
        <v>0</v>
      </c>
      <c r="BH354" s="239">
        <f>IF(N354="sníž. přenesená",J354,0)</f>
        <v>0</v>
      </c>
      <c r="BI354" s="239">
        <f>IF(N354="nulová",J354,0)</f>
        <v>0</v>
      </c>
      <c r="BJ354" s="18" t="s">
        <v>83</v>
      </c>
      <c r="BK354" s="239">
        <f>ROUND(I354*H354,2)</f>
        <v>0</v>
      </c>
      <c r="BL354" s="18" t="s">
        <v>162</v>
      </c>
      <c r="BM354" s="238" t="s">
        <v>426</v>
      </c>
    </row>
    <row r="355" s="2" customFormat="1" ht="24.15" customHeight="1">
      <c r="A355" s="39"/>
      <c r="B355" s="40"/>
      <c r="C355" s="227" t="s">
        <v>427</v>
      </c>
      <c r="D355" s="227" t="s">
        <v>157</v>
      </c>
      <c r="E355" s="228" t="s">
        <v>428</v>
      </c>
      <c r="F355" s="229" t="s">
        <v>429</v>
      </c>
      <c r="G355" s="230" t="s">
        <v>430</v>
      </c>
      <c r="H355" s="231">
        <v>2</v>
      </c>
      <c r="I355" s="232"/>
      <c r="J355" s="233">
        <f>ROUND(I355*H355,2)</f>
        <v>0</v>
      </c>
      <c r="K355" s="229" t="s">
        <v>161</v>
      </c>
      <c r="L355" s="45"/>
      <c r="M355" s="234" t="s">
        <v>1</v>
      </c>
      <c r="N355" s="235" t="s">
        <v>41</v>
      </c>
      <c r="O355" s="92"/>
      <c r="P355" s="236">
        <f>O355*H355</f>
        <v>0</v>
      </c>
      <c r="Q355" s="236">
        <v>0.0003102</v>
      </c>
      <c r="R355" s="236">
        <f>Q355*H355</f>
        <v>0.00062040000000000001</v>
      </c>
      <c r="S355" s="236">
        <v>0</v>
      </c>
      <c r="T355" s="237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8" t="s">
        <v>162</v>
      </c>
      <c r="AT355" s="238" t="s">
        <v>157</v>
      </c>
      <c r="AU355" s="238" t="s">
        <v>85</v>
      </c>
      <c r="AY355" s="18" t="s">
        <v>155</v>
      </c>
      <c r="BE355" s="239">
        <f>IF(N355="základní",J355,0)</f>
        <v>0</v>
      </c>
      <c r="BF355" s="239">
        <f>IF(N355="snížená",J355,0)</f>
        <v>0</v>
      </c>
      <c r="BG355" s="239">
        <f>IF(N355="zákl. přenesená",J355,0)</f>
        <v>0</v>
      </c>
      <c r="BH355" s="239">
        <f>IF(N355="sníž. přenesená",J355,0)</f>
        <v>0</v>
      </c>
      <c r="BI355" s="239">
        <f>IF(N355="nulová",J355,0)</f>
        <v>0</v>
      </c>
      <c r="BJ355" s="18" t="s">
        <v>83</v>
      </c>
      <c r="BK355" s="239">
        <f>ROUND(I355*H355,2)</f>
        <v>0</v>
      </c>
      <c r="BL355" s="18" t="s">
        <v>162</v>
      </c>
      <c r="BM355" s="238" t="s">
        <v>431</v>
      </c>
    </row>
    <row r="356" s="2" customFormat="1" ht="24.15" customHeight="1">
      <c r="A356" s="39"/>
      <c r="B356" s="40"/>
      <c r="C356" s="227" t="s">
        <v>316</v>
      </c>
      <c r="D356" s="227" t="s">
        <v>157</v>
      </c>
      <c r="E356" s="228" t="s">
        <v>432</v>
      </c>
      <c r="F356" s="229" t="s">
        <v>433</v>
      </c>
      <c r="G356" s="230" t="s">
        <v>322</v>
      </c>
      <c r="H356" s="231">
        <v>2</v>
      </c>
      <c r="I356" s="232"/>
      <c r="J356" s="233">
        <f>ROUND(I356*H356,2)</f>
        <v>0</v>
      </c>
      <c r="K356" s="229" t="s">
        <v>161</v>
      </c>
      <c r="L356" s="45"/>
      <c r="M356" s="234" t="s">
        <v>1</v>
      </c>
      <c r="N356" s="235" t="s">
        <v>41</v>
      </c>
      <c r="O356" s="92"/>
      <c r="P356" s="236">
        <f>O356*H356</f>
        <v>0</v>
      </c>
      <c r="Q356" s="236">
        <v>0.010186000000000001</v>
      </c>
      <c r="R356" s="236">
        <f>Q356*H356</f>
        <v>0.020372000000000001</v>
      </c>
      <c r="S356" s="236">
        <v>0</v>
      </c>
      <c r="T356" s="237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8" t="s">
        <v>162</v>
      </c>
      <c r="AT356" s="238" t="s">
        <v>157</v>
      </c>
      <c r="AU356" s="238" t="s">
        <v>85</v>
      </c>
      <c r="AY356" s="18" t="s">
        <v>155</v>
      </c>
      <c r="BE356" s="239">
        <f>IF(N356="základní",J356,0)</f>
        <v>0</v>
      </c>
      <c r="BF356" s="239">
        <f>IF(N356="snížená",J356,0)</f>
        <v>0</v>
      </c>
      <c r="BG356" s="239">
        <f>IF(N356="zákl. přenesená",J356,0)</f>
        <v>0</v>
      </c>
      <c r="BH356" s="239">
        <f>IF(N356="sníž. přenesená",J356,0)</f>
        <v>0</v>
      </c>
      <c r="BI356" s="239">
        <f>IF(N356="nulová",J356,0)</f>
        <v>0</v>
      </c>
      <c r="BJ356" s="18" t="s">
        <v>83</v>
      </c>
      <c r="BK356" s="239">
        <f>ROUND(I356*H356,2)</f>
        <v>0</v>
      </c>
      <c r="BL356" s="18" t="s">
        <v>162</v>
      </c>
      <c r="BM356" s="238" t="s">
        <v>434</v>
      </c>
    </row>
    <row r="357" s="14" customFormat="1">
      <c r="A357" s="14"/>
      <c r="B357" s="251"/>
      <c r="C357" s="252"/>
      <c r="D357" s="242" t="s">
        <v>163</v>
      </c>
      <c r="E357" s="253" t="s">
        <v>1</v>
      </c>
      <c r="F357" s="254" t="s">
        <v>85</v>
      </c>
      <c r="G357" s="252"/>
      <c r="H357" s="255">
        <v>2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1" t="s">
        <v>163</v>
      </c>
      <c r="AU357" s="261" t="s">
        <v>85</v>
      </c>
      <c r="AV357" s="14" t="s">
        <v>85</v>
      </c>
      <c r="AW357" s="14" t="s">
        <v>32</v>
      </c>
      <c r="AX357" s="14" t="s">
        <v>76</v>
      </c>
      <c r="AY357" s="261" t="s">
        <v>155</v>
      </c>
    </row>
    <row r="358" s="15" customFormat="1">
      <c r="A358" s="15"/>
      <c r="B358" s="262"/>
      <c r="C358" s="263"/>
      <c r="D358" s="242" t="s">
        <v>163</v>
      </c>
      <c r="E358" s="264" t="s">
        <v>1</v>
      </c>
      <c r="F358" s="265" t="s">
        <v>167</v>
      </c>
      <c r="G358" s="263"/>
      <c r="H358" s="266">
        <v>2</v>
      </c>
      <c r="I358" s="267"/>
      <c r="J358" s="263"/>
      <c r="K358" s="263"/>
      <c r="L358" s="268"/>
      <c r="M358" s="269"/>
      <c r="N358" s="270"/>
      <c r="O358" s="270"/>
      <c r="P358" s="270"/>
      <c r="Q358" s="270"/>
      <c r="R358" s="270"/>
      <c r="S358" s="270"/>
      <c r="T358" s="271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2" t="s">
        <v>163</v>
      </c>
      <c r="AU358" s="272" t="s">
        <v>85</v>
      </c>
      <c r="AV358" s="15" t="s">
        <v>162</v>
      </c>
      <c r="AW358" s="15" t="s">
        <v>32</v>
      </c>
      <c r="AX358" s="15" t="s">
        <v>83</v>
      </c>
      <c r="AY358" s="272" t="s">
        <v>155</v>
      </c>
    </row>
    <row r="359" s="2" customFormat="1" ht="21.75" customHeight="1">
      <c r="A359" s="39"/>
      <c r="B359" s="40"/>
      <c r="C359" s="289" t="s">
        <v>435</v>
      </c>
      <c r="D359" s="289" t="s">
        <v>277</v>
      </c>
      <c r="E359" s="290" t="s">
        <v>436</v>
      </c>
      <c r="F359" s="291" t="s">
        <v>437</v>
      </c>
      <c r="G359" s="292" t="s">
        <v>322</v>
      </c>
      <c r="H359" s="293">
        <v>2</v>
      </c>
      <c r="I359" s="294"/>
      <c r="J359" s="295">
        <f>ROUND(I359*H359,2)</f>
        <v>0</v>
      </c>
      <c r="K359" s="291" t="s">
        <v>161</v>
      </c>
      <c r="L359" s="296"/>
      <c r="M359" s="297" t="s">
        <v>1</v>
      </c>
      <c r="N359" s="298" t="s">
        <v>41</v>
      </c>
      <c r="O359" s="92"/>
      <c r="P359" s="236">
        <f>O359*H359</f>
        <v>0</v>
      </c>
      <c r="Q359" s="236">
        <v>1.0129999999999999</v>
      </c>
      <c r="R359" s="236">
        <f>Q359*H359</f>
        <v>2.0259999999999998</v>
      </c>
      <c r="S359" s="236">
        <v>0</v>
      </c>
      <c r="T359" s="237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8" t="s">
        <v>186</v>
      </c>
      <c r="AT359" s="238" t="s">
        <v>277</v>
      </c>
      <c r="AU359" s="238" t="s">
        <v>85</v>
      </c>
      <c r="AY359" s="18" t="s">
        <v>155</v>
      </c>
      <c r="BE359" s="239">
        <f>IF(N359="základní",J359,0)</f>
        <v>0</v>
      </c>
      <c r="BF359" s="239">
        <f>IF(N359="snížená",J359,0)</f>
        <v>0</v>
      </c>
      <c r="BG359" s="239">
        <f>IF(N359="zákl. přenesená",J359,0)</f>
        <v>0</v>
      </c>
      <c r="BH359" s="239">
        <f>IF(N359="sníž. přenesená",J359,0)</f>
        <v>0</v>
      </c>
      <c r="BI359" s="239">
        <f>IF(N359="nulová",J359,0)</f>
        <v>0</v>
      </c>
      <c r="BJ359" s="18" t="s">
        <v>83</v>
      </c>
      <c r="BK359" s="239">
        <f>ROUND(I359*H359,2)</f>
        <v>0</v>
      </c>
      <c r="BL359" s="18" t="s">
        <v>162</v>
      </c>
      <c r="BM359" s="238" t="s">
        <v>438</v>
      </c>
    </row>
    <row r="360" s="2" customFormat="1" ht="24.15" customHeight="1">
      <c r="A360" s="39"/>
      <c r="B360" s="40"/>
      <c r="C360" s="227" t="s">
        <v>327</v>
      </c>
      <c r="D360" s="227" t="s">
        <v>157</v>
      </c>
      <c r="E360" s="228" t="s">
        <v>439</v>
      </c>
      <c r="F360" s="229" t="s">
        <v>440</v>
      </c>
      <c r="G360" s="230" t="s">
        <v>322</v>
      </c>
      <c r="H360" s="231">
        <v>2</v>
      </c>
      <c r="I360" s="232"/>
      <c r="J360" s="233">
        <f>ROUND(I360*H360,2)</f>
        <v>0</v>
      </c>
      <c r="K360" s="229" t="s">
        <v>161</v>
      </c>
      <c r="L360" s="45"/>
      <c r="M360" s="234" t="s">
        <v>1</v>
      </c>
      <c r="N360" s="235" t="s">
        <v>41</v>
      </c>
      <c r="O360" s="92"/>
      <c r="P360" s="236">
        <f>O360*H360</f>
        <v>0</v>
      </c>
      <c r="Q360" s="236">
        <v>0.01248</v>
      </c>
      <c r="R360" s="236">
        <f>Q360*H360</f>
        <v>0.02496</v>
      </c>
      <c r="S360" s="236">
        <v>0</v>
      </c>
      <c r="T360" s="237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8" t="s">
        <v>162</v>
      </c>
      <c r="AT360" s="238" t="s">
        <v>157</v>
      </c>
      <c r="AU360" s="238" t="s">
        <v>85</v>
      </c>
      <c r="AY360" s="18" t="s">
        <v>155</v>
      </c>
      <c r="BE360" s="239">
        <f>IF(N360="základní",J360,0)</f>
        <v>0</v>
      </c>
      <c r="BF360" s="239">
        <f>IF(N360="snížená",J360,0)</f>
        <v>0</v>
      </c>
      <c r="BG360" s="239">
        <f>IF(N360="zákl. přenesená",J360,0)</f>
        <v>0</v>
      </c>
      <c r="BH360" s="239">
        <f>IF(N360="sníž. přenesená",J360,0)</f>
        <v>0</v>
      </c>
      <c r="BI360" s="239">
        <f>IF(N360="nulová",J360,0)</f>
        <v>0</v>
      </c>
      <c r="BJ360" s="18" t="s">
        <v>83</v>
      </c>
      <c r="BK360" s="239">
        <f>ROUND(I360*H360,2)</f>
        <v>0</v>
      </c>
      <c r="BL360" s="18" t="s">
        <v>162</v>
      </c>
      <c r="BM360" s="238" t="s">
        <v>441</v>
      </c>
    </row>
    <row r="361" s="14" customFormat="1">
      <c r="A361" s="14"/>
      <c r="B361" s="251"/>
      <c r="C361" s="252"/>
      <c r="D361" s="242" t="s">
        <v>163</v>
      </c>
      <c r="E361" s="253" t="s">
        <v>1</v>
      </c>
      <c r="F361" s="254" t="s">
        <v>85</v>
      </c>
      <c r="G361" s="252"/>
      <c r="H361" s="255">
        <v>2</v>
      </c>
      <c r="I361" s="256"/>
      <c r="J361" s="252"/>
      <c r="K361" s="252"/>
      <c r="L361" s="257"/>
      <c r="M361" s="258"/>
      <c r="N361" s="259"/>
      <c r="O361" s="259"/>
      <c r="P361" s="259"/>
      <c r="Q361" s="259"/>
      <c r="R361" s="259"/>
      <c r="S361" s="259"/>
      <c r="T361" s="26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1" t="s">
        <v>163</v>
      </c>
      <c r="AU361" s="261" t="s">
        <v>85</v>
      </c>
      <c r="AV361" s="14" t="s">
        <v>85</v>
      </c>
      <c r="AW361" s="14" t="s">
        <v>32</v>
      </c>
      <c r="AX361" s="14" t="s">
        <v>76</v>
      </c>
      <c r="AY361" s="261" t="s">
        <v>155</v>
      </c>
    </row>
    <row r="362" s="15" customFormat="1">
      <c r="A362" s="15"/>
      <c r="B362" s="262"/>
      <c r="C362" s="263"/>
      <c r="D362" s="242" t="s">
        <v>163</v>
      </c>
      <c r="E362" s="264" t="s">
        <v>1</v>
      </c>
      <c r="F362" s="265" t="s">
        <v>167</v>
      </c>
      <c r="G362" s="263"/>
      <c r="H362" s="266">
        <v>2</v>
      </c>
      <c r="I362" s="267"/>
      <c r="J362" s="263"/>
      <c r="K362" s="263"/>
      <c r="L362" s="268"/>
      <c r="M362" s="269"/>
      <c r="N362" s="270"/>
      <c r="O362" s="270"/>
      <c r="P362" s="270"/>
      <c r="Q362" s="270"/>
      <c r="R362" s="270"/>
      <c r="S362" s="270"/>
      <c r="T362" s="271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2" t="s">
        <v>163</v>
      </c>
      <c r="AU362" s="272" t="s">
        <v>85</v>
      </c>
      <c r="AV362" s="15" t="s">
        <v>162</v>
      </c>
      <c r="AW362" s="15" t="s">
        <v>32</v>
      </c>
      <c r="AX362" s="15" t="s">
        <v>83</v>
      </c>
      <c r="AY362" s="272" t="s">
        <v>155</v>
      </c>
    </row>
    <row r="363" s="2" customFormat="1" ht="24.15" customHeight="1">
      <c r="A363" s="39"/>
      <c r="B363" s="40"/>
      <c r="C363" s="289" t="s">
        <v>442</v>
      </c>
      <c r="D363" s="289" t="s">
        <v>277</v>
      </c>
      <c r="E363" s="290" t="s">
        <v>443</v>
      </c>
      <c r="F363" s="291" t="s">
        <v>444</v>
      </c>
      <c r="G363" s="292" t="s">
        <v>322</v>
      </c>
      <c r="H363" s="293">
        <v>2</v>
      </c>
      <c r="I363" s="294"/>
      <c r="J363" s="295">
        <f>ROUND(I363*H363,2)</f>
        <v>0</v>
      </c>
      <c r="K363" s="291" t="s">
        <v>161</v>
      </c>
      <c r="L363" s="296"/>
      <c r="M363" s="297" t="s">
        <v>1</v>
      </c>
      <c r="N363" s="298" t="s">
        <v>41</v>
      </c>
      <c r="O363" s="92"/>
      <c r="P363" s="236">
        <f>O363*H363</f>
        <v>0</v>
      </c>
      <c r="Q363" s="236">
        <v>0.58499999999999996</v>
      </c>
      <c r="R363" s="236">
        <f>Q363*H363</f>
        <v>1.1699999999999999</v>
      </c>
      <c r="S363" s="236">
        <v>0</v>
      </c>
      <c r="T363" s="237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8" t="s">
        <v>186</v>
      </c>
      <c r="AT363" s="238" t="s">
        <v>277</v>
      </c>
      <c r="AU363" s="238" t="s">
        <v>85</v>
      </c>
      <c r="AY363" s="18" t="s">
        <v>155</v>
      </c>
      <c r="BE363" s="239">
        <f>IF(N363="základní",J363,0)</f>
        <v>0</v>
      </c>
      <c r="BF363" s="239">
        <f>IF(N363="snížená",J363,0)</f>
        <v>0</v>
      </c>
      <c r="BG363" s="239">
        <f>IF(N363="zákl. přenesená",J363,0)</f>
        <v>0</v>
      </c>
      <c r="BH363" s="239">
        <f>IF(N363="sníž. přenesená",J363,0)</f>
        <v>0</v>
      </c>
      <c r="BI363" s="239">
        <f>IF(N363="nulová",J363,0)</f>
        <v>0</v>
      </c>
      <c r="BJ363" s="18" t="s">
        <v>83</v>
      </c>
      <c r="BK363" s="239">
        <f>ROUND(I363*H363,2)</f>
        <v>0</v>
      </c>
      <c r="BL363" s="18" t="s">
        <v>162</v>
      </c>
      <c r="BM363" s="238" t="s">
        <v>445</v>
      </c>
    </row>
    <row r="364" s="2" customFormat="1" ht="24.15" customHeight="1">
      <c r="A364" s="39"/>
      <c r="B364" s="40"/>
      <c r="C364" s="227" t="s">
        <v>331</v>
      </c>
      <c r="D364" s="227" t="s">
        <v>157</v>
      </c>
      <c r="E364" s="228" t="s">
        <v>446</v>
      </c>
      <c r="F364" s="229" t="s">
        <v>447</v>
      </c>
      <c r="G364" s="230" t="s">
        <v>322</v>
      </c>
      <c r="H364" s="231">
        <v>2</v>
      </c>
      <c r="I364" s="232"/>
      <c r="J364" s="233">
        <f>ROUND(I364*H364,2)</f>
        <v>0</v>
      </c>
      <c r="K364" s="229" t="s">
        <v>161</v>
      </c>
      <c r="L364" s="45"/>
      <c r="M364" s="234" t="s">
        <v>1</v>
      </c>
      <c r="N364" s="235" t="s">
        <v>41</v>
      </c>
      <c r="O364" s="92"/>
      <c r="P364" s="236">
        <f>O364*H364</f>
        <v>0</v>
      </c>
      <c r="Q364" s="236">
        <v>0.028538000000000001</v>
      </c>
      <c r="R364" s="236">
        <f>Q364*H364</f>
        <v>0.057076000000000002</v>
      </c>
      <c r="S364" s="236">
        <v>0</v>
      </c>
      <c r="T364" s="23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8" t="s">
        <v>162</v>
      </c>
      <c r="AT364" s="238" t="s">
        <v>157</v>
      </c>
      <c r="AU364" s="238" t="s">
        <v>85</v>
      </c>
      <c r="AY364" s="18" t="s">
        <v>155</v>
      </c>
      <c r="BE364" s="239">
        <f>IF(N364="základní",J364,0)</f>
        <v>0</v>
      </c>
      <c r="BF364" s="239">
        <f>IF(N364="snížená",J364,0)</f>
        <v>0</v>
      </c>
      <c r="BG364" s="239">
        <f>IF(N364="zákl. přenesená",J364,0)</f>
        <v>0</v>
      </c>
      <c r="BH364" s="239">
        <f>IF(N364="sníž. přenesená",J364,0)</f>
        <v>0</v>
      </c>
      <c r="BI364" s="239">
        <f>IF(N364="nulová",J364,0)</f>
        <v>0</v>
      </c>
      <c r="BJ364" s="18" t="s">
        <v>83</v>
      </c>
      <c r="BK364" s="239">
        <f>ROUND(I364*H364,2)</f>
        <v>0</v>
      </c>
      <c r="BL364" s="18" t="s">
        <v>162</v>
      </c>
      <c r="BM364" s="238" t="s">
        <v>448</v>
      </c>
    </row>
    <row r="365" s="14" customFormat="1">
      <c r="A365" s="14"/>
      <c r="B365" s="251"/>
      <c r="C365" s="252"/>
      <c r="D365" s="242" t="s">
        <v>163</v>
      </c>
      <c r="E365" s="253" t="s">
        <v>1</v>
      </c>
      <c r="F365" s="254" t="s">
        <v>85</v>
      </c>
      <c r="G365" s="252"/>
      <c r="H365" s="255">
        <v>2</v>
      </c>
      <c r="I365" s="256"/>
      <c r="J365" s="252"/>
      <c r="K365" s="252"/>
      <c r="L365" s="257"/>
      <c r="M365" s="258"/>
      <c r="N365" s="259"/>
      <c r="O365" s="259"/>
      <c r="P365" s="259"/>
      <c r="Q365" s="259"/>
      <c r="R365" s="259"/>
      <c r="S365" s="259"/>
      <c r="T365" s="26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1" t="s">
        <v>163</v>
      </c>
      <c r="AU365" s="261" t="s">
        <v>85</v>
      </c>
      <c r="AV365" s="14" t="s">
        <v>85</v>
      </c>
      <c r="AW365" s="14" t="s">
        <v>32</v>
      </c>
      <c r="AX365" s="14" t="s">
        <v>76</v>
      </c>
      <c r="AY365" s="261" t="s">
        <v>155</v>
      </c>
    </row>
    <row r="366" s="15" customFormat="1">
      <c r="A366" s="15"/>
      <c r="B366" s="262"/>
      <c r="C366" s="263"/>
      <c r="D366" s="242" t="s">
        <v>163</v>
      </c>
      <c r="E366" s="264" t="s">
        <v>1</v>
      </c>
      <c r="F366" s="265" t="s">
        <v>167</v>
      </c>
      <c r="G366" s="263"/>
      <c r="H366" s="266">
        <v>2</v>
      </c>
      <c r="I366" s="267"/>
      <c r="J366" s="263"/>
      <c r="K366" s="263"/>
      <c r="L366" s="268"/>
      <c r="M366" s="269"/>
      <c r="N366" s="270"/>
      <c r="O366" s="270"/>
      <c r="P366" s="270"/>
      <c r="Q366" s="270"/>
      <c r="R366" s="270"/>
      <c r="S366" s="270"/>
      <c r="T366" s="271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2" t="s">
        <v>163</v>
      </c>
      <c r="AU366" s="272" t="s">
        <v>85</v>
      </c>
      <c r="AV366" s="15" t="s">
        <v>162</v>
      </c>
      <c r="AW366" s="15" t="s">
        <v>32</v>
      </c>
      <c r="AX366" s="15" t="s">
        <v>83</v>
      </c>
      <c r="AY366" s="272" t="s">
        <v>155</v>
      </c>
    </row>
    <row r="367" s="2" customFormat="1" ht="21.75" customHeight="1">
      <c r="A367" s="39"/>
      <c r="B367" s="40"/>
      <c r="C367" s="289" t="s">
        <v>449</v>
      </c>
      <c r="D367" s="289" t="s">
        <v>277</v>
      </c>
      <c r="E367" s="290" t="s">
        <v>450</v>
      </c>
      <c r="F367" s="291" t="s">
        <v>451</v>
      </c>
      <c r="G367" s="292" t="s">
        <v>322</v>
      </c>
      <c r="H367" s="293">
        <v>2</v>
      </c>
      <c r="I367" s="294"/>
      <c r="J367" s="295">
        <f>ROUND(I367*H367,2)</f>
        <v>0</v>
      </c>
      <c r="K367" s="291" t="s">
        <v>161</v>
      </c>
      <c r="L367" s="296"/>
      <c r="M367" s="297" t="s">
        <v>1</v>
      </c>
      <c r="N367" s="298" t="s">
        <v>41</v>
      </c>
      <c r="O367" s="92"/>
      <c r="P367" s="236">
        <f>O367*H367</f>
        <v>0</v>
      </c>
      <c r="Q367" s="236">
        <v>1.6000000000000001</v>
      </c>
      <c r="R367" s="236">
        <f>Q367*H367</f>
        <v>3.2000000000000002</v>
      </c>
      <c r="S367" s="236">
        <v>0</v>
      </c>
      <c r="T367" s="237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8" t="s">
        <v>186</v>
      </c>
      <c r="AT367" s="238" t="s">
        <v>277</v>
      </c>
      <c r="AU367" s="238" t="s">
        <v>85</v>
      </c>
      <c r="AY367" s="18" t="s">
        <v>155</v>
      </c>
      <c r="BE367" s="239">
        <f>IF(N367="základní",J367,0)</f>
        <v>0</v>
      </c>
      <c r="BF367" s="239">
        <f>IF(N367="snížená",J367,0)</f>
        <v>0</v>
      </c>
      <c r="BG367" s="239">
        <f>IF(N367="zákl. přenesená",J367,0)</f>
        <v>0</v>
      </c>
      <c r="BH367" s="239">
        <f>IF(N367="sníž. přenesená",J367,0)</f>
        <v>0</v>
      </c>
      <c r="BI367" s="239">
        <f>IF(N367="nulová",J367,0)</f>
        <v>0</v>
      </c>
      <c r="BJ367" s="18" t="s">
        <v>83</v>
      </c>
      <c r="BK367" s="239">
        <f>ROUND(I367*H367,2)</f>
        <v>0</v>
      </c>
      <c r="BL367" s="18" t="s">
        <v>162</v>
      </c>
      <c r="BM367" s="238" t="s">
        <v>452</v>
      </c>
    </row>
    <row r="368" s="2" customFormat="1" ht="24.15" customHeight="1">
      <c r="A368" s="39"/>
      <c r="B368" s="40"/>
      <c r="C368" s="289" t="s">
        <v>335</v>
      </c>
      <c r="D368" s="289" t="s">
        <v>277</v>
      </c>
      <c r="E368" s="290" t="s">
        <v>453</v>
      </c>
      <c r="F368" s="291" t="s">
        <v>454</v>
      </c>
      <c r="G368" s="292" t="s">
        <v>322</v>
      </c>
      <c r="H368" s="293">
        <v>4</v>
      </c>
      <c r="I368" s="294"/>
      <c r="J368" s="295">
        <f>ROUND(I368*H368,2)</f>
        <v>0</v>
      </c>
      <c r="K368" s="291" t="s">
        <v>161</v>
      </c>
      <c r="L368" s="296"/>
      <c r="M368" s="297" t="s">
        <v>1</v>
      </c>
      <c r="N368" s="298" t="s">
        <v>41</v>
      </c>
      <c r="O368" s="92"/>
      <c r="P368" s="236">
        <f>O368*H368</f>
        <v>0</v>
      </c>
      <c r="Q368" s="236">
        <v>0.002</v>
      </c>
      <c r="R368" s="236">
        <f>Q368*H368</f>
        <v>0.0080000000000000002</v>
      </c>
      <c r="S368" s="236">
        <v>0</v>
      </c>
      <c r="T368" s="23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8" t="s">
        <v>186</v>
      </c>
      <c r="AT368" s="238" t="s">
        <v>277</v>
      </c>
      <c r="AU368" s="238" t="s">
        <v>85</v>
      </c>
      <c r="AY368" s="18" t="s">
        <v>155</v>
      </c>
      <c r="BE368" s="239">
        <f>IF(N368="základní",J368,0)</f>
        <v>0</v>
      </c>
      <c r="BF368" s="239">
        <f>IF(N368="snížená",J368,0)</f>
        <v>0</v>
      </c>
      <c r="BG368" s="239">
        <f>IF(N368="zákl. přenesená",J368,0)</f>
        <v>0</v>
      </c>
      <c r="BH368" s="239">
        <f>IF(N368="sníž. přenesená",J368,0)</f>
        <v>0</v>
      </c>
      <c r="BI368" s="239">
        <f>IF(N368="nulová",J368,0)</f>
        <v>0</v>
      </c>
      <c r="BJ368" s="18" t="s">
        <v>83</v>
      </c>
      <c r="BK368" s="239">
        <f>ROUND(I368*H368,2)</f>
        <v>0</v>
      </c>
      <c r="BL368" s="18" t="s">
        <v>162</v>
      </c>
      <c r="BM368" s="238" t="s">
        <v>455</v>
      </c>
    </row>
    <row r="369" s="2" customFormat="1" ht="16.5" customHeight="1">
      <c r="A369" s="39"/>
      <c r="B369" s="40"/>
      <c r="C369" s="227" t="s">
        <v>456</v>
      </c>
      <c r="D369" s="227" t="s">
        <v>157</v>
      </c>
      <c r="E369" s="228" t="s">
        <v>457</v>
      </c>
      <c r="F369" s="229" t="s">
        <v>458</v>
      </c>
      <c r="G369" s="230" t="s">
        <v>459</v>
      </c>
      <c r="H369" s="231">
        <v>2</v>
      </c>
      <c r="I369" s="232"/>
      <c r="J369" s="233">
        <f>ROUND(I369*H369,2)</f>
        <v>0</v>
      </c>
      <c r="K369" s="229" t="s">
        <v>1</v>
      </c>
      <c r="L369" s="45"/>
      <c r="M369" s="234" t="s">
        <v>1</v>
      </c>
      <c r="N369" s="235" t="s">
        <v>41</v>
      </c>
      <c r="O369" s="92"/>
      <c r="P369" s="236">
        <f>O369*H369</f>
        <v>0</v>
      </c>
      <c r="Q369" s="236">
        <v>0</v>
      </c>
      <c r="R369" s="236">
        <f>Q369*H369</f>
        <v>0</v>
      </c>
      <c r="S369" s="236">
        <v>0</v>
      </c>
      <c r="T369" s="237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8" t="s">
        <v>162</v>
      </c>
      <c r="AT369" s="238" t="s">
        <v>157</v>
      </c>
      <c r="AU369" s="238" t="s">
        <v>85</v>
      </c>
      <c r="AY369" s="18" t="s">
        <v>155</v>
      </c>
      <c r="BE369" s="239">
        <f>IF(N369="základní",J369,0)</f>
        <v>0</v>
      </c>
      <c r="BF369" s="239">
        <f>IF(N369="snížená",J369,0)</f>
        <v>0</v>
      </c>
      <c r="BG369" s="239">
        <f>IF(N369="zákl. přenesená",J369,0)</f>
        <v>0</v>
      </c>
      <c r="BH369" s="239">
        <f>IF(N369="sníž. přenesená",J369,0)</f>
        <v>0</v>
      </c>
      <c r="BI369" s="239">
        <f>IF(N369="nulová",J369,0)</f>
        <v>0</v>
      </c>
      <c r="BJ369" s="18" t="s">
        <v>83</v>
      </c>
      <c r="BK369" s="239">
        <f>ROUND(I369*H369,2)</f>
        <v>0</v>
      </c>
      <c r="BL369" s="18" t="s">
        <v>162</v>
      </c>
      <c r="BM369" s="238" t="s">
        <v>460</v>
      </c>
    </row>
    <row r="370" s="13" customFormat="1">
      <c r="A370" s="13"/>
      <c r="B370" s="240"/>
      <c r="C370" s="241"/>
      <c r="D370" s="242" t="s">
        <v>163</v>
      </c>
      <c r="E370" s="243" t="s">
        <v>1</v>
      </c>
      <c r="F370" s="244" t="s">
        <v>461</v>
      </c>
      <c r="G370" s="241"/>
      <c r="H370" s="243" t="s">
        <v>1</v>
      </c>
      <c r="I370" s="245"/>
      <c r="J370" s="241"/>
      <c r="K370" s="241"/>
      <c r="L370" s="246"/>
      <c r="M370" s="247"/>
      <c r="N370" s="248"/>
      <c r="O370" s="248"/>
      <c r="P370" s="248"/>
      <c r="Q370" s="248"/>
      <c r="R370" s="248"/>
      <c r="S370" s="248"/>
      <c r="T370" s="24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0" t="s">
        <v>163</v>
      </c>
      <c r="AU370" s="250" t="s">
        <v>85</v>
      </c>
      <c r="AV370" s="13" t="s">
        <v>83</v>
      </c>
      <c r="AW370" s="13" t="s">
        <v>32</v>
      </c>
      <c r="AX370" s="13" t="s">
        <v>76</v>
      </c>
      <c r="AY370" s="250" t="s">
        <v>155</v>
      </c>
    </row>
    <row r="371" s="13" customFormat="1">
      <c r="A371" s="13"/>
      <c r="B371" s="240"/>
      <c r="C371" s="241"/>
      <c r="D371" s="242" t="s">
        <v>163</v>
      </c>
      <c r="E371" s="243" t="s">
        <v>1</v>
      </c>
      <c r="F371" s="244" t="s">
        <v>462</v>
      </c>
      <c r="G371" s="241"/>
      <c r="H371" s="243" t="s">
        <v>1</v>
      </c>
      <c r="I371" s="245"/>
      <c r="J371" s="241"/>
      <c r="K371" s="241"/>
      <c r="L371" s="246"/>
      <c r="M371" s="247"/>
      <c r="N371" s="248"/>
      <c r="O371" s="248"/>
      <c r="P371" s="248"/>
      <c r="Q371" s="248"/>
      <c r="R371" s="248"/>
      <c r="S371" s="248"/>
      <c r="T371" s="24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0" t="s">
        <v>163</v>
      </c>
      <c r="AU371" s="250" t="s">
        <v>85</v>
      </c>
      <c r="AV371" s="13" t="s">
        <v>83</v>
      </c>
      <c r="AW371" s="13" t="s">
        <v>32</v>
      </c>
      <c r="AX371" s="13" t="s">
        <v>76</v>
      </c>
      <c r="AY371" s="250" t="s">
        <v>155</v>
      </c>
    </row>
    <row r="372" s="13" customFormat="1">
      <c r="A372" s="13"/>
      <c r="B372" s="240"/>
      <c r="C372" s="241"/>
      <c r="D372" s="242" t="s">
        <v>163</v>
      </c>
      <c r="E372" s="243" t="s">
        <v>1</v>
      </c>
      <c r="F372" s="244" t="s">
        <v>344</v>
      </c>
      <c r="G372" s="241"/>
      <c r="H372" s="243" t="s">
        <v>1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0" t="s">
        <v>163</v>
      </c>
      <c r="AU372" s="250" t="s">
        <v>85</v>
      </c>
      <c r="AV372" s="13" t="s">
        <v>83</v>
      </c>
      <c r="AW372" s="13" t="s">
        <v>32</v>
      </c>
      <c r="AX372" s="13" t="s">
        <v>76</v>
      </c>
      <c r="AY372" s="250" t="s">
        <v>155</v>
      </c>
    </row>
    <row r="373" s="13" customFormat="1">
      <c r="A373" s="13"/>
      <c r="B373" s="240"/>
      <c r="C373" s="241"/>
      <c r="D373" s="242" t="s">
        <v>163</v>
      </c>
      <c r="E373" s="243" t="s">
        <v>1</v>
      </c>
      <c r="F373" s="244" t="s">
        <v>463</v>
      </c>
      <c r="G373" s="241"/>
      <c r="H373" s="243" t="s">
        <v>1</v>
      </c>
      <c r="I373" s="245"/>
      <c r="J373" s="241"/>
      <c r="K373" s="241"/>
      <c r="L373" s="246"/>
      <c r="M373" s="247"/>
      <c r="N373" s="248"/>
      <c r="O373" s="248"/>
      <c r="P373" s="248"/>
      <c r="Q373" s="248"/>
      <c r="R373" s="248"/>
      <c r="S373" s="248"/>
      <c r="T373" s="24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0" t="s">
        <v>163</v>
      </c>
      <c r="AU373" s="250" t="s">
        <v>85</v>
      </c>
      <c r="AV373" s="13" t="s">
        <v>83</v>
      </c>
      <c r="AW373" s="13" t="s">
        <v>32</v>
      </c>
      <c r="AX373" s="13" t="s">
        <v>76</v>
      </c>
      <c r="AY373" s="250" t="s">
        <v>155</v>
      </c>
    </row>
    <row r="374" s="13" customFormat="1">
      <c r="A374" s="13"/>
      <c r="B374" s="240"/>
      <c r="C374" s="241"/>
      <c r="D374" s="242" t="s">
        <v>163</v>
      </c>
      <c r="E374" s="243" t="s">
        <v>1</v>
      </c>
      <c r="F374" s="244" t="s">
        <v>464</v>
      </c>
      <c r="G374" s="241"/>
      <c r="H374" s="243" t="s">
        <v>1</v>
      </c>
      <c r="I374" s="245"/>
      <c r="J374" s="241"/>
      <c r="K374" s="241"/>
      <c r="L374" s="246"/>
      <c r="M374" s="247"/>
      <c r="N374" s="248"/>
      <c r="O374" s="248"/>
      <c r="P374" s="248"/>
      <c r="Q374" s="248"/>
      <c r="R374" s="248"/>
      <c r="S374" s="248"/>
      <c r="T374" s="24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0" t="s">
        <v>163</v>
      </c>
      <c r="AU374" s="250" t="s">
        <v>85</v>
      </c>
      <c r="AV374" s="13" t="s">
        <v>83</v>
      </c>
      <c r="AW374" s="13" t="s">
        <v>32</v>
      </c>
      <c r="AX374" s="13" t="s">
        <v>76</v>
      </c>
      <c r="AY374" s="250" t="s">
        <v>155</v>
      </c>
    </row>
    <row r="375" s="13" customFormat="1">
      <c r="A375" s="13"/>
      <c r="B375" s="240"/>
      <c r="C375" s="241"/>
      <c r="D375" s="242" t="s">
        <v>163</v>
      </c>
      <c r="E375" s="243" t="s">
        <v>1</v>
      </c>
      <c r="F375" s="244" t="s">
        <v>465</v>
      </c>
      <c r="G375" s="241"/>
      <c r="H375" s="243" t="s">
        <v>1</v>
      </c>
      <c r="I375" s="245"/>
      <c r="J375" s="241"/>
      <c r="K375" s="241"/>
      <c r="L375" s="246"/>
      <c r="M375" s="247"/>
      <c r="N375" s="248"/>
      <c r="O375" s="248"/>
      <c r="P375" s="248"/>
      <c r="Q375" s="248"/>
      <c r="R375" s="248"/>
      <c r="S375" s="248"/>
      <c r="T375" s="24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0" t="s">
        <v>163</v>
      </c>
      <c r="AU375" s="250" t="s">
        <v>85</v>
      </c>
      <c r="AV375" s="13" t="s">
        <v>83</v>
      </c>
      <c r="AW375" s="13" t="s">
        <v>32</v>
      </c>
      <c r="AX375" s="13" t="s">
        <v>76</v>
      </c>
      <c r="AY375" s="250" t="s">
        <v>155</v>
      </c>
    </row>
    <row r="376" s="13" customFormat="1">
      <c r="A376" s="13"/>
      <c r="B376" s="240"/>
      <c r="C376" s="241"/>
      <c r="D376" s="242" t="s">
        <v>163</v>
      </c>
      <c r="E376" s="243" t="s">
        <v>1</v>
      </c>
      <c r="F376" s="244" t="s">
        <v>466</v>
      </c>
      <c r="G376" s="241"/>
      <c r="H376" s="243" t="s">
        <v>1</v>
      </c>
      <c r="I376" s="245"/>
      <c r="J376" s="241"/>
      <c r="K376" s="241"/>
      <c r="L376" s="246"/>
      <c r="M376" s="247"/>
      <c r="N376" s="248"/>
      <c r="O376" s="248"/>
      <c r="P376" s="248"/>
      <c r="Q376" s="248"/>
      <c r="R376" s="248"/>
      <c r="S376" s="248"/>
      <c r="T376" s="24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0" t="s">
        <v>163</v>
      </c>
      <c r="AU376" s="250" t="s">
        <v>85</v>
      </c>
      <c r="AV376" s="13" t="s">
        <v>83</v>
      </c>
      <c r="AW376" s="13" t="s">
        <v>32</v>
      </c>
      <c r="AX376" s="13" t="s">
        <v>76</v>
      </c>
      <c r="AY376" s="250" t="s">
        <v>155</v>
      </c>
    </row>
    <row r="377" s="14" customFormat="1">
      <c r="A377" s="14"/>
      <c r="B377" s="251"/>
      <c r="C377" s="252"/>
      <c r="D377" s="242" t="s">
        <v>163</v>
      </c>
      <c r="E377" s="253" t="s">
        <v>1</v>
      </c>
      <c r="F377" s="254" t="s">
        <v>85</v>
      </c>
      <c r="G377" s="252"/>
      <c r="H377" s="255">
        <v>2</v>
      </c>
      <c r="I377" s="256"/>
      <c r="J377" s="252"/>
      <c r="K377" s="252"/>
      <c r="L377" s="257"/>
      <c r="M377" s="258"/>
      <c r="N377" s="259"/>
      <c r="O377" s="259"/>
      <c r="P377" s="259"/>
      <c r="Q377" s="259"/>
      <c r="R377" s="259"/>
      <c r="S377" s="259"/>
      <c r="T377" s="26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1" t="s">
        <v>163</v>
      </c>
      <c r="AU377" s="261" t="s">
        <v>85</v>
      </c>
      <c r="AV377" s="14" t="s">
        <v>85</v>
      </c>
      <c r="AW377" s="14" t="s">
        <v>32</v>
      </c>
      <c r="AX377" s="14" t="s">
        <v>76</v>
      </c>
      <c r="AY377" s="261" t="s">
        <v>155</v>
      </c>
    </row>
    <row r="378" s="15" customFormat="1">
      <c r="A378" s="15"/>
      <c r="B378" s="262"/>
      <c r="C378" s="263"/>
      <c r="D378" s="242" t="s">
        <v>163</v>
      </c>
      <c r="E378" s="264" t="s">
        <v>1</v>
      </c>
      <c r="F378" s="265" t="s">
        <v>167</v>
      </c>
      <c r="G378" s="263"/>
      <c r="H378" s="266">
        <v>2</v>
      </c>
      <c r="I378" s="267"/>
      <c r="J378" s="263"/>
      <c r="K378" s="263"/>
      <c r="L378" s="268"/>
      <c r="M378" s="269"/>
      <c r="N378" s="270"/>
      <c r="O378" s="270"/>
      <c r="P378" s="270"/>
      <c r="Q378" s="270"/>
      <c r="R378" s="270"/>
      <c r="S378" s="270"/>
      <c r="T378" s="27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2" t="s">
        <v>163</v>
      </c>
      <c r="AU378" s="272" t="s">
        <v>85</v>
      </c>
      <c r="AV378" s="15" t="s">
        <v>162</v>
      </c>
      <c r="AW378" s="15" t="s">
        <v>32</v>
      </c>
      <c r="AX378" s="15" t="s">
        <v>83</v>
      </c>
      <c r="AY378" s="272" t="s">
        <v>155</v>
      </c>
    </row>
    <row r="379" s="2" customFormat="1" ht="37.8" customHeight="1">
      <c r="A379" s="39"/>
      <c r="B379" s="40"/>
      <c r="C379" s="227" t="s">
        <v>339</v>
      </c>
      <c r="D379" s="227" t="s">
        <v>157</v>
      </c>
      <c r="E379" s="228" t="s">
        <v>467</v>
      </c>
      <c r="F379" s="229" t="s">
        <v>468</v>
      </c>
      <c r="G379" s="230" t="s">
        <v>322</v>
      </c>
      <c r="H379" s="231">
        <v>2</v>
      </c>
      <c r="I379" s="232"/>
      <c r="J379" s="233">
        <f>ROUND(I379*H379,2)</f>
        <v>0</v>
      </c>
      <c r="K379" s="229" t="s">
        <v>1</v>
      </c>
      <c r="L379" s="45"/>
      <c r="M379" s="234" t="s">
        <v>1</v>
      </c>
      <c r="N379" s="235" t="s">
        <v>41</v>
      </c>
      <c r="O379" s="92"/>
      <c r="P379" s="236">
        <f>O379*H379</f>
        <v>0</v>
      </c>
      <c r="Q379" s="236">
        <v>0</v>
      </c>
      <c r="R379" s="236">
        <f>Q379*H379</f>
        <v>0</v>
      </c>
      <c r="S379" s="236">
        <v>0</v>
      </c>
      <c r="T379" s="237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8" t="s">
        <v>162</v>
      </c>
      <c r="AT379" s="238" t="s">
        <v>157</v>
      </c>
      <c r="AU379" s="238" t="s">
        <v>85</v>
      </c>
      <c r="AY379" s="18" t="s">
        <v>155</v>
      </c>
      <c r="BE379" s="239">
        <f>IF(N379="základní",J379,0)</f>
        <v>0</v>
      </c>
      <c r="BF379" s="239">
        <f>IF(N379="snížená",J379,0)</f>
        <v>0</v>
      </c>
      <c r="BG379" s="239">
        <f>IF(N379="zákl. přenesená",J379,0)</f>
        <v>0</v>
      </c>
      <c r="BH379" s="239">
        <f>IF(N379="sníž. přenesená",J379,0)</f>
        <v>0</v>
      </c>
      <c r="BI379" s="239">
        <f>IF(N379="nulová",J379,0)</f>
        <v>0</v>
      </c>
      <c r="BJ379" s="18" t="s">
        <v>83</v>
      </c>
      <c r="BK379" s="239">
        <f>ROUND(I379*H379,2)</f>
        <v>0</v>
      </c>
      <c r="BL379" s="18" t="s">
        <v>162</v>
      </c>
      <c r="BM379" s="238" t="s">
        <v>469</v>
      </c>
    </row>
    <row r="380" s="14" customFormat="1">
      <c r="A380" s="14"/>
      <c r="B380" s="251"/>
      <c r="C380" s="252"/>
      <c r="D380" s="242" t="s">
        <v>163</v>
      </c>
      <c r="E380" s="253" t="s">
        <v>1</v>
      </c>
      <c r="F380" s="254" t="s">
        <v>85</v>
      </c>
      <c r="G380" s="252"/>
      <c r="H380" s="255">
        <v>2</v>
      </c>
      <c r="I380" s="256"/>
      <c r="J380" s="252"/>
      <c r="K380" s="252"/>
      <c r="L380" s="257"/>
      <c r="M380" s="258"/>
      <c r="N380" s="259"/>
      <c r="O380" s="259"/>
      <c r="P380" s="259"/>
      <c r="Q380" s="259"/>
      <c r="R380" s="259"/>
      <c r="S380" s="259"/>
      <c r="T380" s="26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1" t="s">
        <v>163</v>
      </c>
      <c r="AU380" s="261" t="s">
        <v>85</v>
      </c>
      <c r="AV380" s="14" t="s">
        <v>85</v>
      </c>
      <c r="AW380" s="14" t="s">
        <v>32</v>
      </c>
      <c r="AX380" s="14" t="s">
        <v>76</v>
      </c>
      <c r="AY380" s="261" t="s">
        <v>155</v>
      </c>
    </row>
    <row r="381" s="15" customFormat="1">
      <c r="A381" s="15"/>
      <c r="B381" s="262"/>
      <c r="C381" s="263"/>
      <c r="D381" s="242" t="s">
        <v>163</v>
      </c>
      <c r="E381" s="264" t="s">
        <v>1</v>
      </c>
      <c r="F381" s="265" t="s">
        <v>167</v>
      </c>
      <c r="G381" s="263"/>
      <c r="H381" s="266">
        <v>2</v>
      </c>
      <c r="I381" s="267"/>
      <c r="J381" s="263"/>
      <c r="K381" s="263"/>
      <c r="L381" s="268"/>
      <c r="M381" s="269"/>
      <c r="N381" s="270"/>
      <c r="O381" s="270"/>
      <c r="P381" s="270"/>
      <c r="Q381" s="270"/>
      <c r="R381" s="270"/>
      <c r="S381" s="270"/>
      <c r="T381" s="271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2" t="s">
        <v>163</v>
      </c>
      <c r="AU381" s="272" t="s">
        <v>85</v>
      </c>
      <c r="AV381" s="15" t="s">
        <v>162</v>
      </c>
      <c r="AW381" s="15" t="s">
        <v>32</v>
      </c>
      <c r="AX381" s="15" t="s">
        <v>83</v>
      </c>
      <c r="AY381" s="272" t="s">
        <v>155</v>
      </c>
    </row>
    <row r="382" s="2" customFormat="1" ht="24.15" customHeight="1">
      <c r="A382" s="39"/>
      <c r="B382" s="40"/>
      <c r="C382" s="289" t="s">
        <v>470</v>
      </c>
      <c r="D382" s="289" t="s">
        <v>277</v>
      </c>
      <c r="E382" s="290" t="s">
        <v>471</v>
      </c>
      <c r="F382" s="291" t="s">
        <v>472</v>
      </c>
      <c r="G382" s="292" t="s">
        <v>322</v>
      </c>
      <c r="H382" s="293">
        <v>2</v>
      </c>
      <c r="I382" s="294"/>
      <c r="J382" s="295">
        <f>ROUND(I382*H382,2)</f>
        <v>0</v>
      </c>
      <c r="K382" s="291" t="s">
        <v>1</v>
      </c>
      <c r="L382" s="296"/>
      <c r="M382" s="297" t="s">
        <v>1</v>
      </c>
      <c r="N382" s="298" t="s">
        <v>41</v>
      </c>
      <c r="O382" s="92"/>
      <c r="P382" s="236">
        <f>O382*H382</f>
        <v>0</v>
      </c>
      <c r="Q382" s="236">
        <v>0</v>
      </c>
      <c r="R382" s="236">
        <f>Q382*H382</f>
        <v>0</v>
      </c>
      <c r="S382" s="236">
        <v>0</v>
      </c>
      <c r="T382" s="237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8" t="s">
        <v>186</v>
      </c>
      <c r="AT382" s="238" t="s">
        <v>277</v>
      </c>
      <c r="AU382" s="238" t="s">
        <v>85</v>
      </c>
      <c r="AY382" s="18" t="s">
        <v>155</v>
      </c>
      <c r="BE382" s="239">
        <f>IF(N382="základní",J382,0)</f>
        <v>0</v>
      </c>
      <c r="BF382" s="239">
        <f>IF(N382="snížená",J382,0)</f>
        <v>0</v>
      </c>
      <c r="BG382" s="239">
        <f>IF(N382="zákl. přenesená",J382,0)</f>
        <v>0</v>
      </c>
      <c r="BH382" s="239">
        <f>IF(N382="sníž. přenesená",J382,0)</f>
        <v>0</v>
      </c>
      <c r="BI382" s="239">
        <f>IF(N382="nulová",J382,0)</f>
        <v>0</v>
      </c>
      <c r="BJ382" s="18" t="s">
        <v>83</v>
      </c>
      <c r="BK382" s="239">
        <f>ROUND(I382*H382,2)</f>
        <v>0</v>
      </c>
      <c r="BL382" s="18" t="s">
        <v>162</v>
      </c>
      <c r="BM382" s="238" t="s">
        <v>473</v>
      </c>
    </row>
    <row r="383" s="2" customFormat="1" ht="16.5" customHeight="1">
      <c r="A383" s="39"/>
      <c r="B383" s="40"/>
      <c r="C383" s="289" t="s">
        <v>474</v>
      </c>
      <c r="D383" s="289" t="s">
        <v>277</v>
      </c>
      <c r="E383" s="290" t="s">
        <v>475</v>
      </c>
      <c r="F383" s="291" t="s">
        <v>476</v>
      </c>
      <c r="G383" s="292" t="s">
        <v>322</v>
      </c>
      <c r="H383" s="293">
        <v>2</v>
      </c>
      <c r="I383" s="294"/>
      <c r="J383" s="295">
        <f>ROUND(I383*H383,2)</f>
        <v>0</v>
      </c>
      <c r="K383" s="291" t="s">
        <v>1</v>
      </c>
      <c r="L383" s="296"/>
      <c r="M383" s="297" t="s">
        <v>1</v>
      </c>
      <c r="N383" s="298" t="s">
        <v>41</v>
      </c>
      <c r="O383" s="92"/>
      <c r="P383" s="236">
        <f>O383*H383</f>
        <v>0</v>
      </c>
      <c r="Q383" s="236">
        <v>0</v>
      </c>
      <c r="R383" s="236">
        <f>Q383*H383</f>
        <v>0</v>
      </c>
      <c r="S383" s="236">
        <v>0</v>
      </c>
      <c r="T383" s="237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8" t="s">
        <v>186</v>
      </c>
      <c r="AT383" s="238" t="s">
        <v>277</v>
      </c>
      <c r="AU383" s="238" t="s">
        <v>85</v>
      </c>
      <c r="AY383" s="18" t="s">
        <v>155</v>
      </c>
      <c r="BE383" s="239">
        <f>IF(N383="základní",J383,0)</f>
        <v>0</v>
      </c>
      <c r="BF383" s="239">
        <f>IF(N383="snížená",J383,0)</f>
        <v>0</v>
      </c>
      <c r="BG383" s="239">
        <f>IF(N383="zákl. přenesená",J383,0)</f>
        <v>0</v>
      </c>
      <c r="BH383" s="239">
        <f>IF(N383="sníž. přenesená",J383,0)</f>
        <v>0</v>
      </c>
      <c r="BI383" s="239">
        <f>IF(N383="nulová",J383,0)</f>
        <v>0</v>
      </c>
      <c r="BJ383" s="18" t="s">
        <v>83</v>
      </c>
      <c r="BK383" s="239">
        <f>ROUND(I383*H383,2)</f>
        <v>0</v>
      </c>
      <c r="BL383" s="18" t="s">
        <v>162</v>
      </c>
      <c r="BM383" s="238" t="s">
        <v>477</v>
      </c>
    </row>
    <row r="384" s="12" customFormat="1" ht="22.8" customHeight="1">
      <c r="A384" s="12"/>
      <c r="B384" s="211"/>
      <c r="C384" s="212"/>
      <c r="D384" s="213" t="s">
        <v>75</v>
      </c>
      <c r="E384" s="225" t="s">
        <v>212</v>
      </c>
      <c r="F384" s="225" t="s">
        <v>478</v>
      </c>
      <c r="G384" s="212"/>
      <c r="H384" s="212"/>
      <c r="I384" s="215"/>
      <c r="J384" s="226">
        <f>BK384</f>
        <v>0</v>
      </c>
      <c r="K384" s="212"/>
      <c r="L384" s="217"/>
      <c r="M384" s="218"/>
      <c r="N384" s="219"/>
      <c r="O384" s="219"/>
      <c r="P384" s="220">
        <f>SUM(P385:P387)</f>
        <v>0</v>
      </c>
      <c r="Q384" s="219"/>
      <c r="R384" s="220">
        <f>SUM(R385:R387)</f>
        <v>0</v>
      </c>
      <c r="S384" s="219"/>
      <c r="T384" s="221">
        <f>SUM(T385:T387)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22" t="s">
        <v>83</v>
      </c>
      <c r="AT384" s="223" t="s">
        <v>75</v>
      </c>
      <c r="AU384" s="223" t="s">
        <v>83</v>
      </c>
      <c r="AY384" s="222" t="s">
        <v>155</v>
      </c>
      <c r="BK384" s="224">
        <f>SUM(BK385:BK387)</f>
        <v>0</v>
      </c>
    </row>
    <row r="385" s="2" customFormat="1" ht="55.5" customHeight="1">
      <c r="A385" s="39"/>
      <c r="B385" s="40"/>
      <c r="C385" s="227" t="s">
        <v>349</v>
      </c>
      <c r="D385" s="227" t="s">
        <v>157</v>
      </c>
      <c r="E385" s="228" t="s">
        <v>479</v>
      </c>
      <c r="F385" s="229" t="s">
        <v>480</v>
      </c>
      <c r="G385" s="230" t="s">
        <v>160</v>
      </c>
      <c r="H385" s="231">
        <v>5.4000000000000004</v>
      </c>
      <c r="I385" s="232"/>
      <c r="J385" s="233">
        <f>ROUND(I385*H385,2)</f>
        <v>0</v>
      </c>
      <c r="K385" s="229" t="s">
        <v>161</v>
      </c>
      <c r="L385" s="45"/>
      <c r="M385" s="234" t="s">
        <v>1</v>
      </c>
      <c r="N385" s="235" t="s">
        <v>41</v>
      </c>
      <c r="O385" s="92"/>
      <c r="P385" s="236">
        <f>O385*H385</f>
        <v>0</v>
      </c>
      <c r="Q385" s="236">
        <v>0</v>
      </c>
      <c r="R385" s="236">
        <f>Q385*H385</f>
        <v>0</v>
      </c>
      <c r="S385" s="236">
        <v>0</v>
      </c>
      <c r="T385" s="237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8" t="s">
        <v>162</v>
      </c>
      <c r="AT385" s="238" t="s">
        <v>157</v>
      </c>
      <c r="AU385" s="238" t="s">
        <v>85</v>
      </c>
      <c r="AY385" s="18" t="s">
        <v>155</v>
      </c>
      <c r="BE385" s="239">
        <f>IF(N385="základní",J385,0)</f>
        <v>0</v>
      </c>
      <c r="BF385" s="239">
        <f>IF(N385="snížená",J385,0)</f>
        <v>0</v>
      </c>
      <c r="BG385" s="239">
        <f>IF(N385="zákl. přenesená",J385,0)</f>
        <v>0</v>
      </c>
      <c r="BH385" s="239">
        <f>IF(N385="sníž. přenesená",J385,0)</f>
        <v>0</v>
      </c>
      <c r="BI385" s="239">
        <f>IF(N385="nulová",J385,0)</f>
        <v>0</v>
      </c>
      <c r="BJ385" s="18" t="s">
        <v>83</v>
      </c>
      <c r="BK385" s="239">
        <f>ROUND(I385*H385,2)</f>
        <v>0</v>
      </c>
      <c r="BL385" s="18" t="s">
        <v>162</v>
      </c>
      <c r="BM385" s="238" t="s">
        <v>481</v>
      </c>
    </row>
    <row r="386" s="14" customFormat="1">
      <c r="A386" s="14"/>
      <c r="B386" s="251"/>
      <c r="C386" s="252"/>
      <c r="D386" s="242" t="s">
        <v>163</v>
      </c>
      <c r="E386" s="253" t="s">
        <v>1</v>
      </c>
      <c r="F386" s="254" t="s">
        <v>482</v>
      </c>
      <c r="G386" s="252"/>
      <c r="H386" s="255">
        <v>5.4000000000000004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1" t="s">
        <v>163</v>
      </c>
      <c r="AU386" s="261" t="s">
        <v>85</v>
      </c>
      <c r="AV386" s="14" t="s">
        <v>85</v>
      </c>
      <c r="AW386" s="14" t="s">
        <v>32</v>
      </c>
      <c r="AX386" s="14" t="s">
        <v>76</v>
      </c>
      <c r="AY386" s="261" t="s">
        <v>155</v>
      </c>
    </row>
    <row r="387" s="15" customFormat="1">
      <c r="A387" s="15"/>
      <c r="B387" s="262"/>
      <c r="C387" s="263"/>
      <c r="D387" s="242" t="s">
        <v>163</v>
      </c>
      <c r="E387" s="264" t="s">
        <v>1</v>
      </c>
      <c r="F387" s="265" t="s">
        <v>167</v>
      </c>
      <c r="G387" s="263"/>
      <c r="H387" s="266">
        <v>5.4000000000000004</v>
      </c>
      <c r="I387" s="267"/>
      <c r="J387" s="263"/>
      <c r="K387" s="263"/>
      <c r="L387" s="268"/>
      <c r="M387" s="269"/>
      <c r="N387" s="270"/>
      <c r="O387" s="270"/>
      <c r="P387" s="270"/>
      <c r="Q387" s="270"/>
      <c r="R387" s="270"/>
      <c r="S387" s="270"/>
      <c r="T387" s="271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2" t="s">
        <v>163</v>
      </c>
      <c r="AU387" s="272" t="s">
        <v>85</v>
      </c>
      <c r="AV387" s="15" t="s">
        <v>162</v>
      </c>
      <c r="AW387" s="15" t="s">
        <v>32</v>
      </c>
      <c r="AX387" s="15" t="s">
        <v>83</v>
      </c>
      <c r="AY387" s="272" t="s">
        <v>155</v>
      </c>
    </row>
    <row r="388" s="12" customFormat="1" ht="22.8" customHeight="1">
      <c r="A388" s="12"/>
      <c r="B388" s="211"/>
      <c r="C388" s="212"/>
      <c r="D388" s="213" t="s">
        <v>75</v>
      </c>
      <c r="E388" s="225" t="s">
        <v>483</v>
      </c>
      <c r="F388" s="225" t="s">
        <v>484</v>
      </c>
      <c r="G388" s="212"/>
      <c r="H388" s="212"/>
      <c r="I388" s="215"/>
      <c r="J388" s="226">
        <f>BK388</f>
        <v>0</v>
      </c>
      <c r="K388" s="212"/>
      <c r="L388" s="217"/>
      <c r="M388" s="218"/>
      <c r="N388" s="219"/>
      <c r="O388" s="219"/>
      <c r="P388" s="220">
        <f>SUM(P389:P418)</f>
        <v>0</v>
      </c>
      <c r="Q388" s="219"/>
      <c r="R388" s="220">
        <f>SUM(R389:R418)</f>
        <v>0</v>
      </c>
      <c r="S388" s="219"/>
      <c r="T388" s="221">
        <f>SUM(T389:T418)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2" t="s">
        <v>83</v>
      </c>
      <c r="AT388" s="223" t="s">
        <v>75</v>
      </c>
      <c r="AU388" s="223" t="s">
        <v>83</v>
      </c>
      <c r="AY388" s="222" t="s">
        <v>155</v>
      </c>
      <c r="BK388" s="224">
        <f>SUM(BK389:BK418)</f>
        <v>0</v>
      </c>
    </row>
    <row r="389" s="2" customFormat="1" ht="37.8" customHeight="1">
      <c r="A389" s="39"/>
      <c r="B389" s="40"/>
      <c r="C389" s="227" t="s">
        <v>485</v>
      </c>
      <c r="D389" s="227" t="s">
        <v>157</v>
      </c>
      <c r="E389" s="228" t="s">
        <v>486</v>
      </c>
      <c r="F389" s="229" t="s">
        <v>487</v>
      </c>
      <c r="G389" s="230" t="s">
        <v>266</v>
      </c>
      <c r="H389" s="231">
        <v>256.73500000000001</v>
      </c>
      <c r="I389" s="232"/>
      <c r="J389" s="233">
        <f>ROUND(I389*H389,2)</f>
        <v>0</v>
      </c>
      <c r="K389" s="229" t="s">
        <v>161</v>
      </c>
      <c r="L389" s="45"/>
      <c r="M389" s="234" t="s">
        <v>1</v>
      </c>
      <c r="N389" s="235" t="s">
        <v>41</v>
      </c>
      <c r="O389" s="92"/>
      <c r="P389" s="236">
        <f>O389*H389</f>
        <v>0</v>
      </c>
      <c r="Q389" s="236">
        <v>0</v>
      </c>
      <c r="R389" s="236">
        <f>Q389*H389</f>
        <v>0</v>
      </c>
      <c r="S389" s="236">
        <v>0</v>
      </c>
      <c r="T389" s="237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8" t="s">
        <v>162</v>
      </c>
      <c r="AT389" s="238" t="s">
        <v>157</v>
      </c>
      <c r="AU389" s="238" t="s">
        <v>85</v>
      </c>
      <c r="AY389" s="18" t="s">
        <v>155</v>
      </c>
      <c r="BE389" s="239">
        <f>IF(N389="základní",J389,0)</f>
        <v>0</v>
      </c>
      <c r="BF389" s="239">
        <f>IF(N389="snížená",J389,0)</f>
        <v>0</v>
      </c>
      <c r="BG389" s="239">
        <f>IF(N389="zákl. přenesená",J389,0)</f>
        <v>0</v>
      </c>
      <c r="BH389" s="239">
        <f>IF(N389="sníž. přenesená",J389,0)</f>
        <v>0</v>
      </c>
      <c r="BI389" s="239">
        <f>IF(N389="nulová",J389,0)</f>
        <v>0</v>
      </c>
      <c r="BJ389" s="18" t="s">
        <v>83</v>
      </c>
      <c r="BK389" s="239">
        <f>ROUND(I389*H389,2)</f>
        <v>0</v>
      </c>
      <c r="BL389" s="18" t="s">
        <v>162</v>
      </c>
      <c r="BM389" s="238" t="s">
        <v>488</v>
      </c>
    </row>
    <row r="390" s="2" customFormat="1" ht="37.8" customHeight="1">
      <c r="A390" s="39"/>
      <c r="B390" s="40"/>
      <c r="C390" s="227" t="s">
        <v>358</v>
      </c>
      <c r="D390" s="227" t="s">
        <v>157</v>
      </c>
      <c r="E390" s="228" t="s">
        <v>489</v>
      </c>
      <c r="F390" s="229" t="s">
        <v>490</v>
      </c>
      <c r="G390" s="230" t="s">
        <v>266</v>
      </c>
      <c r="H390" s="231">
        <v>3680.7020000000002</v>
      </c>
      <c r="I390" s="232"/>
      <c r="J390" s="233">
        <f>ROUND(I390*H390,2)</f>
        <v>0</v>
      </c>
      <c r="K390" s="229" t="s">
        <v>161</v>
      </c>
      <c r="L390" s="45"/>
      <c r="M390" s="234" t="s">
        <v>1</v>
      </c>
      <c r="N390" s="235" t="s">
        <v>41</v>
      </c>
      <c r="O390" s="92"/>
      <c r="P390" s="236">
        <f>O390*H390</f>
        <v>0</v>
      </c>
      <c r="Q390" s="236">
        <v>0</v>
      </c>
      <c r="R390" s="236">
        <f>Q390*H390</f>
        <v>0</v>
      </c>
      <c r="S390" s="236">
        <v>0</v>
      </c>
      <c r="T390" s="237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8" t="s">
        <v>162</v>
      </c>
      <c r="AT390" s="238" t="s">
        <v>157</v>
      </c>
      <c r="AU390" s="238" t="s">
        <v>85</v>
      </c>
      <c r="AY390" s="18" t="s">
        <v>155</v>
      </c>
      <c r="BE390" s="239">
        <f>IF(N390="základní",J390,0)</f>
        <v>0</v>
      </c>
      <c r="BF390" s="239">
        <f>IF(N390="snížená",J390,0)</f>
        <v>0</v>
      </c>
      <c r="BG390" s="239">
        <f>IF(N390="zákl. přenesená",J390,0)</f>
        <v>0</v>
      </c>
      <c r="BH390" s="239">
        <f>IF(N390="sníž. přenesená",J390,0)</f>
        <v>0</v>
      </c>
      <c r="BI390" s="239">
        <f>IF(N390="nulová",J390,0)</f>
        <v>0</v>
      </c>
      <c r="BJ390" s="18" t="s">
        <v>83</v>
      </c>
      <c r="BK390" s="239">
        <f>ROUND(I390*H390,2)</f>
        <v>0</v>
      </c>
      <c r="BL390" s="18" t="s">
        <v>162</v>
      </c>
      <c r="BM390" s="238" t="s">
        <v>491</v>
      </c>
    </row>
    <row r="391" s="13" customFormat="1">
      <c r="A391" s="13"/>
      <c r="B391" s="240"/>
      <c r="C391" s="241"/>
      <c r="D391" s="242" t="s">
        <v>163</v>
      </c>
      <c r="E391" s="243" t="s">
        <v>1</v>
      </c>
      <c r="F391" s="244" t="s">
        <v>492</v>
      </c>
      <c r="G391" s="241"/>
      <c r="H391" s="243" t="s">
        <v>1</v>
      </c>
      <c r="I391" s="245"/>
      <c r="J391" s="241"/>
      <c r="K391" s="241"/>
      <c r="L391" s="246"/>
      <c r="M391" s="247"/>
      <c r="N391" s="248"/>
      <c r="O391" s="248"/>
      <c r="P391" s="248"/>
      <c r="Q391" s="248"/>
      <c r="R391" s="248"/>
      <c r="S391" s="248"/>
      <c r="T391" s="24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0" t="s">
        <v>163</v>
      </c>
      <c r="AU391" s="250" t="s">
        <v>85</v>
      </c>
      <c r="AV391" s="13" t="s">
        <v>83</v>
      </c>
      <c r="AW391" s="13" t="s">
        <v>32</v>
      </c>
      <c r="AX391" s="13" t="s">
        <v>76</v>
      </c>
      <c r="AY391" s="250" t="s">
        <v>155</v>
      </c>
    </row>
    <row r="392" s="14" customFormat="1">
      <c r="A392" s="14"/>
      <c r="B392" s="251"/>
      <c r="C392" s="252"/>
      <c r="D392" s="242" t="s">
        <v>163</v>
      </c>
      <c r="E392" s="253" t="s">
        <v>1</v>
      </c>
      <c r="F392" s="254" t="s">
        <v>493</v>
      </c>
      <c r="G392" s="252"/>
      <c r="H392" s="255">
        <v>25.919</v>
      </c>
      <c r="I392" s="256"/>
      <c r="J392" s="252"/>
      <c r="K392" s="252"/>
      <c r="L392" s="257"/>
      <c r="M392" s="258"/>
      <c r="N392" s="259"/>
      <c r="O392" s="259"/>
      <c r="P392" s="259"/>
      <c r="Q392" s="259"/>
      <c r="R392" s="259"/>
      <c r="S392" s="259"/>
      <c r="T392" s="26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1" t="s">
        <v>163</v>
      </c>
      <c r="AU392" s="261" t="s">
        <v>85</v>
      </c>
      <c r="AV392" s="14" t="s">
        <v>85</v>
      </c>
      <c r="AW392" s="14" t="s">
        <v>32</v>
      </c>
      <c r="AX392" s="14" t="s">
        <v>76</v>
      </c>
      <c r="AY392" s="261" t="s">
        <v>155</v>
      </c>
    </row>
    <row r="393" s="14" customFormat="1">
      <c r="A393" s="14"/>
      <c r="B393" s="251"/>
      <c r="C393" s="252"/>
      <c r="D393" s="242" t="s">
        <v>163</v>
      </c>
      <c r="E393" s="253" t="s">
        <v>1</v>
      </c>
      <c r="F393" s="254" t="s">
        <v>494</v>
      </c>
      <c r="G393" s="252"/>
      <c r="H393" s="255">
        <v>2.552</v>
      </c>
      <c r="I393" s="256"/>
      <c r="J393" s="252"/>
      <c r="K393" s="252"/>
      <c r="L393" s="257"/>
      <c r="M393" s="258"/>
      <c r="N393" s="259"/>
      <c r="O393" s="259"/>
      <c r="P393" s="259"/>
      <c r="Q393" s="259"/>
      <c r="R393" s="259"/>
      <c r="S393" s="259"/>
      <c r="T393" s="26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1" t="s">
        <v>163</v>
      </c>
      <c r="AU393" s="261" t="s">
        <v>85</v>
      </c>
      <c r="AV393" s="14" t="s">
        <v>85</v>
      </c>
      <c r="AW393" s="14" t="s">
        <v>32</v>
      </c>
      <c r="AX393" s="14" t="s">
        <v>76</v>
      </c>
      <c r="AY393" s="261" t="s">
        <v>155</v>
      </c>
    </row>
    <row r="394" s="16" customFormat="1">
      <c r="A394" s="16"/>
      <c r="B394" s="277"/>
      <c r="C394" s="278"/>
      <c r="D394" s="242" t="s">
        <v>163</v>
      </c>
      <c r="E394" s="279" t="s">
        <v>1</v>
      </c>
      <c r="F394" s="280" t="s">
        <v>228</v>
      </c>
      <c r="G394" s="278"/>
      <c r="H394" s="281">
        <v>28.471</v>
      </c>
      <c r="I394" s="282"/>
      <c r="J394" s="278"/>
      <c r="K394" s="278"/>
      <c r="L394" s="283"/>
      <c r="M394" s="284"/>
      <c r="N394" s="285"/>
      <c r="O394" s="285"/>
      <c r="P394" s="285"/>
      <c r="Q394" s="285"/>
      <c r="R394" s="285"/>
      <c r="S394" s="285"/>
      <c r="T394" s="28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87" t="s">
        <v>163</v>
      </c>
      <c r="AU394" s="287" t="s">
        <v>85</v>
      </c>
      <c r="AV394" s="16" t="s">
        <v>178</v>
      </c>
      <c r="AW394" s="16" t="s">
        <v>32</v>
      </c>
      <c r="AX394" s="16" t="s">
        <v>76</v>
      </c>
      <c r="AY394" s="287" t="s">
        <v>155</v>
      </c>
    </row>
    <row r="395" s="13" customFormat="1">
      <c r="A395" s="13"/>
      <c r="B395" s="240"/>
      <c r="C395" s="241"/>
      <c r="D395" s="242" t="s">
        <v>163</v>
      </c>
      <c r="E395" s="243" t="s">
        <v>1</v>
      </c>
      <c r="F395" s="244" t="s">
        <v>495</v>
      </c>
      <c r="G395" s="241"/>
      <c r="H395" s="243" t="s">
        <v>1</v>
      </c>
      <c r="I395" s="245"/>
      <c r="J395" s="241"/>
      <c r="K395" s="241"/>
      <c r="L395" s="246"/>
      <c r="M395" s="247"/>
      <c r="N395" s="248"/>
      <c r="O395" s="248"/>
      <c r="P395" s="248"/>
      <c r="Q395" s="248"/>
      <c r="R395" s="248"/>
      <c r="S395" s="248"/>
      <c r="T395" s="24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0" t="s">
        <v>163</v>
      </c>
      <c r="AU395" s="250" t="s">
        <v>85</v>
      </c>
      <c r="AV395" s="13" t="s">
        <v>83</v>
      </c>
      <c r="AW395" s="13" t="s">
        <v>32</v>
      </c>
      <c r="AX395" s="13" t="s">
        <v>76</v>
      </c>
      <c r="AY395" s="250" t="s">
        <v>155</v>
      </c>
    </row>
    <row r="396" s="14" customFormat="1">
      <c r="A396" s="14"/>
      <c r="B396" s="251"/>
      <c r="C396" s="252"/>
      <c r="D396" s="242" t="s">
        <v>163</v>
      </c>
      <c r="E396" s="253" t="s">
        <v>1</v>
      </c>
      <c r="F396" s="254" t="s">
        <v>496</v>
      </c>
      <c r="G396" s="252"/>
      <c r="H396" s="255">
        <v>662.59199999999998</v>
      </c>
      <c r="I396" s="256"/>
      <c r="J396" s="252"/>
      <c r="K396" s="252"/>
      <c r="L396" s="257"/>
      <c r="M396" s="258"/>
      <c r="N396" s="259"/>
      <c r="O396" s="259"/>
      <c r="P396" s="259"/>
      <c r="Q396" s="259"/>
      <c r="R396" s="259"/>
      <c r="S396" s="259"/>
      <c r="T396" s="26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1" t="s">
        <v>163</v>
      </c>
      <c r="AU396" s="261" t="s">
        <v>85</v>
      </c>
      <c r="AV396" s="14" t="s">
        <v>85</v>
      </c>
      <c r="AW396" s="14" t="s">
        <v>32</v>
      </c>
      <c r="AX396" s="14" t="s">
        <v>76</v>
      </c>
      <c r="AY396" s="261" t="s">
        <v>155</v>
      </c>
    </row>
    <row r="397" s="14" customFormat="1">
      <c r="A397" s="14"/>
      <c r="B397" s="251"/>
      <c r="C397" s="252"/>
      <c r="D397" s="242" t="s">
        <v>163</v>
      </c>
      <c r="E397" s="253" t="s">
        <v>1</v>
      </c>
      <c r="F397" s="254" t="s">
        <v>497</v>
      </c>
      <c r="G397" s="252"/>
      <c r="H397" s="255">
        <v>20.416</v>
      </c>
      <c r="I397" s="256"/>
      <c r="J397" s="252"/>
      <c r="K397" s="252"/>
      <c r="L397" s="257"/>
      <c r="M397" s="258"/>
      <c r="N397" s="259"/>
      <c r="O397" s="259"/>
      <c r="P397" s="259"/>
      <c r="Q397" s="259"/>
      <c r="R397" s="259"/>
      <c r="S397" s="259"/>
      <c r="T397" s="26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1" t="s">
        <v>163</v>
      </c>
      <c r="AU397" s="261" t="s">
        <v>85</v>
      </c>
      <c r="AV397" s="14" t="s">
        <v>85</v>
      </c>
      <c r="AW397" s="14" t="s">
        <v>32</v>
      </c>
      <c r="AX397" s="14" t="s">
        <v>76</v>
      </c>
      <c r="AY397" s="261" t="s">
        <v>155</v>
      </c>
    </row>
    <row r="398" s="14" customFormat="1">
      <c r="A398" s="14"/>
      <c r="B398" s="251"/>
      <c r="C398" s="252"/>
      <c r="D398" s="242" t="s">
        <v>163</v>
      </c>
      <c r="E398" s="253" t="s">
        <v>1</v>
      </c>
      <c r="F398" s="254" t="s">
        <v>498</v>
      </c>
      <c r="G398" s="252"/>
      <c r="H398" s="255">
        <v>997.49000000000001</v>
      </c>
      <c r="I398" s="256"/>
      <c r="J398" s="252"/>
      <c r="K398" s="252"/>
      <c r="L398" s="257"/>
      <c r="M398" s="258"/>
      <c r="N398" s="259"/>
      <c r="O398" s="259"/>
      <c r="P398" s="259"/>
      <c r="Q398" s="259"/>
      <c r="R398" s="259"/>
      <c r="S398" s="259"/>
      <c r="T398" s="26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1" t="s">
        <v>163</v>
      </c>
      <c r="AU398" s="261" t="s">
        <v>85</v>
      </c>
      <c r="AV398" s="14" t="s">
        <v>85</v>
      </c>
      <c r="AW398" s="14" t="s">
        <v>32</v>
      </c>
      <c r="AX398" s="14" t="s">
        <v>76</v>
      </c>
      <c r="AY398" s="261" t="s">
        <v>155</v>
      </c>
    </row>
    <row r="399" s="14" customFormat="1">
      <c r="A399" s="14"/>
      <c r="B399" s="251"/>
      <c r="C399" s="252"/>
      <c r="D399" s="242" t="s">
        <v>163</v>
      </c>
      <c r="E399" s="253" t="s">
        <v>1</v>
      </c>
      <c r="F399" s="254" t="s">
        <v>499</v>
      </c>
      <c r="G399" s="252"/>
      <c r="H399" s="255">
        <v>345.57600000000002</v>
      </c>
      <c r="I399" s="256"/>
      <c r="J399" s="252"/>
      <c r="K399" s="252"/>
      <c r="L399" s="257"/>
      <c r="M399" s="258"/>
      <c r="N399" s="259"/>
      <c r="O399" s="259"/>
      <c r="P399" s="259"/>
      <c r="Q399" s="259"/>
      <c r="R399" s="259"/>
      <c r="S399" s="259"/>
      <c r="T399" s="26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1" t="s">
        <v>163</v>
      </c>
      <c r="AU399" s="261" t="s">
        <v>85</v>
      </c>
      <c r="AV399" s="14" t="s">
        <v>85</v>
      </c>
      <c r="AW399" s="14" t="s">
        <v>32</v>
      </c>
      <c r="AX399" s="14" t="s">
        <v>76</v>
      </c>
      <c r="AY399" s="261" t="s">
        <v>155</v>
      </c>
    </row>
    <row r="400" s="14" customFormat="1">
      <c r="A400" s="14"/>
      <c r="B400" s="251"/>
      <c r="C400" s="252"/>
      <c r="D400" s="242" t="s">
        <v>163</v>
      </c>
      <c r="E400" s="253" t="s">
        <v>1</v>
      </c>
      <c r="F400" s="254" t="s">
        <v>500</v>
      </c>
      <c r="G400" s="252"/>
      <c r="H400" s="255">
        <v>675.67999999999995</v>
      </c>
      <c r="I400" s="256"/>
      <c r="J400" s="252"/>
      <c r="K400" s="252"/>
      <c r="L400" s="257"/>
      <c r="M400" s="258"/>
      <c r="N400" s="259"/>
      <c r="O400" s="259"/>
      <c r="P400" s="259"/>
      <c r="Q400" s="259"/>
      <c r="R400" s="259"/>
      <c r="S400" s="259"/>
      <c r="T400" s="26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1" t="s">
        <v>163</v>
      </c>
      <c r="AU400" s="261" t="s">
        <v>85</v>
      </c>
      <c r="AV400" s="14" t="s">
        <v>85</v>
      </c>
      <c r="AW400" s="14" t="s">
        <v>32</v>
      </c>
      <c r="AX400" s="14" t="s">
        <v>76</v>
      </c>
      <c r="AY400" s="261" t="s">
        <v>155</v>
      </c>
    </row>
    <row r="401" s="14" customFormat="1">
      <c r="A401" s="14"/>
      <c r="B401" s="251"/>
      <c r="C401" s="252"/>
      <c r="D401" s="242" t="s">
        <v>163</v>
      </c>
      <c r="E401" s="253" t="s">
        <v>1</v>
      </c>
      <c r="F401" s="254" t="s">
        <v>501</v>
      </c>
      <c r="G401" s="252"/>
      <c r="H401" s="255">
        <v>950.47699999999998</v>
      </c>
      <c r="I401" s="256"/>
      <c r="J401" s="252"/>
      <c r="K401" s="252"/>
      <c r="L401" s="257"/>
      <c r="M401" s="258"/>
      <c r="N401" s="259"/>
      <c r="O401" s="259"/>
      <c r="P401" s="259"/>
      <c r="Q401" s="259"/>
      <c r="R401" s="259"/>
      <c r="S401" s="259"/>
      <c r="T401" s="26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1" t="s">
        <v>163</v>
      </c>
      <c r="AU401" s="261" t="s">
        <v>85</v>
      </c>
      <c r="AV401" s="14" t="s">
        <v>85</v>
      </c>
      <c r="AW401" s="14" t="s">
        <v>32</v>
      </c>
      <c r="AX401" s="14" t="s">
        <v>76</v>
      </c>
      <c r="AY401" s="261" t="s">
        <v>155</v>
      </c>
    </row>
    <row r="402" s="15" customFormat="1">
      <c r="A402" s="15"/>
      <c r="B402" s="262"/>
      <c r="C402" s="263"/>
      <c r="D402" s="242" t="s">
        <v>163</v>
      </c>
      <c r="E402" s="264" t="s">
        <v>1</v>
      </c>
      <c r="F402" s="265" t="s">
        <v>167</v>
      </c>
      <c r="G402" s="263"/>
      <c r="H402" s="266">
        <v>3680.7019999999998</v>
      </c>
      <c r="I402" s="267"/>
      <c r="J402" s="263"/>
      <c r="K402" s="263"/>
      <c r="L402" s="268"/>
      <c r="M402" s="269"/>
      <c r="N402" s="270"/>
      <c r="O402" s="270"/>
      <c r="P402" s="270"/>
      <c r="Q402" s="270"/>
      <c r="R402" s="270"/>
      <c r="S402" s="270"/>
      <c r="T402" s="271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2" t="s">
        <v>163</v>
      </c>
      <c r="AU402" s="272" t="s">
        <v>85</v>
      </c>
      <c r="AV402" s="15" t="s">
        <v>162</v>
      </c>
      <c r="AW402" s="15" t="s">
        <v>32</v>
      </c>
      <c r="AX402" s="15" t="s">
        <v>83</v>
      </c>
      <c r="AY402" s="272" t="s">
        <v>155</v>
      </c>
    </row>
    <row r="403" s="2" customFormat="1" ht="24.15" customHeight="1">
      <c r="A403" s="39"/>
      <c r="B403" s="40"/>
      <c r="C403" s="227" t="s">
        <v>502</v>
      </c>
      <c r="D403" s="227" t="s">
        <v>157</v>
      </c>
      <c r="E403" s="228" t="s">
        <v>503</v>
      </c>
      <c r="F403" s="229" t="s">
        <v>504</v>
      </c>
      <c r="G403" s="230" t="s">
        <v>266</v>
      </c>
      <c r="H403" s="231">
        <v>28.471</v>
      </c>
      <c r="I403" s="232"/>
      <c r="J403" s="233">
        <f>ROUND(I403*H403,2)</f>
        <v>0</v>
      </c>
      <c r="K403" s="229" t="s">
        <v>161</v>
      </c>
      <c r="L403" s="45"/>
      <c r="M403" s="234" t="s">
        <v>1</v>
      </c>
      <c r="N403" s="235" t="s">
        <v>41</v>
      </c>
      <c r="O403" s="92"/>
      <c r="P403" s="236">
        <f>O403*H403</f>
        <v>0</v>
      </c>
      <c r="Q403" s="236">
        <v>0</v>
      </c>
      <c r="R403" s="236">
        <f>Q403*H403</f>
        <v>0</v>
      </c>
      <c r="S403" s="236">
        <v>0</v>
      </c>
      <c r="T403" s="237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8" t="s">
        <v>162</v>
      </c>
      <c r="AT403" s="238" t="s">
        <v>157</v>
      </c>
      <c r="AU403" s="238" t="s">
        <v>85</v>
      </c>
      <c r="AY403" s="18" t="s">
        <v>155</v>
      </c>
      <c r="BE403" s="239">
        <f>IF(N403="základní",J403,0)</f>
        <v>0</v>
      </c>
      <c r="BF403" s="239">
        <f>IF(N403="snížená",J403,0)</f>
        <v>0</v>
      </c>
      <c r="BG403" s="239">
        <f>IF(N403="zákl. přenesená",J403,0)</f>
        <v>0</v>
      </c>
      <c r="BH403" s="239">
        <f>IF(N403="sníž. přenesená",J403,0)</f>
        <v>0</v>
      </c>
      <c r="BI403" s="239">
        <f>IF(N403="nulová",J403,0)</f>
        <v>0</v>
      </c>
      <c r="BJ403" s="18" t="s">
        <v>83</v>
      </c>
      <c r="BK403" s="239">
        <f>ROUND(I403*H403,2)</f>
        <v>0</v>
      </c>
      <c r="BL403" s="18" t="s">
        <v>162</v>
      </c>
      <c r="BM403" s="238" t="s">
        <v>505</v>
      </c>
    </row>
    <row r="404" s="13" customFormat="1">
      <c r="A404" s="13"/>
      <c r="B404" s="240"/>
      <c r="C404" s="241"/>
      <c r="D404" s="242" t="s">
        <v>163</v>
      </c>
      <c r="E404" s="243" t="s">
        <v>1</v>
      </c>
      <c r="F404" s="244" t="s">
        <v>492</v>
      </c>
      <c r="G404" s="241"/>
      <c r="H404" s="243" t="s">
        <v>1</v>
      </c>
      <c r="I404" s="245"/>
      <c r="J404" s="241"/>
      <c r="K404" s="241"/>
      <c r="L404" s="246"/>
      <c r="M404" s="247"/>
      <c r="N404" s="248"/>
      <c r="O404" s="248"/>
      <c r="P404" s="248"/>
      <c r="Q404" s="248"/>
      <c r="R404" s="248"/>
      <c r="S404" s="248"/>
      <c r="T404" s="24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0" t="s">
        <v>163</v>
      </c>
      <c r="AU404" s="250" t="s">
        <v>85</v>
      </c>
      <c r="AV404" s="13" t="s">
        <v>83</v>
      </c>
      <c r="AW404" s="13" t="s">
        <v>32</v>
      </c>
      <c r="AX404" s="13" t="s">
        <v>76</v>
      </c>
      <c r="AY404" s="250" t="s">
        <v>155</v>
      </c>
    </row>
    <row r="405" s="14" customFormat="1">
      <c r="A405" s="14"/>
      <c r="B405" s="251"/>
      <c r="C405" s="252"/>
      <c r="D405" s="242" t="s">
        <v>163</v>
      </c>
      <c r="E405" s="253" t="s">
        <v>1</v>
      </c>
      <c r="F405" s="254" t="s">
        <v>506</v>
      </c>
      <c r="G405" s="252"/>
      <c r="H405" s="255">
        <v>28.471</v>
      </c>
      <c r="I405" s="256"/>
      <c r="J405" s="252"/>
      <c r="K405" s="252"/>
      <c r="L405" s="257"/>
      <c r="M405" s="258"/>
      <c r="N405" s="259"/>
      <c r="O405" s="259"/>
      <c r="P405" s="259"/>
      <c r="Q405" s="259"/>
      <c r="R405" s="259"/>
      <c r="S405" s="259"/>
      <c r="T405" s="26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1" t="s">
        <v>163</v>
      </c>
      <c r="AU405" s="261" t="s">
        <v>85</v>
      </c>
      <c r="AV405" s="14" t="s">
        <v>85</v>
      </c>
      <c r="AW405" s="14" t="s">
        <v>32</v>
      </c>
      <c r="AX405" s="14" t="s">
        <v>76</v>
      </c>
      <c r="AY405" s="261" t="s">
        <v>155</v>
      </c>
    </row>
    <row r="406" s="15" customFormat="1">
      <c r="A406" s="15"/>
      <c r="B406" s="262"/>
      <c r="C406" s="263"/>
      <c r="D406" s="242" t="s">
        <v>163</v>
      </c>
      <c r="E406" s="264" t="s">
        <v>1</v>
      </c>
      <c r="F406" s="265" t="s">
        <v>167</v>
      </c>
      <c r="G406" s="263"/>
      <c r="H406" s="266">
        <v>28.471</v>
      </c>
      <c r="I406" s="267"/>
      <c r="J406" s="263"/>
      <c r="K406" s="263"/>
      <c r="L406" s="268"/>
      <c r="M406" s="269"/>
      <c r="N406" s="270"/>
      <c r="O406" s="270"/>
      <c r="P406" s="270"/>
      <c r="Q406" s="270"/>
      <c r="R406" s="270"/>
      <c r="S406" s="270"/>
      <c r="T406" s="271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2" t="s">
        <v>163</v>
      </c>
      <c r="AU406" s="272" t="s">
        <v>85</v>
      </c>
      <c r="AV406" s="15" t="s">
        <v>162</v>
      </c>
      <c r="AW406" s="15" t="s">
        <v>32</v>
      </c>
      <c r="AX406" s="15" t="s">
        <v>83</v>
      </c>
      <c r="AY406" s="272" t="s">
        <v>155</v>
      </c>
    </row>
    <row r="407" s="2" customFormat="1" ht="44.25" customHeight="1">
      <c r="A407" s="39"/>
      <c r="B407" s="40"/>
      <c r="C407" s="227" t="s">
        <v>361</v>
      </c>
      <c r="D407" s="288" t="s">
        <v>157</v>
      </c>
      <c r="E407" s="228" t="s">
        <v>507</v>
      </c>
      <c r="F407" s="229" t="s">
        <v>508</v>
      </c>
      <c r="G407" s="230" t="s">
        <v>266</v>
      </c>
      <c r="H407" s="231">
        <v>62.343000000000004</v>
      </c>
      <c r="I407" s="232"/>
      <c r="J407" s="233">
        <f>ROUND(I407*H407,2)</f>
        <v>0</v>
      </c>
      <c r="K407" s="229" t="s">
        <v>267</v>
      </c>
      <c r="L407" s="45"/>
      <c r="M407" s="234" t="s">
        <v>1</v>
      </c>
      <c r="N407" s="235" t="s">
        <v>41</v>
      </c>
      <c r="O407" s="92"/>
      <c r="P407" s="236">
        <f>O407*H407</f>
        <v>0</v>
      </c>
      <c r="Q407" s="236">
        <v>0</v>
      </c>
      <c r="R407" s="236">
        <f>Q407*H407</f>
        <v>0</v>
      </c>
      <c r="S407" s="236">
        <v>0</v>
      </c>
      <c r="T407" s="237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8" t="s">
        <v>162</v>
      </c>
      <c r="AT407" s="238" t="s">
        <v>157</v>
      </c>
      <c r="AU407" s="238" t="s">
        <v>85</v>
      </c>
      <c r="AY407" s="18" t="s">
        <v>155</v>
      </c>
      <c r="BE407" s="239">
        <f>IF(N407="základní",J407,0)</f>
        <v>0</v>
      </c>
      <c r="BF407" s="239">
        <f>IF(N407="snížená",J407,0)</f>
        <v>0</v>
      </c>
      <c r="BG407" s="239">
        <f>IF(N407="zákl. přenesená",J407,0)</f>
        <v>0</v>
      </c>
      <c r="BH407" s="239">
        <f>IF(N407="sníž. přenesená",J407,0)</f>
        <v>0</v>
      </c>
      <c r="BI407" s="239">
        <f>IF(N407="nulová",J407,0)</f>
        <v>0</v>
      </c>
      <c r="BJ407" s="18" t="s">
        <v>83</v>
      </c>
      <c r="BK407" s="239">
        <f>ROUND(I407*H407,2)</f>
        <v>0</v>
      </c>
      <c r="BL407" s="18" t="s">
        <v>162</v>
      </c>
      <c r="BM407" s="238" t="s">
        <v>509</v>
      </c>
    </row>
    <row r="408" s="14" customFormat="1">
      <c r="A408" s="14"/>
      <c r="B408" s="251"/>
      <c r="C408" s="252"/>
      <c r="D408" s="242" t="s">
        <v>163</v>
      </c>
      <c r="E408" s="253" t="s">
        <v>1</v>
      </c>
      <c r="F408" s="254" t="s">
        <v>510</v>
      </c>
      <c r="G408" s="252"/>
      <c r="H408" s="255">
        <v>62.343000000000004</v>
      </c>
      <c r="I408" s="256"/>
      <c r="J408" s="252"/>
      <c r="K408" s="252"/>
      <c r="L408" s="257"/>
      <c r="M408" s="258"/>
      <c r="N408" s="259"/>
      <c r="O408" s="259"/>
      <c r="P408" s="259"/>
      <c r="Q408" s="259"/>
      <c r="R408" s="259"/>
      <c r="S408" s="259"/>
      <c r="T408" s="26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1" t="s">
        <v>163</v>
      </c>
      <c r="AU408" s="261" t="s">
        <v>85</v>
      </c>
      <c r="AV408" s="14" t="s">
        <v>85</v>
      </c>
      <c r="AW408" s="14" t="s">
        <v>32</v>
      </c>
      <c r="AX408" s="14" t="s">
        <v>76</v>
      </c>
      <c r="AY408" s="261" t="s">
        <v>155</v>
      </c>
    </row>
    <row r="409" s="15" customFormat="1">
      <c r="A409" s="15"/>
      <c r="B409" s="262"/>
      <c r="C409" s="263"/>
      <c r="D409" s="242" t="s">
        <v>163</v>
      </c>
      <c r="E409" s="264" t="s">
        <v>1</v>
      </c>
      <c r="F409" s="265" t="s">
        <v>167</v>
      </c>
      <c r="G409" s="263"/>
      <c r="H409" s="266">
        <v>62.343000000000004</v>
      </c>
      <c r="I409" s="267"/>
      <c r="J409" s="263"/>
      <c r="K409" s="263"/>
      <c r="L409" s="268"/>
      <c r="M409" s="269"/>
      <c r="N409" s="270"/>
      <c r="O409" s="270"/>
      <c r="P409" s="270"/>
      <c r="Q409" s="270"/>
      <c r="R409" s="270"/>
      <c r="S409" s="270"/>
      <c r="T409" s="271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72" t="s">
        <v>163</v>
      </c>
      <c r="AU409" s="272" t="s">
        <v>85</v>
      </c>
      <c r="AV409" s="15" t="s">
        <v>162</v>
      </c>
      <c r="AW409" s="15" t="s">
        <v>32</v>
      </c>
      <c r="AX409" s="15" t="s">
        <v>83</v>
      </c>
      <c r="AY409" s="272" t="s">
        <v>155</v>
      </c>
    </row>
    <row r="410" s="2" customFormat="1" ht="44.25" customHeight="1">
      <c r="A410" s="39"/>
      <c r="B410" s="40"/>
      <c r="C410" s="227" t="s">
        <v>511</v>
      </c>
      <c r="D410" s="288" t="s">
        <v>157</v>
      </c>
      <c r="E410" s="228" t="s">
        <v>512</v>
      </c>
      <c r="F410" s="229" t="s">
        <v>513</v>
      </c>
      <c r="G410" s="230" t="s">
        <v>266</v>
      </c>
      <c r="H410" s="231">
        <v>123.349</v>
      </c>
      <c r="I410" s="232"/>
      <c r="J410" s="233">
        <f>ROUND(I410*H410,2)</f>
        <v>0</v>
      </c>
      <c r="K410" s="229" t="s">
        <v>267</v>
      </c>
      <c r="L410" s="45"/>
      <c r="M410" s="234" t="s">
        <v>1</v>
      </c>
      <c r="N410" s="235" t="s">
        <v>41</v>
      </c>
      <c r="O410" s="92"/>
      <c r="P410" s="236">
        <f>O410*H410</f>
        <v>0</v>
      </c>
      <c r="Q410" s="236">
        <v>0</v>
      </c>
      <c r="R410" s="236">
        <f>Q410*H410</f>
        <v>0</v>
      </c>
      <c r="S410" s="236">
        <v>0</v>
      </c>
      <c r="T410" s="237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8" t="s">
        <v>162</v>
      </c>
      <c r="AT410" s="238" t="s">
        <v>157</v>
      </c>
      <c r="AU410" s="238" t="s">
        <v>85</v>
      </c>
      <c r="AY410" s="18" t="s">
        <v>155</v>
      </c>
      <c r="BE410" s="239">
        <f>IF(N410="základní",J410,0)</f>
        <v>0</v>
      </c>
      <c r="BF410" s="239">
        <f>IF(N410="snížená",J410,0)</f>
        <v>0</v>
      </c>
      <c r="BG410" s="239">
        <f>IF(N410="zákl. přenesená",J410,0)</f>
        <v>0</v>
      </c>
      <c r="BH410" s="239">
        <f>IF(N410="sníž. přenesená",J410,0)</f>
        <v>0</v>
      </c>
      <c r="BI410" s="239">
        <f>IF(N410="nulová",J410,0)</f>
        <v>0</v>
      </c>
      <c r="BJ410" s="18" t="s">
        <v>83</v>
      </c>
      <c r="BK410" s="239">
        <f>ROUND(I410*H410,2)</f>
        <v>0</v>
      </c>
      <c r="BL410" s="18" t="s">
        <v>162</v>
      </c>
      <c r="BM410" s="238" t="s">
        <v>514</v>
      </c>
    </row>
    <row r="411" s="14" customFormat="1">
      <c r="A411" s="14"/>
      <c r="B411" s="251"/>
      <c r="C411" s="252"/>
      <c r="D411" s="242" t="s">
        <v>163</v>
      </c>
      <c r="E411" s="253" t="s">
        <v>1</v>
      </c>
      <c r="F411" s="254" t="s">
        <v>515</v>
      </c>
      <c r="G411" s="252"/>
      <c r="H411" s="255">
        <v>21.599</v>
      </c>
      <c r="I411" s="256"/>
      <c r="J411" s="252"/>
      <c r="K411" s="252"/>
      <c r="L411" s="257"/>
      <c r="M411" s="258"/>
      <c r="N411" s="259"/>
      <c r="O411" s="259"/>
      <c r="P411" s="259"/>
      <c r="Q411" s="259"/>
      <c r="R411" s="259"/>
      <c r="S411" s="259"/>
      <c r="T411" s="26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1" t="s">
        <v>163</v>
      </c>
      <c r="AU411" s="261" t="s">
        <v>85</v>
      </c>
      <c r="AV411" s="14" t="s">
        <v>85</v>
      </c>
      <c r="AW411" s="14" t="s">
        <v>32</v>
      </c>
      <c r="AX411" s="14" t="s">
        <v>76</v>
      </c>
      <c r="AY411" s="261" t="s">
        <v>155</v>
      </c>
    </row>
    <row r="412" s="14" customFormat="1">
      <c r="A412" s="14"/>
      <c r="B412" s="251"/>
      <c r="C412" s="252"/>
      <c r="D412" s="242" t="s">
        <v>163</v>
      </c>
      <c r="E412" s="253" t="s">
        <v>1</v>
      </c>
      <c r="F412" s="254" t="s">
        <v>516</v>
      </c>
      <c r="G412" s="252"/>
      <c r="H412" s="255">
        <v>42.229999999999997</v>
      </c>
      <c r="I412" s="256"/>
      <c r="J412" s="252"/>
      <c r="K412" s="252"/>
      <c r="L412" s="257"/>
      <c r="M412" s="258"/>
      <c r="N412" s="259"/>
      <c r="O412" s="259"/>
      <c r="P412" s="259"/>
      <c r="Q412" s="259"/>
      <c r="R412" s="259"/>
      <c r="S412" s="259"/>
      <c r="T412" s="26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1" t="s">
        <v>163</v>
      </c>
      <c r="AU412" s="261" t="s">
        <v>85</v>
      </c>
      <c r="AV412" s="14" t="s">
        <v>85</v>
      </c>
      <c r="AW412" s="14" t="s">
        <v>32</v>
      </c>
      <c r="AX412" s="14" t="s">
        <v>76</v>
      </c>
      <c r="AY412" s="261" t="s">
        <v>155</v>
      </c>
    </row>
    <row r="413" s="14" customFormat="1">
      <c r="A413" s="14"/>
      <c r="B413" s="251"/>
      <c r="C413" s="252"/>
      <c r="D413" s="242" t="s">
        <v>163</v>
      </c>
      <c r="E413" s="253" t="s">
        <v>1</v>
      </c>
      <c r="F413" s="254" t="s">
        <v>517</v>
      </c>
      <c r="G413" s="252"/>
      <c r="H413" s="255">
        <v>59.520000000000003</v>
      </c>
      <c r="I413" s="256"/>
      <c r="J413" s="252"/>
      <c r="K413" s="252"/>
      <c r="L413" s="257"/>
      <c r="M413" s="258"/>
      <c r="N413" s="259"/>
      <c r="O413" s="259"/>
      <c r="P413" s="259"/>
      <c r="Q413" s="259"/>
      <c r="R413" s="259"/>
      <c r="S413" s="259"/>
      <c r="T413" s="26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1" t="s">
        <v>163</v>
      </c>
      <c r="AU413" s="261" t="s">
        <v>85</v>
      </c>
      <c r="AV413" s="14" t="s">
        <v>85</v>
      </c>
      <c r="AW413" s="14" t="s">
        <v>32</v>
      </c>
      <c r="AX413" s="14" t="s">
        <v>76</v>
      </c>
      <c r="AY413" s="261" t="s">
        <v>155</v>
      </c>
    </row>
    <row r="414" s="15" customFormat="1">
      <c r="A414" s="15"/>
      <c r="B414" s="262"/>
      <c r="C414" s="263"/>
      <c r="D414" s="242" t="s">
        <v>163</v>
      </c>
      <c r="E414" s="264" t="s">
        <v>1</v>
      </c>
      <c r="F414" s="265" t="s">
        <v>167</v>
      </c>
      <c r="G414" s="263"/>
      <c r="H414" s="266">
        <v>123.34899999999999</v>
      </c>
      <c r="I414" s="267"/>
      <c r="J414" s="263"/>
      <c r="K414" s="263"/>
      <c r="L414" s="268"/>
      <c r="M414" s="269"/>
      <c r="N414" s="270"/>
      <c r="O414" s="270"/>
      <c r="P414" s="270"/>
      <c r="Q414" s="270"/>
      <c r="R414" s="270"/>
      <c r="S414" s="270"/>
      <c r="T414" s="271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2" t="s">
        <v>163</v>
      </c>
      <c r="AU414" s="272" t="s">
        <v>85</v>
      </c>
      <c r="AV414" s="15" t="s">
        <v>162</v>
      </c>
      <c r="AW414" s="15" t="s">
        <v>32</v>
      </c>
      <c r="AX414" s="15" t="s">
        <v>83</v>
      </c>
      <c r="AY414" s="272" t="s">
        <v>155</v>
      </c>
    </row>
    <row r="415" s="2" customFormat="1" ht="44.25" customHeight="1">
      <c r="A415" s="39"/>
      <c r="B415" s="40"/>
      <c r="C415" s="227" t="s">
        <v>366</v>
      </c>
      <c r="D415" s="288" t="s">
        <v>157</v>
      </c>
      <c r="E415" s="228" t="s">
        <v>518</v>
      </c>
      <c r="F415" s="229" t="s">
        <v>265</v>
      </c>
      <c r="G415" s="230" t="s">
        <v>266</v>
      </c>
      <c r="H415" s="231">
        <v>42.688000000000002</v>
      </c>
      <c r="I415" s="232"/>
      <c r="J415" s="233">
        <f>ROUND(I415*H415,2)</f>
        <v>0</v>
      </c>
      <c r="K415" s="229" t="s">
        <v>267</v>
      </c>
      <c r="L415" s="45"/>
      <c r="M415" s="234" t="s">
        <v>1</v>
      </c>
      <c r="N415" s="235" t="s">
        <v>41</v>
      </c>
      <c r="O415" s="92"/>
      <c r="P415" s="236">
        <f>O415*H415</f>
        <v>0</v>
      </c>
      <c r="Q415" s="236">
        <v>0</v>
      </c>
      <c r="R415" s="236">
        <f>Q415*H415</f>
        <v>0</v>
      </c>
      <c r="S415" s="236">
        <v>0</v>
      </c>
      <c r="T415" s="237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8" t="s">
        <v>162</v>
      </c>
      <c r="AT415" s="238" t="s">
        <v>157</v>
      </c>
      <c r="AU415" s="238" t="s">
        <v>85</v>
      </c>
      <c r="AY415" s="18" t="s">
        <v>155</v>
      </c>
      <c r="BE415" s="239">
        <f>IF(N415="základní",J415,0)</f>
        <v>0</v>
      </c>
      <c r="BF415" s="239">
        <f>IF(N415="snížená",J415,0)</f>
        <v>0</v>
      </c>
      <c r="BG415" s="239">
        <f>IF(N415="zákl. přenesená",J415,0)</f>
        <v>0</v>
      </c>
      <c r="BH415" s="239">
        <f>IF(N415="sníž. přenesená",J415,0)</f>
        <v>0</v>
      </c>
      <c r="BI415" s="239">
        <f>IF(N415="nulová",J415,0)</f>
        <v>0</v>
      </c>
      <c r="BJ415" s="18" t="s">
        <v>83</v>
      </c>
      <c r="BK415" s="239">
        <f>ROUND(I415*H415,2)</f>
        <v>0</v>
      </c>
      <c r="BL415" s="18" t="s">
        <v>162</v>
      </c>
      <c r="BM415" s="238" t="s">
        <v>519</v>
      </c>
    </row>
    <row r="416" s="14" customFormat="1">
      <c r="A416" s="14"/>
      <c r="B416" s="251"/>
      <c r="C416" s="252"/>
      <c r="D416" s="242" t="s">
        <v>163</v>
      </c>
      <c r="E416" s="253" t="s">
        <v>1</v>
      </c>
      <c r="F416" s="254" t="s">
        <v>520</v>
      </c>
      <c r="G416" s="252"/>
      <c r="H416" s="255">
        <v>41.411999999999999</v>
      </c>
      <c r="I416" s="256"/>
      <c r="J416" s="252"/>
      <c r="K416" s="252"/>
      <c r="L416" s="257"/>
      <c r="M416" s="258"/>
      <c r="N416" s="259"/>
      <c r="O416" s="259"/>
      <c r="P416" s="259"/>
      <c r="Q416" s="259"/>
      <c r="R416" s="259"/>
      <c r="S416" s="259"/>
      <c r="T416" s="26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1" t="s">
        <v>163</v>
      </c>
      <c r="AU416" s="261" t="s">
        <v>85</v>
      </c>
      <c r="AV416" s="14" t="s">
        <v>85</v>
      </c>
      <c r="AW416" s="14" t="s">
        <v>32</v>
      </c>
      <c r="AX416" s="14" t="s">
        <v>76</v>
      </c>
      <c r="AY416" s="261" t="s">
        <v>155</v>
      </c>
    </row>
    <row r="417" s="14" customFormat="1">
      <c r="A417" s="14"/>
      <c r="B417" s="251"/>
      <c r="C417" s="252"/>
      <c r="D417" s="242" t="s">
        <v>163</v>
      </c>
      <c r="E417" s="253" t="s">
        <v>1</v>
      </c>
      <c r="F417" s="254" t="s">
        <v>521</v>
      </c>
      <c r="G417" s="252"/>
      <c r="H417" s="255">
        <v>1.276</v>
      </c>
      <c r="I417" s="256"/>
      <c r="J417" s="252"/>
      <c r="K417" s="252"/>
      <c r="L417" s="257"/>
      <c r="M417" s="258"/>
      <c r="N417" s="259"/>
      <c r="O417" s="259"/>
      <c r="P417" s="259"/>
      <c r="Q417" s="259"/>
      <c r="R417" s="259"/>
      <c r="S417" s="259"/>
      <c r="T417" s="26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1" t="s">
        <v>163</v>
      </c>
      <c r="AU417" s="261" t="s">
        <v>85</v>
      </c>
      <c r="AV417" s="14" t="s">
        <v>85</v>
      </c>
      <c r="AW417" s="14" t="s">
        <v>32</v>
      </c>
      <c r="AX417" s="14" t="s">
        <v>76</v>
      </c>
      <c r="AY417" s="261" t="s">
        <v>155</v>
      </c>
    </row>
    <row r="418" s="15" customFormat="1">
      <c r="A418" s="15"/>
      <c r="B418" s="262"/>
      <c r="C418" s="263"/>
      <c r="D418" s="242" t="s">
        <v>163</v>
      </c>
      <c r="E418" s="264" t="s">
        <v>1</v>
      </c>
      <c r="F418" s="265" t="s">
        <v>167</v>
      </c>
      <c r="G418" s="263"/>
      <c r="H418" s="266">
        <v>42.688000000000002</v>
      </c>
      <c r="I418" s="267"/>
      <c r="J418" s="263"/>
      <c r="K418" s="263"/>
      <c r="L418" s="268"/>
      <c r="M418" s="269"/>
      <c r="N418" s="270"/>
      <c r="O418" s="270"/>
      <c r="P418" s="270"/>
      <c r="Q418" s="270"/>
      <c r="R418" s="270"/>
      <c r="S418" s="270"/>
      <c r="T418" s="27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2" t="s">
        <v>163</v>
      </c>
      <c r="AU418" s="272" t="s">
        <v>85</v>
      </c>
      <c r="AV418" s="15" t="s">
        <v>162</v>
      </c>
      <c r="AW418" s="15" t="s">
        <v>32</v>
      </c>
      <c r="AX418" s="15" t="s">
        <v>83</v>
      </c>
      <c r="AY418" s="272" t="s">
        <v>155</v>
      </c>
    </row>
    <row r="419" s="12" customFormat="1" ht="22.8" customHeight="1">
      <c r="A419" s="12"/>
      <c r="B419" s="211"/>
      <c r="C419" s="212"/>
      <c r="D419" s="213" t="s">
        <v>75</v>
      </c>
      <c r="E419" s="225" t="s">
        <v>522</v>
      </c>
      <c r="F419" s="225" t="s">
        <v>523</v>
      </c>
      <c r="G419" s="212"/>
      <c r="H419" s="212"/>
      <c r="I419" s="215"/>
      <c r="J419" s="226">
        <f>BK419</f>
        <v>0</v>
      </c>
      <c r="K419" s="212"/>
      <c r="L419" s="217"/>
      <c r="M419" s="218"/>
      <c r="N419" s="219"/>
      <c r="O419" s="219"/>
      <c r="P419" s="220">
        <f>P420</f>
        <v>0</v>
      </c>
      <c r="Q419" s="219"/>
      <c r="R419" s="220">
        <f>R420</f>
        <v>0</v>
      </c>
      <c r="S419" s="219"/>
      <c r="T419" s="221">
        <f>T420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22" t="s">
        <v>83</v>
      </c>
      <c r="AT419" s="223" t="s">
        <v>75</v>
      </c>
      <c r="AU419" s="223" t="s">
        <v>83</v>
      </c>
      <c r="AY419" s="222" t="s">
        <v>155</v>
      </c>
      <c r="BK419" s="224">
        <f>BK420</f>
        <v>0</v>
      </c>
    </row>
    <row r="420" s="2" customFormat="1" ht="49.05" customHeight="1">
      <c r="A420" s="39"/>
      <c r="B420" s="40"/>
      <c r="C420" s="227" t="s">
        <v>524</v>
      </c>
      <c r="D420" s="288" t="s">
        <v>157</v>
      </c>
      <c r="E420" s="228" t="s">
        <v>525</v>
      </c>
      <c r="F420" s="229" t="s">
        <v>526</v>
      </c>
      <c r="G420" s="230" t="s">
        <v>266</v>
      </c>
      <c r="H420" s="231">
        <v>445.99599999999998</v>
      </c>
      <c r="I420" s="232"/>
      <c r="J420" s="233">
        <f>ROUND(I420*H420,2)</f>
        <v>0</v>
      </c>
      <c r="K420" s="229" t="s">
        <v>267</v>
      </c>
      <c r="L420" s="45"/>
      <c r="M420" s="299" t="s">
        <v>1</v>
      </c>
      <c r="N420" s="300" t="s">
        <v>41</v>
      </c>
      <c r="O420" s="301"/>
      <c r="P420" s="302">
        <f>O420*H420</f>
        <v>0</v>
      </c>
      <c r="Q420" s="302">
        <v>0</v>
      </c>
      <c r="R420" s="302">
        <f>Q420*H420</f>
        <v>0</v>
      </c>
      <c r="S420" s="302">
        <v>0</v>
      </c>
      <c r="T420" s="303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8" t="s">
        <v>162</v>
      </c>
      <c r="AT420" s="238" t="s">
        <v>157</v>
      </c>
      <c r="AU420" s="238" t="s">
        <v>85</v>
      </c>
      <c r="AY420" s="18" t="s">
        <v>155</v>
      </c>
      <c r="BE420" s="239">
        <f>IF(N420="základní",J420,0)</f>
        <v>0</v>
      </c>
      <c r="BF420" s="239">
        <f>IF(N420="snížená",J420,0)</f>
        <v>0</v>
      </c>
      <c r="BG420" s="239">
        <f>IF(N420="zákl. přenesená",J420,0)</f>
        <v>0</v>
      </c>
      <c r="BH420" s="239">
        <f>IF(N420="sníž. přenesená",J420,0)</f>
        <v>0</v>
      </c>
      <c r="BI420" s="239">
        <f>IF(N420="nulová",J420,0)</f>
        <v>0</v>
      </c>
      <c r="BJ420" s="18" t="s">
        <v>83</v>
      </c>
      <c r="BK420" s="239">
        <f>ROUND(I420*H420,2)</f>
        <v>0</v>
      </c>
      <c r="BL420" s="18" t="s">
        <v>162</v>
      </c>
      <c r="BM420" s="238" t="s">
        <v>527</v>
      </c>
    </row>
    <row r="421" s="2" customFormat="1" ht="6.96" customHeight="1">
      <c r="A421" s="39"/>
      <c r="B421" s="67"/>
      <c r="C421" s="68"/>
      <c r="D421" s="68"/>
      <c r="E421" s="68"/>
      <c r="F421" s="68"/>
      <c r="G421" s="68"/>
      <c r="H421" s="68"/>
      <c r="I421" s="68"/>
      <c r="J421" s="68"/>
      <c r="K421" s="68"/>
      <c r="L421" s="45"/>
      <c r="M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</sheetData>
  <sheetProtection sheet="1" autoFilter="0" formatColumns="0" formatRows="0" objects="1" scenarios="1" spinCount="100000" saltValue="sfxVsEqvd6hgB7qi95sWwJxdEmGCTOzv2MAfA74dVIposI7Is9wq6db70k4kyJ7SlIJXj8VEDcVacMJE1Tz4ww==" hashValue="DZVekML+6jmAAAZaM1ewEYetsBPnHzU4VtgzThvcWZ9dSbzUBxhzEg0WLemrSV5xGoHZBYBOMq/y97iWiwysag==" algorithmName="SHA-512" password="CC35"/>
  <autoFilter ref="C129:K42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Opočínek III. část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122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528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ROUND((SUM(BE130:BE473)),  2)</f>
        <v>0</v>
      </c>
      <c r="G35" s="39"/>
      <c r="H35" s="39"/>
      <c r="I35" s="165">
        <v>0.20999999999999999</v>
      </c>
      <c r="J35" s="164">
        <f>ROUND(((SUM(BE130:BE473))*I35),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ROUND((SUM(BF130:BF473)),  2)</f>
        <v>0</v>
      </c>
      <c r="G36" s="39"/>
      <c r="H36" s="39"/>
      <c r="I36" s="165">
        <v>0.12</v>
      </c>
      <c r="J36" s="164">
        <f>ROUND(((SUM(BF130:BF473))*I36),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ROUND((SUM(BG130:BG473)),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ROUND((SUM(BH130:BH473)),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ROUND((SUM(BI130:BI473)),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Opočínek III. část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Stoka A-1-2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Opočínek</v>
      </c>
      <c r="G91" s="41"/>
      <c r="H91" s="41"/>
      <c r="I91" s="33" t="s">
        <v>22</v>
      </c>
      <c r="J91" s="80" t="str">
        <f>IF(J14="","",J14)</f>
        <v>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Vodovody a kanalizace Pardubice, a.s.</v>
      </c>
      <c r="G93" s="41"/>
      <c r="H93" s="41"/>
      <c r="I93" s="33" t="s">
        <v>30</v>
      </c>
      <c r="J93" s="37" t="str">
        <f>E23</f>
        <v>Multiaqua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Lubor Dítě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126</v>
      </c>
      <c r="D96" s="186"/>
      <c r="E96" s="186"/>
      <c r="F96" s="186"/>
      <c r="G96" s="186"/>
      <c r="H96" s="186"/>
      <c r="I96" s="186"/>
      <c r="J96" s="187" t="s">
        <v>127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128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129</v>
      </c>
    </row>
    <row r="99" s="9" customFormat="1" ht="24.96" customHeight="1">
      <c r="A99" s="9"/>
      <c r="B99" s="189"/>
      <c r="C99" s="190"/>
      <c r="D99" s="191" t="s">
        <v>130</v>
      </c>
      <c r="E99" s="192"/>
      <c r="F99" s="192"/>
      <c r="G99" s="192"/>
      <c r="H99" s="192"/>
      <c r="I99" s="192"/>
      <c r="J99" s="193">
        <f>J131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131</v>
      </c>
      <c r="E100" s="197"/>
      <c r="F100" s="197"/>
      <c r="G100" s="197"/>
      <c r="H100" s="197"/>
      <c r="I100" s="197"/>
      <c r="J100" s="198">
        <f>J132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132</v>
      </c>
      <c r="E101" s="197"/>
      <c r="F101" s="197"/>
      <c r="G101" s="197"/>
      <c r="H101" s="197"/>
      <c r="I101" s="197"/>
      <c r="J101" s="198">
        <f>J296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133</v>
      </c>
      <c r="E102" s="197"/>
      <c r="F102" s="197"/>
      <c r="G102" s="197"/>
      <c r="H102" s="197"/>
      <c r="I102" s="197"/>
      <c r="J102" s="198">
        <f>J306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134</v>
      </c>
      <c r="E103" s="197"/>
      <c r="F103" s="197"/>
      <c r="G103" s="197"/>
      <c r="H103" s="197"/>
      <c r="I103" s="197"/>
      <c r="J103" s="198">
        <f>J309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135</v>
      </c>
      <c r="E104" s="197"/>
      <c r="F104" s="197"/>
      <c r="G104" s="197"/>
      <c r="H104" s="197"/>
      <c r="I104" s="197"/>
      <c r="J104" s="198">
        <f>J326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136</v>
      </c>
      <c r="E105" s="197"/>
      <c r="F105" s="197"/>
      <c r="G105" s="197"/>
      <c r="H105" s="197"/>
      <c r="I105" s="197"/>
      <c r="J105" s="198">
        <f>J382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137</v>
      </c>
      <c r="E106" s="197"/>
      <c r="F106" s="197"/>
      <c r="G106" s="197"/>
      <c r="H106" s="197"/>
      <c r="I106" s="197"/>
      <c r="J106" s="198">
        <f>J426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138</v>
      </c>
      <c r="E107" s="197"/>
      <c r="F107" s="197"/>
      <c r="G107" s="197"/>
      <c r="H107" s="197"/>
      <c r="I107" s="197"/>
      <c r="J107" s="198">
        <f>J430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139</v>
      </c>
      <c r="E108" s="197"/>
      <c r="F108" s="197"/>
      <c r="G108" s="197"/>
      <c r="H108" s="197"/>
      <c r="I108" s="197"/>
      <c r="J108" s="198">
        <f>J472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140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4" t="str">
        <f>E7</f>
        <v>Opočínek III. část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121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4" t="s">
        <v>122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123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02 - Stoka A-1-2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Opočínek</v>
      </c>
      <c r="G124" s="41"/>
      <c r="H124" s="41"/>
      <c r="I124" s="33" t="s">
        <v>22</v>
      </c>
      <c r="J124" s="80" t="str">
        <f>IF(J14="","",J14)</f>
        <v>8. 2. 2024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Vodovody a kanalizace Pardubice, a.s.</v>
      </c>
      <c r="G126" s="41"/>
      <c r="H126" s="41"/>
      <c r="I126" s="33" t="s">
        <v>30</v>
      </c>
      <c r="J126" s="37" t="str">
        <f>E23</f>
        <v>Multiaqua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33</v>
      </c>
      <c r="J127" s="37" t="str">
        <f>E26</f>
        <v>Ing. Lubor Dítě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0"/>
      <c r="B129" s="201"/>
      <c r="C129" s="202" t="s">
        <v>141</v>
      </c>
      <c r="D129" s="203" t="s">
        <v>61</v>
      </c>
      <c r="E129" s="203" t="s">
        <v>57</v>
      </c>
      <c r="F129" s="203" t="s">
        <v>58</v>
      </c>
      <c r="G129" s="203" t="s">
        <v>142</v>
      </c>
      <c r="H129" s="203" t="s">
        <v>143</v>
      </c>
      <c r="I129" s="203" t="s">
        <v>144</v>
      </c>
      <c r="J129" s="203" t="s">
        <v>127</v>
      </c>
      <c r="K129" s="204" t="s">
        <v>145</v>
      </c>
      <c r="L129" s="205"/>
      <c r="M129" s="101" t="s">
        <v>1</v>
      </c>
      <c r="N129" s="102" t="s">
        <v>40</v>
      </c>
      <c r="O129" s="102" t="s">
        <v>146</v>
      </c>
      <c r="P129" s="102" t="s">
        <v>147</v>
      </c>
      <c r="Q129" s="102" t="s">
        <v>148</v>
      </c>
      <c r="R129" s="102" t="s">
        <v>149</v>
      </c>
      <c r="S129" s="102" t="s">
        <v>150</v>
      </c>
      <c r="T129" s="103" t="s">
        <v>151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9"/>
      <c r="B130" s="40"/>
      <c r="C130" s="108" t="s">
        <v>152</v>
      </c>
      <c r="D130" s="41"/>
      <c r="E130" s="41"/>
      <c r="F130" s="41"/>
      <c r="G130" s="41"/>
      <c r="H130" s="41"/>
      <c r="I130" s="41"/>
      <c r="J130" s="206">
        <f>BK130</f>
        <v>0</v>
      </c>
      <c r="K130" s="41"/>
      <c r="L130" s="45"/>
      <c r="M130" s="104"/>
      <c r="N130" s="207"/>
      <c r="O130" s="105"/>
      <c r="P130" s="208">
        <f>P131</f>
        <v>0</v>
      </c>
      <c r="Q130" s="105"/>
      <c r="R130" s="208">
        <f>R131</f>
        <v>820.98758988023997</v>
      </c>
      <c r="S130" s="105"/>
      <c r="T130" s="209">
        <f>T131</f>
        <v>217.31749999999997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129</v>
      </c>
      <c r="BK130" s="210">
        <f>BK131</f>
        <v>0</v>
      </c>
    </row>
    <row r="131" s="12" customFormat="1" ht="25.92" customHeight="1">
      <c r="A131" s="12"/>
      <c r="B131" s="211"/>
      <c r="C131" s="212"/>
      <c r="D131" s="213" t="s">
        <v>75</v>
      </c>
      <c r="E131" s="214" t="s">
        <v>153</v>
      </c>
      <c r="F131" s="214" t="s">
        <v>154</v>
      </c>
      <c r="G131" s="212"/>
      <c r="H131" s="212"/>
      <c r="I131" s="215"/>
      <c r="J131" s="216">
        <f>BK131</f>
        <v>0</v>
      </c>
      <c r="K131" s="212"/>
      <c r="L131" s="217"/>
      <c r="M131" s="218"/>
      <c r="N131" s="219"/>
      <c r="O131" s="219"/>
      <c r="P131" s="220">
        <f>P132+P296+P306+P309+P326+P382+P426+P430+P472</f>
        <v>0</v>
      </c>
      <c r="Q131" s="219"/>
      <c r="R131" s="220">
        <f>R132+R296+R306+R309+R326+R382+R426+R430+R472</f>
        <v>820.98758988023997</v>
      </c>
      <c r="S131" s="219"/>
      <c r="T131" s="221">
        <f>T132+T296+T306+T309+T326+T382+T426+T430+T472</f>
        <v>217.31749999999997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83</v>
      </c>
      <c r="AT131" s="223" t="s">
        <v>75</v>
      </c>
      <c r="AU131" s="223" t="s">
        <v>76</v>
      </c>
      <c r="AY131" s="222" t="s">
        <v>155</v>
      </c>
      <c r="BK131" s="224">
        <f>BK132+BK296+BK306+BK309+BK326+BK382+BK426+BK430+BK472</f>
        <v>0</v>
      </c>
    </row>
    <row r="132" s="12" customFormat="1" ht="22.8" customHeight="1">
      <c r="A132" s="12"/>
      <c r="B132" s="211"/>
      <c r="C132" s="212"/>
      <c r="D132" s="213" t="s">
        <v>75</v>
      </c>
      <c r="E132" s="225" t="s">
        <v>83</v>
      </c>
      <c r="F132" s="225" t="s">
        <v>156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SUM(P133:P295)</f>
        <v>0</v>
      </c>
      <c r="Q132" s="219"/>
      <c r="R132" s="220">
        <f>SUM(R133:R295)</f>
        <v>501.69365176223999</v>
      </c>
      <c r="S132" s="219"/>
      <c r="T132" s="221">
        <f>SUM(T133:T295)</f>
        <v>217.31749999999997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83</v>
      </c>
      <c r="AT132" s="223" t="s">
        <v>75</v>
      </c>
      <c r="AU132" s="223" t="s">
        <v>83</v>
      </c>
      <c r="AY132" s="222" t="s">
        <v>155</v>
      </c>
      <c r="BK132" s="224">
        <f>SUM(BK133:BK295)</f>
        <v>0</v>
      </c>
    </row>
    <row r="133" s="2" customFormat="1" ht="55.5" customHeight="1">
      <c r="A133" s="39"/>
      <c r="B133" s="40"/>
      <c r="C133" s="227" t="s">
        <v>83</v>
      </c>
      <c r="D133" s="227" t="s">
        <v>157</v>
      </c>
      <c r="E133" s="228" t="s">
        <v>158</v>
      </c>
      <c r="F133" s="229" t="s">
        <v>159</v>
      </c>
      <c r="G133" s="230" t="s">
        <v>160</v>
      </c>
      <c r="H133" s="231">
        <v>12</v>
      </c>
      <c r="I133" s="232"/>
      <c r="J133" s="233">
        <f>ROUND(I133*H133,2)</f>
        <v>0</v>
      </c>
      <c r="K133" s="229" t="s">
        <v>161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0.29499999999999998</v>
      </c>
      <c r="T133" s="237">
        <f>S133*H133</f>
        <v>3.54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162</v>
      </c>
      <c r="AT133" s="238" t="s">
        <v>157</v>
      </c>
      <c r="AU133" s="238" t="s">
        <v>85</v>
      </c>
      <c r="AY133" s="18" t="s">
        <v>155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162</v>
      </c>
      <c r="BM133" s="238" t="s">
        <v>85</v>
      </c>
    </row>
    <row r="134" s="13" customFormat="1">
      <c r="A134" s="13"/>
      <c r="B134" s="240"/>
      <c r="C134" s="241"/>
      <c r="D134" s="242" t="s">
        <v>163</v>
      </c>
      <c r="E134" s="243" t="s">
        <v>1</v>
      </c>
      <c r="F134" s="244" t="s">
        <v>164</v>
      </c>
      <c r="G134" s="241"/>
      <c r="H134" s="243" t="s">
        <v>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163</v>
      </c>
      <c r="AU134" s="250" t="s">
        <v>85</v>
      </c>
      <c r="AV134" s="13" t="s">
        <v>83</v>
      </c>
      <c r="AW134" s="13" t="s">
        <v>32</v>
      </c>
      <c r="AX134" s="13" t="s">
        <v>76</v>
      </c>
      <c r="AY134" s="250" t="s">
        <v>155</v>
      </c>
    </row>
    <row r="135" s="13" customFormat="1">
      <c r="A135" s="13"/>
      <c r="B135" s="240"/>
      <c r="C135" s="241"/>
      <c r="D135" s="242" t="s">
        <v>163</v>
      </c>
      <c r="E135" s="243" t="s">
        <v>1</v>
      </c>
      <c r="F135" s="244" t="s">
        <v>165</v>
      </c>
      <c r="G135" s="241"/>
      <c r="H135" s="243" t="s">
        <v>1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163</v>
      </c>
      <c r="AU135" s="250" t="s">
        <v>85</v>
      </c>
      <c r="AV135" s="13" t="s">
        <v>83</v>
      </c>
      <c r="AW135" s="13" t="s">
        <v>32</v>
      </c>
      <c r="AX135" s="13" t="s">
        <v>76</v>
      </c>
      <c r="AY135" s="250" t="s">
        <v>155</v>
      </c>
    </row>
    <row r="136" s="14" customFormat="1">
      <c r="A136" s="14"/>
      <c r="B136" s="251"/>
      <c r="C136" s="252"/>
      <c r="D136" s="242" t="s">
        <v>163</v>
      </c>
      <c r="E136" s="253" t="s">
        <v>1</v>
      </c>
      <c r="F136" s="254" t="s">
        <v>529</v>
      </c>
      <c r="G136" s="252"/>
      <c r="H136" s="255">
        <v>12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163</v>
      </c>
      <c r="AU136" s="261" t="s">
        <v>85</v>
      </c>
      <c r="AV136" s="14" t="s">
        <v>85</v>
      </c>
      <c r="AW136" s="14" t="s">
        <v>32</v>
      </c>
      <c r="AX136" s="14" t="s">
        <v>76</v>
      </c>
      <c r="AY136" s="261" t="s">
        <v>155</v>
      </c>
    </row>
    <row r="137" s="15" customFormat="1">
      <c r="A137" s="15"/>
      <c r="B137" s="262"/>
      <c r="C137" s="263"/>
      <c r="D137" s="242" t="s">
        <v>163</v>
      </c>
      <c r="E137" s="264" t="s">
        <v>1</v>
      </c>
      <c r="F137" s="265" t="s">
        <v>167</v>
      </c>
      <c r="G137" s="263"/>
      <c r="H137" s="266">
        <v>12</v>
      </c>
      <c r="I137" s="267"/>
      <c r="J137" s="263"/>
      <c r="K137" s="263"/>
      <c r="L137" s="268"/>
      <c r="M137" s="269"/>
      <c r="N137" s="270"/>
      <c r="O137" s="270"/>
      <c r="P137" s="270"/>
      <c r="Q137" s="270"/>
      <c r="R137" s="270"/>
      <c r="S137" s="270"/>
      <c r="T137" s="27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2" t="s">
        <v>163</v>
      </c>
      <c r="AU137" s="272" t="s">
        <v>85</v>
      </c>
      <c r="AV137" s="15" t="s">
        <v>162</v>
      </c>
      <c r="AW137" s="15" t="s">
        <v>32</v>
      </c>
      <c r="AX137" s="15" t="s">
        <v>83</v>
      </c>
      <c r="AY137" s="272" t="s">
        <v>155</v>
      </c>
    </row>
    <row r="138" s="2" customFormat="1" ht="66.75" customHeight="1">
      <c r="A138" s="39"/>
      <c r="B138" s="40"/>
      <c r="C138" s="227" t="s">
        <v>85</v>
      </c>
      <c r="D138" s="227" t="s">
        <v>157</v>
      </c>
      <c r="E138" s="228" t="s">
        <v>168</v>
      </c>
      <c r="F138" s="229" t="s">
        <v>169</v>
      </c>
      <c r="G138" s="230" t="s">
        <v>160</v>
      </c>
      <c r="H138" s="231">
        <v>277.18000000000001</v>
      </c>
      <c r="I138" s="232"/>
      <c r="J138" s="233">
        <f>ROUND(I138*H138,2)</f>
        <v>0</v>
      </c>
      <c r="K138" s="229" t="s">
        <v>161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0.28999999999999998</v>
      </c>
      <c r="T138" s="237">
        <f>S138*H138</f>
        <v>80.382199999999997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162</v>
      </c>
      <c r="AT138" s="238" t="s">
        <v>157</v>
      </c>
      <c r="AU138" s="238" t="s">
        <v>85</v>
      </c>
      <c r="AY138" s="18" t="s">
        <v>155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162</v>
      </c>
      <c r="BM138" s="238" t="s">
        <v>162</v>
      </c>
    </row>
    <row r="139" s="13" customFormat="1">
      <c r="A139" s="13"/>
      <c r="B139" s="240"/>
      <c r="C139" s="241"/>
      <c r="D139" s="242" t="s">
        <v>163</v>
      </c>
      <c r="E139" s="243" t="s">
        <v>1</v>
      </c>
      <c r="F139" s="244" t="s">
        <v>164</v>
      </c>
      <c r="G139" s="241"/>
      <c r="H139" s="243" t="s">
        <v>1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163</v>
      </c>
      <c r="AU139" s="250" t="s">
        <v>85</v>
      </c>
      <c r="AV139" s="13" t="s">
        <v>83</v>
      </c>
      <c r="AW139" s="13" t="s">
        <v>32</v>
      </c>
      <c r="AX139" s="13" t="s">
        <v>76</v>
      </c>
      <c r="AY139" s="250" t="s">
        <v>155</v>
      </c>
    </row>
    <row r="140" s="13" customFormat="1">
      <c r="A140" s="13"/>
      <c r="B140" s="240"/>
      <c r="C140" s="241"/>
      <c r="D140" s="242" t="s">
        <v>163</v>
      </c>
      <c r="E140" s="243" t="s">
        <v>1</v>
      </c>
      <c r="F140" s="244" t="s">
        <v>165</v>
      </c>
      <c r="G140" s="241"/>
      <c r="H140" s="243" t="s">
        <v>1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163</v>
      </c>
      <c r="AU140" s="250" t="s">
        <v>85</v>
      </c>
      <c r="AV140" s="13" t="s">
        <v>83</v>
      </c>
      <c r="AW140" s="13" t="s">
        <v>32</v>
      </c>
      <c r="AX140" s="13" t="s">
        <v>76</v>
      </c>
      <c r="AY140" s="250" t="s">
        <v>155</v>
      </c>
    </row>
    <row r="141" s="13" customFormat="1">
      <c r="A141" s="13"/>
      <c r="B141" s="240"/>
      <c r="C141" s="241"/>
      <c r="D141" s="242" t="s">
        <v>163</v>
      </c>
      <c r="E141" s="243" t="s">
        <v>1</v>
      </c>
      <c r="F141" s="244" t="s">
        <v>170</v>
      </c>
      <c r="G141" s="241"/>
      <c r="H141" s="243" t="s">
        <v>1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163</v>
      </c>
      <c r="AU141" s="250" t="s">
        <v>85</v>
      </c>
      <c r="AV141" s="13" t="s">
        <v>83</v>
      </c>
      <c r="AW141" s="13" t="s">
        <v>32</v>
      </c>
      <c r="AX141" s="13" t="s">
        <v>76</v>
      </c>
      <c r="AY141" s="250" t="s">
        <v>155</v>
      </c>
    </row>
    <row r="142" s="14" customFormat="1">
      <c r="A142" s="14"/>
      <c r="B142" s="251"/>
      <c r="C142" s="252"/>
      <c r="D142" s="242" t="s">
        <v>163</v>
      </c>
      <c r="E142" s="253" t="s">
        <v>1</v>
      </c>
      <c r="F142" s="254" t="s">
        <v>530</v>
      </c>
      <c r="G142" s="252"/>
      <c r="H142" s="255">
        <v>133.44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1" t="s">
        <v>163</v>
      </c>
      <c r="AU142" s="261" t="s">
        <v>85</v>
      </c>
      <c r="AV142" s="14" t="s">
        <v>85</v>
      </c>
      <c r="AW142" s="14" t="s">
        <v>32</v>
      </c>
      <c r="AX142" s="14" t="s">
        <v>76</v>
      </c>
      <c r="AY142" s="261" t="s">
        <v>155</v>
      </c>
    </row>
    <row r="143" s="13" customFormat="1">
      <c r="A143" s="13"/>
      <c r="B143" s="240"/>
      <c r="C143" s="241"/>
      <c r="D143" s="242" t="s">
        <v>163</v>
      </c>
      <c r="E143" s="243" t="s">
        <v>1</v>
      </c>
      <c r="F143" s="244" t="s">
        <v>172</v>
      </c>
      <c r="G143" s="241"/>
      <c r="H143" s="243" t="s">
        <v>1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163</v>
      </c>
      <c r="AU143" s="250" t="s">
        <v>85</v>
      </c>
      <c r="AV143" s="13" t="s">
        <v>83</v>
      </c>
      <c r="AW143" s="13" t="s">
        <v>32</v>
      </c>
      <c r="AX143" s="13" t="s">
        <v>76</v>
      </c>
      <c r="AY143" s="250" t="s">
        <v>155</v>
      </c>
    </row>
    <row r="144" s="14" customFormat="1">
      <c r="A144" s="14"/>
      <c r="B144" s="251"/>
      <c r="C144" s="252"/>
      <c r="D144" s="242" t="s">
        <v>163</v>
      </c>
      <c r="E144" s="253" t="s">
        <v>1</v>
      </c>
      <c r="F144" s="254" t="s">
        <v>531</v>
      </c>
      <c r="G144" s="252"/>
      <c r="H144" s="255">
        <v>91.739999999999995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163</v>
      </c>
      <c r="AU144" s="261" t="s">
        <v>85</v>
      </c>
      <c r="AV144" s="14" t="s">
        <v>85</v>
      </c>
      <c r="AW144" s="14" t="s">
        <v>32</v>
      </c>
      <c r="AX144" s="14" t="s">
        <v>76</v>
      </c>
      <c r="AY144" s="261" t="s">
        <v>155</v>
      </c>
    </row>
    <row r="145" s="13" customFormat="1">
      <c r="A145" s="13"/>
      <c r="B145" s="240"/>
      <c r="C145" s="241"/>
      <c r="D145" s="242" t="s">
        <v>163</v>
      </c>
      <c r="E145" s="243" t="s">
        <v>1</v>
      </c>
      <c r="F145" s="244" t="s">
        <v>174</v>
      </c>
      <c r="G145" s="241"/>
      <c r="H145" s="243" t="s">
        <v>1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163</v>
      </c>
      <c r="AU145" s="250" t="s">
        <v>85</v>
      </c>
      <c r="AV145" s="13" t="s">
        <v>83</v>
      </c>
      <c r="AW145" s="13" t="s">
        <v>32</v>
      </c>
      <c r="AX145" s="13" t="s">
        <v>76</v>
      </c>
      <c r="AY145" s="250" t="s">
        <v>155</v>
      </c>
    </row>
    <row r="146" s="14" customFormat="1">
      <c r="A146" s="14"/>
      <c r="B146" s="251"/>
      <c r="C146" s="252"/>
      <c r="D146" s="242" t="s">
        <v>163</v>
      </c>
      <c r="E146" s="253" t="s">
        <v>1</v>
      </c>
      <c r="F146" s="254" t="s">
        <v>532</v>
      </c>
      <c r="G146" s="252"/>
      <c r="H146" s="255">
        <v>25.600000000000001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1" t="s">
        <v>163</v>
      </c>
      <c r="AU146" s="261" t="s">
        <v>85</v>
      </c>
      <c r="AV146" s="14" t="s">
        <v>85</v>
      </c>
      <c r="AW146" s="14" t="s">
        <v>32</v>
      </c>
      <c r="AX146" s="14" t="s">
        <v>76</v>
      </c>
      <c r="AY146" s="261" t="s">
        <v>155</v>
      </c>
    </row>
    <row r="147" s="14" customFormat="1">
      <c r="A147" s="14"/>
      <c r="B147" s="251"/>
      <c r="C147" s="252"/>
      <c r="D147" s="242" t="s">
        <v>163</v>
      </c>
      <c r="E147" s="253" t="s">
        <v>1</v>
      </c>
      <c r="F147" s="254" t="s">
        <v>533</v>
      </c>
      <c r="G147" s="252"/>
      <c r="H147" s="255">
        <v>8.8000000000000007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163</v>
      </c>
      <c r="AU147" s="261" t="s">
        <v>85</v>
      </c>
      <c r="AV147" s="14" t="s">
        <v>85</v>
      </c>
      <c r="AW147" s="14" t="s">
        <v>32</v>
      </c>
      <c r="AX147" s="14" t="s">
        <v>76</v>
      </c>
      <c r="AY147" s="261" t="s">
        <v>155</v>
      </c>
    </row>
    <row r="148" s="13" customFormat="1">
      <c r="A148" s="13"/>
      <c r="B148" s="240"/>
      <c r="C148" s="241"/>
      <c r="D148" s="242" t="s">
        <v>163</v>
      </c>
      <c r="E148" s="243" t="s">
        <v>1</v>
      </c>
      <c r="F148" s="244" t="s">
        <v>172</v>
      </c>
      <c r="G148" s="241"/>
      <c r="H148" s="243" t="s">
        <v>1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163</v>
      </c>
      <c r="AU148" s="250" t="s">
        <v>85</v>
      </c>
      <c r="AV148" s="13" t="s">
        <v>83</v>
      </c>
      <c r="AW148" s="13" t="s">
        <v>32</v>
      </c>
      <c r="AX148" s="13" t="s">
        <v>76</v>
      </c>
      <c r="AY148" s="250" t="s">
        <v>155</v>
      </c>
    </row>
    <row r="149" s="14" customFormat="1">
      <c r="A149" s="14"/>
      <c r="B149" s="251"/>
      <c r="C149" s="252"/>
      <c r="D149" s="242" t="s">
        <v>163</v>
      </c>
      <c r="E149" s="253" t="s">
        <v>1</v>
      </c>
      <c r="F149" s="254" t="s">
        <v>534</v>
      </c>
      <c r="G149" s="252"/>
      <c r="H149" s="255">
        <v>17.600000000000001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1" t="s">
        <v>163</v>
      </c>
      <c r="AU149" s="261" t="s">
        <v>85</v>
      </c>
      <c r="AV149" s="14" t="s">
        <v>85</v>
      </c>
      <c r="AW149" s="14" t="s">
        <v>32</v>
      </c>
      <c r="AX149" s="14" t="s">
        <v>76</v>
      </c>
      <c r="AY149" s="261" t="s">
        <v>155</v>
      </c>
    </row>
    <row r="150" s="15" customFormat="1">
      <c r="A150" s="15"/>
      <c r="B150" s="262"/>
      <c r="C150" s="263"/>
      <c r="D150" s="242" t="s">
        <v>163</v>
      </c>
      <c r="E150" s="264" t="s">
        <v>1</v>
      </c>
      <c r="F150" s="265" t="s">
        <v>167</v>
      </c>
      <c r="G150" s="263"/>
      <c r="H150" s="266">
        <v>277.18000000000001</v>
      </c>
      <c r="I150" s="267"/>
      <c r="J150" s="263"/>
      <c r="K150" s="263"/>
      <c r="L150" s="268"/>
      <c r="M150" s="269"/>
      <c r="N150" s="270"/>
      <c r="O150" s="270"/>
      <c r="P150" s="270"/>
      <c r="Q150" s="270"/>
      <c r="R150" s="270"/>
      <c r="S150" s="270"/>
      <c r="T150" s="27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2" t="s">
        <v>163</v>
      </c>
      <c r="AU150" s="272" t="s">
        <v>85</v>
      </c>
      <c r="AV150" s="15" t="s">
        <v>162</v>
      </c>
      <c r="AW150" s="15" t="s">
        <v>32</v>
      </c>
      <c r="AX150" s="15" t="s">
        <v>83</v>
      </c>
      <c r="AY150" s="272" t="s">
        <v>155</v>
      </c>
    </row>
    <row r="151" s="2" customFormat="1" ht="62.7" customHeight="1">
      <c r="A151" s="39"/>
      <c r="B151" s="40"/>
      <c r="C151" s="227" t="s">
        <v>178</v>
      </c>
      <c r="D151" s="227" t="s">
        <v>157</v>
      </c>
      <c r="E151" s="228" t="s">
        <v>179</v>
      </c>
      <c r="F151" s="229" t="s">
        <v>180</v>
      </c>
      <c r="G151" s="230" t="s">
        <v>160</v>
      </c>
      <c r="H151" s="231">
        <v>217.53999999999999</v>
      </c>
      <c r="I151" s="232"/>
      <c r="J151" s="233">
        <f>ROUND(I151*H151,2)</f>
        <v>0</v>
      </c>
      <c r="K151" s="229" t="s">
        <v>161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0.32500000000000001</v>
      </c>
      <c r="T151" s="237">
        <f>S151*H151</f>
        <v>70.700500000000005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162</v>
      </c>
      <c r="AT151" s="238" t="s">
        <v>157</v>
      </c>
      <c r="AU151" s="238" t="s">
        <v>85</v>
      </c>
      <c r="AY151" s="18" t="s">
        <v>155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162</v>
      </c>
      <c r="BM151" s="238" t="s">
        <v>181</v>
      </c>
    </row>
    <row r="152" s="13" customFormat="1">
      <c r="A152" s="13"/>
      <c r="B152" s="240"/>
      <c r="C152" s="241"/>
      <c r="D152" s="242" t="s">
        <v>163</v>
      </c>
      <c r="E152" s="243" t="s">
        <v>1</v>
      </c>
      <c r="F152" s="244" t="s">
        <v>164</v>
      </c>
      <c r="G152" s="241"/>
      <c r="H152" s="243" t="s">
        <v>1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163</v>
      </c>
      <c r="AU152" s="250" t="s">
        <v>85</v>
      </c>
      <c r="AV152" s="13" t="s">
        <v>83</v>
      </c>
      <c r="AW152" s="13" t="s">
        <v>32</v>
      </c>
      <c r="AX152" s="13" t="s">
        <v>76</v>
      </c>
      <c r="AY152" s="250" t="s">
        <v>155</v>
      </c>
    </row>
    <row r="153" s="13" customFormat="1">
      <c r="A153" s="13"/>
      <c r="B153" s="240"/>
      <c r="C153" s="241"/>
      <c r="D153" s="242" t="s">
        <v>163</v>
      </c>
      <c r="E153" s="243" t="s">
        <v>1</v>
      </c>
      <c r="F153" s="244" t="s">
        <v>165</v>
      </c>
      <c r="G153" s="241"/>
      <c r="H153" s="243" t="s">
        <v>1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163</v>
      </c>
      <c r="AU153" s="250" t="s">
        <v>85</v>
      </c>
      <c r="AV153" s="13" t="s">
        <v>83</v>
      </c>
      <c r="AW153" s="13" t="s">
        <v>32</v>
      </c>
      <c r="AX153" s="13" t="s">
        <v>76</v>
      </c>
      <c r="AY153" s="250" t="s">
        <v>155</v>
      </c>
    </row>
    <row r="154" s="14" customFormat="1">
      <c r="A154" s="14"/>
      <c r="B154" s="251"/>
      <c r="C154" s="252"/>
      <c r="D154" s="242" t="s">
        <v>163</v>
      </c>
      <c r="E154" s="253" t="s">
        <v>1</v>
      </c>
      <c r="F154" s="254" t="s">
        <v>535</v>
      </c>
      <c r="G154" s="252"/>
      <c r="H154" s="255">
        <v>175.13999999999999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163</v>
      </c>
      <c r="AU154" s="261" t="s">
        <v>85</v>
      </c>
      <c r="AV154" s="14" t="s">
        <v>85</v>
      </c>
      <c r="AW154" s="14" t="s">
        <v>32</v>
      </c>
      <c r="AX154" s="14" t="s">
        <v>76</v>
      </c>
      <c r="AY154" s="261" t="s">
        <v>155</v>
      </c>
    </row>
    <row r="155" s="13" customFormat="1">
      <c r="A155" s="13"/>
      <c r="B155" s="240"/>
      <c r="C155" s="241"/>
      <c r="D155" s="242" t="s">
        <v>163</v>
      </c>
      <c r="E155" s="243" t="s">
        <v>1</v>
      </c>
      <c r="F155" s="244" t="s">
        <v>174</v>
      </c>
      <c r="G155" s="241"/>
      <c r="H155" s="243" t="s">
        <v>1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163</v>
      </c>
      <c r="AU155" s="250" t="s">
        <v>85</v>
      </c>
      <c r="AV155" s="13" t="s">
        <v>83</v>
      </c>
      <c r="AW155" s="13" t="s">
        <v>32</v>
      </c>
      <c r="AX155" s="13" t="s">
        <v>76</v>
      </c>
      <c r="AY155" s="250" t="s">
        <v>155</v>
      </c>
    </row>
    <row r="156" s="14" customFormat="1">
      <c r="A156" s="14"/>
      <c r="B156" s="251"/>
      <c r="C156" s="252"/>
      <c r="D156" s="242" t="s">
        <v>163</v>
      </c>
      <c r="E156" s="253" t="s">
        <v>1</v>
      </c>
      <c r="F156" s="254" t="s">
        <v>536</v>
      </c>
      <c r="G156" s="252"/>
      <c r="H156" s="255">
        <v>33.600000000000001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163</v>
      </c>
      <c r="AU156" s="261" t="s">
        <v>85</v>
      </c>
      <c r="AV156" s="14" t="s">
        <v>85</v>
      </c>
      <c r="AW156" s="14" t="s">
        <v>32</v>
      </c>
      <c r="AX156" s="14" t="s">
        <v>76</v>
      </c>
      <c r="AY156" s="261" t="s">
        <v>155</v>
      </c>
    </row>
    <row r="157" s="14" customFormat="1">
      <c r="A157" s="14"/>
      <c r="B157" s="251"/>
      <c r="C157" s="252"/>
      <c r="D157" s="242" t="s">
        <v>163</v>
      </c>
      <c r="E157" s="253" t="s">
        <v>1</v>
      </c>
      <c r="F157" s="254" t="s">
        <v>533</v>
      </c>
      <c r="G157" s="252"/>
      <c r="H157" s="255">
        <v>8.8000000000000007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1" t="s">
        <v>163</v>
      </c>
      <c r="AU157" s="261" t="s">
        <v>85</v>
      </c>
      <c r="AV157" s="14" t="s">
        <v>85</v>
      </c>
      <c r="AW157" s="14" t="s">
        <v>32</v>
      </c>
      <c r="AX157" s="14" t="s">
        <v>76</v>
      </c>
      <c r="AY157" s="261" t="s">
        <v>155</v>
      </c>
    </row>
    <row r="158" s="15" customFormat="1">
      <c r="A158" s="15"/>
      <c r="B158" s="262"/>
      <c r="C158" s="263"/>
      <c r="D158" s="242" t="s">
        <v>163</v>
      </c>
      <c r="E158" s="264" t="s">
        <v>1</v>
      </c>
      <c r="F158" s="265" t="s">
        <v>167</v>
      </c>
      <c r="G158" s="263"/>
      <c r="H158" s="266">
        <v>217.53999999999999</v>
      </c>
      <c r="I158" s="267"/>
      <c r="J158" s="263"/>
      <c r="K158" s="263"/>
      <c r="L158" s="268"/>
      <c r="M158" s="269"/>
      <c r="N158" s="270"/>
      <c r="O158" s="270"/>
      <c r="P158" s="270"/>
      <c r="Q158" s="270"/>
      <c r="R158" s="270"/>
      <c r="S158" s="270"/>
      <c r="T158" s="27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2" t="s">
        <v>163</v>
      </c>
      <c r="AU158" s="272" t="s">
        <v>85</v>
      </c>
      <c r="AV158" s="15" t="s">
        <v>162</v>
      </c>
      <c r="AW158" s="15" t="s">
        <v>32</v>
      </c>
      <c r="AX158" s="15" t="s">
        <v>83</v>
      </c>
      <c r="AY158" s="272" t="s">
        <v>155</v>
      </c>
    </row>
    <row r="159" s="2" customFormat="1" ht="55.5" customHeight="1">
      <c r="A159" s="39"/>
      <c r="B159" s="40"/>
      <c r="C159" s="227" t="s">
        <v>162</v>
      </c>
      <c r="D159" s="227" t="s">
        <v>157</v>
      </c>
      <c r="E159" s="228" t="s">
        <v>184</v>
      </c>
      <c r="F159" s="229" t="s">
        <v>185</v>
      </c>
      <c r="G159" s="230" t="s">
        <v>160</v>
      </c>
      <c r="H159" s="231">
        <v>109.34</v>
      </c>
      <c r="I159" s="232"/>
      <c r="J159" s="233">
        <f>ROUND(I159*H159,2)</f>
        <v>0</v>
      </c>
      <c r="K159" s="229" t="s">
        <v>161</v>
      </c>
      <c r="L159" s="45"/>
      <c r="M159" s="234" t="s">
        <v>1</v>
      </c>
      <c r="N159" s="235" t="s">
        <v>41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0.22</v>
      </c>
      <c r="T159" s="237">
        <f>S159*H159</f>
        <v>24.0548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162</v>
      </c>
      <c r="AT159" s="238" t="s">
        <v>157</v>
      </c>
      <c r="AU159" s="238" t="s">
        <v>85</v>
      </c>
      <c r="AY159" s="18" t="s">
        <v>155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162</v>
      </c>
      <c r="BM159" s="238" t="s">
        <v>186</v>
      </c>
    </row>
    <row r="160" s="13" customFormat="1">
      <c r="A160" s="13"/>
      <c r="B160" s="240"/>
      <c r="C160" s="241"/>
      <c r="D160" s="242" t="s">
        <v>163</v>
      </c>
      <c r="E160" s="243" t="s">
        <v>1</v>
      </c>
      <c r="F160" s="244" t="s">
        <v>164</v>
      </c>
      <c r="G160" s="241"/>
      <c r="H160" s="243" t="s">
        <v>1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163</v>
      </c>
      <c r="AU160" s="250" t="s">
        <v>85</v>
      </c>
      <c r="AV160" s="13" t="s">
        <v>83</v>
      </c>
      <c r="AW160" s="13" t="s">
        <v>32</v>
      </c>
      <c r="AX160" s="13" t="s">
        <v>76</v>
      </c>
      <c r="AY160" s="250" t="s">
        <v>155</v>
      </c>
    </row>
    <row r="161" s="13" customFormat="1">
      <c r="A161" s="13"/>
      <c r="B161" s="240"/>
      <c r="C161" s="241"/>
      <c r="D161" s="242" t="s">
        <v>163</v>
      </c>
      <c r="E161" s="243" t="s">
        <v>1</v>
      </c>
      <c r="F161" s="244" t="s">
        <v>537</v>
      </c>
      <c r="G161" s="241"/>
      <c r="H161" s="243" t="s">
        <v>1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163</v>
      </c>
      <c r="AU161" s="250" t="s">
        <v>85</v>
      </c>
      <c r="AV161" s="13" t="s">
        <v>83</v>
      </c>
      <c r="AW161" s="13" t="s">
        <v>32</v>
      </c>
      <c r="AX161" s="13" t="s">
        <v>76</v>
      </c>
      <c r="AY161" s="250" t="s">
        <v>155</v>
      </c>
    </row>
    <row r="162" s="14" customFormat="1">
      <c r="A162" s="14"/>
      <c r="B162" s="251"/>
      <c r="C162" s="252"/>
      <c r="D162" s="242" t="s">
        <v>163</v>
      </c>
      <c r="E162" s="253" t="s">
        <v>1</v>
      </c>
      <c r="F162" s="254" t="s">
        <v>538</v>
      </c>
      <c r="G162" s="252"/>
      <c r="H162" s="255">
        <v>91.739999999999995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163</v>
      </c>
      <c r="AU162" s="261" t="s">
        <v>85</v>
      </c>
      <c r="AV162" s="14" t="s">
        <v>85</v>
      </c>
      <c r="AW162" s="14" t="s">
        <v>32</v>
      </c>
      <c r="AX162" s="14" t="s">
        <v>76</v>
      </c>
      <c r="AY162" s="261" t="s">
        <v>155</v>
      </c>
    </row>
    <row r="163" s="14" customFormat="1">
      <c r="A163" s="14"/>
      <c r="B163" s="251"/>
      <c r="C163" s="252"/>
      <c r="D163" s="242" t="s">
        <v>163</v>
      </c>
      <c r="E163" s="253" t="s">
        <v>1</v>
      </c>
      <c r="F163" s="254" t="s">
        <v>539</v>
      </c>
      <c r="G163" s="252"/>
      <c r="H163" s="255">
        <v>17.600000000000001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1" t="s">
        <v>163</v>
      </c>
      <c r="AU163" s="261" t="s">
        <v>85</v>
      </c>
      <c r="AV163" s="14" t="s">
        <v>85</v>
      </c>
      <c r="AW163" s="14" t="s">
        <v>32</v>
      </c>
      <c r="AX163" s="14" t="s">
        <v>76</v>
      </c>
      <c r="AY163" s="261" t="s">
        <v>155</v>
      </c>
    </row>
    <row r="164" s="15" customFormat="1">
      <c r="A164" s="15"/>
      <c r="B164" s="262"/>
      <c r="C164" s="263"/>
      <c r="D164" s="242" t="s">
        <v>163</v>
      </c>
      <c r="E164" s="264" t="s">
        <v>1</v>
      </c>
      <c r="F164" s="265" t="s">
        <v>167</v>
      </c>
      <c r="G164" s="263"/>
      <c r="H164" s="266">
        <v>109.34</v>
      </c>
      <c r="I164" s="267"/>
      <c r="J164" s="263"/>
      <c r="K164" s="263"/>
      <c r="L164" s="268"/>
      <c r="M164" s="269"/>
      <c r="N164" s="270"/>
      <c r="O164" s="270"/>
      <c r="P164" s="270"/>
      <c r="Q164" s="270"/>
      <c r="R164" s="270"/>
      <c r="S164" s="270"/>
      <c r="T164" s="27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2" t="s">
        <v>163</v>
      </c>
      <c r="AU164" s="272" t="s">
        <v>85</v>
      </c>
      <c r="AV164" s="15" t="s">
        <v>162</v>
      </c>
      <c r="AW164" s="15" t="s">
        <v>32</v>
      </c>
      <c r="AX164" s="15" t="s">
        <v>83</v>
      </c>
      <c r="AY164" s="272" t="s">
        <v>155</v>
      </c>
    </row>
    <row r="165" s="2" customFormat="1" ht="49.05" customHeight="1">
      <c r="A165" s="39"/>
      <c r="B165" s="40"/>
      <c r="C165" s="227" t="s">
        <v>188</v>
      </c>
      <c r="D165" s="227" t="s">
        <v>157</v>
      </c>
      <c r="E165" s="228" t="s">
        <v>189</v>
      </c>
      <c r="F165" s="229" t="s">
        <v>190</v>
      </c>
      <c r="G165" s="230" t="s">
        <v>160</v>
      </c>
      <c r="H165" s="231">
        <v>258.44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41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162</v>
      </c>
      <c r="AT165" s="238" t="s">
        <v>157</v>
      </c>
      <c r="AU165" s="238" t="s">
        <v>85</v>
      </c>
      <c r="AY165" s="18" t="s">
        <v>155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83</v>
      </c>
      <c r="BK165" s="239">
        <f>ROUND(I165*H165,2)</f>
        <v>0</v>
      </c>
      <c r="BL165" s="18" t="s">
        <v>162</v>
      </c>
      <c r="BM165" s="238" t="s">
        <v>191</v>
      </c>
    </row>
    <row r="166" s="2" customFormat="1">
      <c r="A166" s="39"/>
      <c r="B166" s="40"/>
      <c r="C166" s="41"/>
      <c r="D166" s="242" t="s">
        <v>192</v>
      </c>
      <c r="E166" s="41"/>
      <c r="F166" s="273" t="s">
        <v>193</v>
      </c>
      <c r="G166" s="41"/>
      <c r="H166" s="41"/>
      <c r="I166" s="274"/>
      <c r="J166" s="41"/>
      <c r="K166" s="41"/>
      <c r="L166" s="45"/>
      <c r="M166" s="275"/>
      <c r="N166" s="27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192</v>
      </c>
      <c r="AU166" s="18" t="s">
        <v>85</v>
      </c>
    </row>
    <row r="167" s="13" customFormat="1">
      <c r="A167" s="13"/>
      <c r="B167" s="240"/>
      <c r="C167" s="241"/>
      <c r="D167" s="242" t="s">
        <v>163</v>
      </c>
      <c r="E167" s="243" t="s">
        <v>1</v>
      </c>
      <c r="F167" s="244" t="s">
        <v>164</v>
      </c>
      <c r="G167" s="241"/>
      <c r="H167" s="243" t="s">
        <v>1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163</v>
      </c>
      <c r="AU167" s="250" t="s">
        <v>85</v>
      </c>
      <c r="AV167" s="13" t="s">
        <v>83</v>
      </c>
      <c r="AW167" s="13" t="s">
        <v>32</v>
      </c>
      <c r="AX167" s="13" t="s">
        <v>76</v>
      </c>
      <c r="AY167" s="250" t="s">
        <v>155</v>
      </c>
    </row>
    <row r="168" s="13" customFormat="1">
      <c r="A168" s="13"/>
      <c r="B168" s="240"/>
      <c r="C168" s="241"/>
      <c r="D168" s="242" t="s">
        <v>163</v>
      </c>
      <c r="E168" s="243" t="s">
        <v>1</v>
      </c>
      <c r="F168" s="244" t="s">
        <v>165</v>
      </c>
      <c r="G168" s="241"/>
      <c r="H168" s="243" t="s">
        <v>1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163</v>
      </c>
      <c r="AU168" s="250" t="s">
        <v>85</v>
      </c>
      <c r="AV168" s="13" t="s">
        <v>83</v>
      </c>
      <c r="AW168" s="13" t="s">
        <v>32</v>
      </c>
      <c r="AX168" s="13" t="s">
        <v>76</v>
      </c>
      <c r="AY168" s="250" t="s">
        <v>155</v>
      </c>
    </row>
    <row r="169" s="14" customFormat="1">
      <c r="A169" s="14"/>
      <c r="B169" s="251"/>
      <c r="C169" s="252"/>
      <c r="D169" s="242" t="s">
        <v>163</v>
      </c>
      <c r="E169" s="253" t="s">
        <v>1</v>
      </c>
      <c r="F169" s="254" t="s">
        <v>540</v>
      </c>
      <c r="G169" s="252"/>
      <c r="H169" s="255">
        <v>216.84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1" t="s">
        <v>163</v>
      </c>
      <c r="AU169" s="261" t="s">
        <v>85</v>
      </c>
      <c r="AV169" s="14" t="s">
        <v>85</v>
      </c>
      <c r="AW169" s="14" t="s">
        <v>32</v>
      </c>
      <c r="AX169" s="14" t="s">
        <v>76</v>
      </c>
      <c r="AY169" s="261" t="s">
        <v>155</v>
      </c>
    </row>
    <row r="170" s="14" customFormat="1">
      <c r="A170" s="14"/>
      <c r="B170" s="251"/>
      <c r="C170" s="252"/>
      <c r="D170" s="242" t="s">
        <v>163</v>
      </c>
      <c r="E170" s="253" t="s">
        <v>1</v>
      </c>
      <c r="F170" s="254" t="s">
        <v>541</v>
      </c>
      <c r="G170" s="252"/>
      <c r="H170" s="255">
        <v>41.600000000000001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1" t="s">
        <v>163</v>
      </c>
      <c r="AU170" s="261" t="s">
        <v>85</v>
      </c>
      <c r="AV170" s="14" t="s">
        <v>85</v>
      </c>
      <c r="AW170" s="14" t="s">
        <v>32</v>
      </c>
      <c r="AX170" s="14" t="s">
        <v>76</v>
      </c>
      <c r="AY170" s="261" t="s">
        <v>155</v>
      </c>
    </row>
    <row r="171" s="15" customFormat="1">
      <c r="A171" s="15"/>
      <c r="B171" s="262"/>
      <c r="C171" s="263"/>
      <c r="D171" s="242" t="s">
        <v>163</v>
      </c>
      <c r="E171" s="264" t="s">
        <v>1</v>
      </c>
      <c r="F171" s="265" t="s">
        <v>167</v>
      </c>
      <c r="G171" s="263"/>
      <c r="H171" s="266">
        <v>258.44</v>
      </c>
      <c r="I171" s="267"/>
      <c r="J171" s="263"/>
      <c r="K171" s="263"/>
      <c r="L171" s="268"/>
      <c r="M171" s="269"/>
      <c r="N171" s="270"/>
      <c r="O171" s="270"/>
      <c r="P171" s="270"/>
      <c r="Q171" s="270"/>
      <c r="R171" s="270"/>
      <c r="S171" s="270"/>
      <c r="T171" s="27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2" t="s">
        <v>163</v>
      </c>
      <c r="AU171" s="272" t="s">
        <v>85</v>
      </c>
      <c r="AV171" s="15" t="s">
        <v>162</v>
      </c>
      <c r="AW171" s="15" t="s">
        <v>32</v>
      </c>
      <c r="AX171" s="15" t="s">
        <v>83</v>
      </c>
      <c r="AY171" s="272" t="s">
        <v>155</v>
      </c>
    </row>
    <row r="172" s="2" customFormat="1" ht="49.05" customHeight="1">
      <c r="A172" s="39"/>
      <c r="B172" s="40"/>
      <c r="C172" s="227" t="s">
        <v>181</v>
      </c>
      <c r="D172" s="227" t="s">
        <v>157</v>
      </c>
      <c r="E172" s="228" t="s">
        <v>196</v>
      </c>
      <c r="F172" s="229" t="s">
        <v>197</v>
      </c>
      <c r="G172" s="230" t="s">
        <v>160</v>
      </c>
      <c r="H172" s="231">
        <v>420</v>
      </c>
      <c r="I172" s="232"/>
      <c r="J172" s="233">
        <f>ROUND(I172*H172,2)</f>
        <v>0</v>
      </c>
      <c r="K172" s="229" t="s">
        <v>161</v>
      </c>
      <c r="L172" s="45"/>
      <c r="M172" s="234" t="s">
        <v>1</v>
      </c>
      <c r="N172" s="235" t="s">
        <v>41</v>
      </c>
      <c r="O172" s="92"/>
      <c r="P172" s="236">
        <f>O172*H172</f>
        <v>0</v>
      </c>
      <c r="Q172" s="236">
        <v>3.8359999999999999E-05</v>
      </c>
      <c r="R172" s="236">
        <f>Q172*H172</f>
        <v>0.016111199999999999</v>
      </c>
      <c r="S172" s="236">
        <v>0.091999999999999998</v>
      </c>
      <c r="T172" s="237">
        <f>S172*H172</f>
        <v>38.640000000000001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162</v>
      </c>
      <c r="AT172" s="238" t="s">
        <v>157</v>
      </c>
      <c r="AU172" s="238" t="s">
        <v>85</v>
      </c>
      <c r="AY172" s="18" t="s">
        <v>155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162</v>
      </c>
      <c r="BM172" s="238" t="s">
        <v>8</v>
      </c>
    </row>
    <row r="173" s="13" customFormat="1">
      <c r="A173" s="13"/>
      <c r="B173" s="240"/>
      <c r="C173" s="241"/>
      <c r="D173" s="242" t="s">
        <v>163</v>
      </c>
      <c r="E173" s="243" t="s">
        <v>1</v>
      </c>
      <c r="F173" s="244" t="s">
        <v>164</v>
      </c>
      <c r="G173" s="241"/>
      <c r="H173" s="243" t="s">
        <v>1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163</v>
      </c>
      <c r="AU173" s="250" t="s">
        <v>85</v>
      </c>
      <c r="AV173" s="13" t="s">
        <v>83</v>
      </c>
      <c r="AW173" s="13" t="s">
        <v>32</v>
      </c>
      <c r="AX173" s="13" t="s">
        <v>76</v>
      </c>
      <c r="AY173" s="250" t="s">
        <v>155</v>
      </c>
    </row>
    <row r="174" s="13" customFormat="1">
      <c r="A174" s="13"/>
      <c r="B174" s="240"/>
      <c r="C174" s="241"/>
      <c r="D174" s="242" t="s">
        <v>163</v>
      </c>
      <c r="E174" s="243" t="s">
        <v>1</v>
      </c>
      <c r="F174" s="244" t="s">
        <v>165</v>
      </c>
      <c r="G174" s="241"/>
      <c r="H174" s="243" t="s">
        <v>1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163</v>
      </c>
      <c r="AU174" s="250" t="s">
        <v>85</v>
      </c>
      <c r="AV174" s="13" t="s">
        <v>83</v>
      </c>
      <c r="AW174" s="13" t="s">
        <v>32</v>
      </c>
      <c r="AX174" s="13" t="s">
        <v>76</v>
      </c>
      <c r="AY174" s="250" t="s">
        <v>155</v>
      </c>
    </row>
    <row r="175" s="14" customFormat="1">
      <c r="A175" s="14"/>
      <c r="B175" s="251"/>
      <c r="C175" s="252"/>
      <c r="D175" s="242" t="s">
        <v>163</v>
      </c>
      <c r="E175" s="253" t="s">
        <v>1</v>
      </c>
      <c r="F175" s="254" t="s">
        <v>542</v>
      </c>
      <c r="G175" s="252"/>
      <c r="H175" s="255">
        <v>420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1" t="s">
        <v>163</v>
      </c>
      <c r="AU175" s="261" t="s">
        <v>85</v>
      </c>
      <c r="AV175" s="14" t="s">
        <v>85</v>
      </c>
      <c r="AW175" s="14" t="s">
        <v>32</v>
      </c>
      <c r="AX175" s="14" t="s">
        <v>76</v>
      </c>
      <c r="AY175" s="261" t="s">
        <v>155</v>
      </c>
    </row>
    <row r="176" s="15" customFormat="1">
      <c r="A176" s="15"/>
      <c r="B176" s="262"/>
      <c r="C176" s="263"/>
      <c r="D176" s="242" t="s">
        <v>163</v>
      </c>
      <c r="E176" s="264" t="s">
        <v>1</v>
      </c>
      <c r="F176" s="265" t="s">
        <v>167</v>
      </c>
      <c r="G176" s="263"/>
      <c r="H176" s="266">
        <v>420</v>
      </c>
      <c r="I176" s="267"/>
      <c r="J176" s="263"/>
      <c r="K176" s="263"/>
      <c r="L176" s="268"/>
      <c r="M176" s="269"/>
      <c r="N176" s="270"/>
      <c r="O176" s="270"/>
      <c r="P176" s="270"/>
      <c r="Q176" s="270"/>
      <c r="R176" s="270"/>
      <c r="S176" s="270"/>
      <c r="T176" s="27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2" t="s">
        <v>163</v>
      </c>
      <c r="AU176" s="272" t="s">
        <v>85</v>
      </c>
      <c r="AV176" s="15" t="s">
        <v>162</v>
      </c>
      <c r="AW176" s="15" t="s">
        <v>32</v>
      </c>
      <c r="AX176" s="15" t="s">
        <v>83</v>
      </c>
      <c r="AY176" s="272" t="s">
        <v>155</v>
      </c>
    </row>
    <row r="177" s="2" customFormat="1" ht="24.15" customHeight="1">
      <c r="A177" s="39"/>
      <c r="B177" s="40"/>
      <c r="C177" s="227" t="s">
        <v>199</v>
      </c>
      <c r="D177" s="227" t="s">
        <v>157</v>
      </c>
      <c r="E177" s="228" t="s">
        <v>200</v>
      </c>
      <c r="F177" s="229" t="s">
        <v>201</v>
      </c>
      <c r="G177" s="230" t="s">
        <v>202</v>
      </c>
      <c r="H177" s="231">
        <v>257.75999999999999</v>
      </c>
      <c r="I177" s="232"/>
      <c r="J177" s="233">
        <f>ROUND(I177*H177,2)</f>
        <v>0</v>
      </c>
      <c r="K177" s="229" t="s">
        <v>161</v>
      </c>
      <c r="L177" s="45"/>
      <c r="M177" s="234" t="s">
        <v>1</v>
      </c>
      <c r="N177" s="235" t="s">
        <v>41</v>
      </c>
      <c r="O177" s="92"/>
      <c r="P177" s="236">
        <f>O177*H177</f>
        <v>0</v>
      </c>
      <c r="Q177" s="236">
        <v>3.2634E-05</v>
      </c>
      <c r="R177" s="236">
        <f>Q177*H177</f>
        <v>0.0084117398399999998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162</v>
      </c>
      <c r="AT177" s="238" t="s">
        <v>157</v>
      </c>
      <c r="AU177" s="238" t="s">
        <v>85</v>
      </c>
      <c r="AY177" s="18" t="s">
        <v>155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83</v>
      </c>
      <c r="BK177" s="239">
        <f>ROUND(I177*H177,2)</f>
        <v>0</v>
      </c>
      <c r="BL177" s="18" t="s">
        <v>162</v>
      </c>
      <c r="BM177" s="238" t="s">
        <v>203</v>
      </c>
    </row>
    <row r="178" s="14" customFormat="1">
      <c r="A178" s="14"/>
      <c r="B178" s="251"/>
      <c r="C178" s="252"/>
      <c r="D178" s="242" t="s">
        <v>163</v>
      </c>
      <c r="E178" s="253" t="s">
        <v>1</v>
      </c>
      <c r="F178" s="254" t="s">
        <v>543</v>
      </c>
      <c r="G178" s="252"/>
      <c r="H178" s="255">
        <v>200.16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1" t="s">
        <v>163</v>
      </c>
      <c r="AU178" s="261" t="s">
        <v>85</v>
      </c>
      <c r="AV178" s="14" t="s">
        <v>85</v>
      </c>
      <c r="AW178" s="14" t="s">
        <v>32</v>
      </c>
      <c r="AX178" s="14" t="s">
        <v>76</v>
      </c>
      <c r="AY178" s="261" t="s">
        <v>155</v>
      </c>
    </row>
    <row r="179" s="14" customFormat="1">
      <c r="A179" s="14"/>
      <c r="B179" s="251"/>
      <c r="C179" s="252"/>
      <c r="D179" s="242" t="s">
        <v>163</v>
      </c>
      <c r="E179" s="253" t="s">
        <v>1</v>
      </c>
      <c r="F179" s="254" t="s">
        <v>544</v>
      </c>
      <c r="G179" s="252"/>
      <c r="H179" s="255">
        <v>57.600000000000001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1" t="s">
        <v>163</v>
      </c>
      <c r="AU179" s="261" t="s">
        <v>85</v>
      </c>
      <c r="AV179" s="14" t="s">
        <v>85</v>
      </c>
      <c r="AW179" s="14" t="s">
        <v>32</v>
      </c>
      <c r="AX179" s="14" t="s">
        <v>76</v>
      </c>
      <c r="AY179" s="261" t="s">
        <v>155</v>
      </c>
    </row>
    <row r="180" s="15" customFormat="1">
      <c r="A180" s="15"/>
      <c r="B180" s="262"/>
      <c r="C180" s="263"/>
      <c r="D180" s="242" t="s">
        <v>163</v>
      </c>
      <c r="E180" s="264" t="s">
        <v>1</v>
      </c>
      <c r="F180" s="265" t="s">
        <v>167</v>
      </c>
      <c r="G180" s="263"/>
      <c r="H180" s="266">
        <v>257.75999999999999</v>
      </c>
      <c r="I180" s="267"/>
      <c r="J180" s="263"/>
      <c r="K180" s="263"/>
      <c r="L180" s="268"/>
      <c r="M180" s="269"/>
      <c r="N180" s="270"/>
      <c r="O180" s="270"/>
      <c r="P180" s="270"/>
      <c r="Q180" s="270"/>
      <c r="R180" s="270"/>
      <c r="S180" s="270"/>
      <c r="T180" s="27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2" t="s">
        <v>163</v>
      </c>
      <c r="AU180" s="272" t="s">
        <v>85</v>
      </c>
      <c r="AV180" s="15" t="s">
        <v>162</v>
      </c>
      <c r="AW180" s="15" t="s">
        <v>32</v>
      </c>
      <c r="AX180" s="15" t="s">
        <v>83</v>
      </c>
      <c r="AY180" s="272" t="s">
        <v>155</v>
      </c>
    </row>
    <row r="181" s="2" customFormat="1" ht="37.8" customHeight="1">
      <c r="A181" s="39"/>
      <c r="B181" s="40"/>
      <c r="C181" s="227" t="s">
        <v>186</v>
      </c>
      <c r="D181" s="227" t="s">
        <v>157</v>
      </c>
      <c r="E181" s="228" t="s">
        <v>206</v>
      </c>
      <c r="F181" s="229" t="s">
        <v>207</v>
      </c>
      <c r="G181" s="230" t="s">
        <v>208</v>
      </c>
      <c r="H181" s="231">
        <v>10.74</v>
      </c>
      <c r="I181" s="232"/>
      <c r="J181" s="233">
        <f>ROUND(I181*H181,2)</f>
        <v>0</v>
      </c>
      <c r="K181" s="229" t="s">
        <v>161</v>
      </c>
      <c r="L181" s="45"/>
      <c r="M181" s="234" t="s">
        <v>1</v>
      </c>
      <c r="N181" s="235" t="s">
        <v>41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162</v>
      </c>
      <c r="AT181" s="238" t="s">
        <v>157</v>
      </c>
      <c r="AU181" s="238" t="s">
        <v>85</v>
      </c>
      <c r="AY181" s="18" t="s">
        <v>155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83</v>
      </c>
      <c r="BK181" s="239">
        <f>ROUND(I181*H181,2)</f>
        <v>0</v>
      </c>
      <c r="BL181" s="18" t="s">
        <v>162</v>
      </c>
      <c r="BM181" s="238" t="s">
        <v>209</v>
      </c>
    </row>
    <row r="182" s="14" customFormat="1">
      <c r="A182" s="14"/>
      <c r="B182" s="251"/>
      <c r="C182" s="252"/>
      <c r="D182" s="242" t="s">
        <v>163</v>
      </c>
      <c r="E182" s="253" t="s">
        <v>1</v>
      </c>
      <c r="F182" s="254" t="s">
        <v>545</v>
      </c>
      <c r="G182" s="252"/>
      <c r="H182" s="255">
        <v>8.3399999999999999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1" t="s">
        <v>163</v>
      </c>
      <c r="AU182" s="261" t="s">
        <v>85</v>
      </c>
      <c r="AV182" s="14" t="s">
        <v>85</v>
      </c>
      <c r="AW182" s="14" t="s">
        <v>32</v>
      </c>
      <c r="AX182" s="14" t="s">
        <v>76</v>
      </c>
      <c r="AY182" s="261" t="s">
        <v>155</v>
      </c>
    </row>
    <row r="183" s="14" customFormat="1">
      <c r="A183" s="14"/>
      <c r="B183" s="251"/>
      <c r="C183" s="252"/>
      <c r="D183" s="242" t="s">
        <v>163</v>
      </c>
      <c r="E183" s="253" t="s">
        <v>1</v>
      </c>
      <c r="F183" s="254" t="s">
        <v>546</v>
      </c>
      <c r="G183" s="252"/>
      <c r="H183" s="255">
        <v>2.3999999999999999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1" t="s">
        <v>163</v>
      </c>
      <c r="AU183" s="261" t="s">
        <v>85</v>
      </c>
      <c r="AV183" s="14" t="s">
        <v>85</v>
      </c>
      <c r="AW183" s="14" t="s">
        <v>32</v>
      </c>
      <c r="AX183" s="14" t="s">
        <v>76</v>
      </c>
      <c r="AY183" s="261" t="s">
        <v>155</v>
      </c>
    </row>
    <row r="184" s="15" customFormat="1">
      <c r="A184" s="15"/>
      <c r="B184" s="262"/>
      <c r="C184" s="263"/>
      <c r="D184" s="242" t="s">
        <v>163</v>
      </c>
      <c r="E184" s="264" t="s">
        <v>1</v>
      </c>
      <c r="F184" s="265" t="s">
        <v>167</v>
      </c>
      <c r="G184" s="263"/>
      <c r="H184" s="266">
        <v>10.74</v>
      </c>
      <c r="I184" s="267"/>
      <c r="J184" s="263"/>
      <c r="K184" s="263"/>
      <c r="L184" s="268"/>
      <c r="M184" s="269"/>
      <c r="N184" s="270"/>
      <c r="O184" s="270"/>
      <c r="P184" s="270"/>
      <c r="Q184" s="270"/>
      <c r="R184" s="270"/>
      <c r="S184" s="270"/>
      <c r="T184" s="27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2" t="s">
        <v>163</v>
      </c>
      <c r="AU184" s="272" t="s">
        <v>85</v>
      </c>
      <c r="AV184" s="15" t="s">
        <v>162</v>
      </c>
      <c r="AW184" s="15" t="s">
        <v>32</v>
      </c>
      <c r="AX184" s="15" t="s">
        <v>83</v>
      </c>
      <c r="AY184" s="272" t="s">
        <v>155</v>
      </c>
    </row>
    <row r="185" s="2" customFormat="1" ht="90" customHeight="1">
      <c r="A185" s="39"/>
      <c r="B185" s="40"/>
      <c r="C185" s="227" t="s">
        <v>212</v>
      </c>
      <c r="D185" s="227" t="s">
        <v>157</v>
      </c>
      <c r="E185" s="228" t="s">
        <v>547</v>
      </c>
      <c r="F185" s="229" t="s">
        <v>548</v>
      </c>
      <c r="G185" s="230" t="s">
        <v>302</v>
      </c>
      <c r="H185" s="231">
        <v>2.2000000000000002</v>
      </c>
      <c r="I185" s="232"/>
      <c r="J185" s="233">
        <f>ROUND(I185*H185,2)</f>
        <v>0</v>
      </c>
      <c r="K185" s="229" t="s">
        <v>161</v>
      </c>
      <c r="L185" s="45"/>
      <c r="M185" s="234" t="s">
        <v>1</v>
      </c>
      <c r="N185" s="235" t="s">
        <v>41</v>
      </c>
      <c r="O185" s="92"/>
      <c r="P185" s="236">
        <f>O185*H185</f>
        <v>0</v>
      </c>
      <c r="Q185" s="236">
        <v>0.036904300000000001</v>
      </c>
      <c r="R185" s="236">
        <f>Q185*H185</f>
        <v>0.081189460000000005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162</v>
      </c>
      <c r="AT185" s="238" t="s">
        <v>157</v>
      </c>
      <c r="AU185" s="238" t="s">
        <v>85</v>
      </c>
      <c r="AY185" s="18" t="s">
        <v>155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83</v>
      </c>
      <c r="BK185" s="239">
        <f>ROUND(I185*H185,2)</f>
        <v>0</v>
      </c>
      <c r="BL185" s="18" t="s">
        <v>162</v>
      </c>
      <c r="BM185" s="238" t="s">
        <v>216</v>
      </c>
    </row>
    <row r="186" s="14" customFormat="1">
      <c r="A186" s="14"/>
      <c r="B186" s="251"/>
      <c r="C186" s="252"/>
      <c r="D186" s="242" t="s">
        <v>163</v>
      </c>
      <c r="E186" s="253" t="s">
        <v>1</v>
      </c>
      <c r="F186" s="254" t="s">
        <v>549</v>
      </c>
      <c r="G186" s="252"/>
      <c r="H186" s="255">
        <v>2.2000000000000002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1" t="s">
        <v>163</v>
      </c>
      <c r="AU186" s="261" t="s">
        <v>85</v>
      </c>
      <c r="AV186" s="14" t="s">
        <v>85</v>
      </c>
      <c r="AW186" s="14" t="s">
        <v>32</v>
      </c>
      <c r="AX186" s="14" t="s">
        <v>76</v>
      </c>
      <c r="AY186" s="261" t="s">
        <v>155</v>
      </c>
    </row>
    <row r="187" s="15" customFormat="1">
      <c r="A187" s="15"/>
      <c r="B187" s="262"/>
      <c r="C187" s="263"/>
      <c r="D187" s="242" t="s">
        <v>163</v>
      </c>
      <c r="E187" s="264" t="s">
        <v>1</v>
      </c>
      <c r="F187" s="265" t="s">
        <v>167</v>
      </c>
      <c r="G187" s="263"/>
      <c r="H187" s="266">
        <v>2.2000000000000002</v>
      </c>
      <c r="I187" s="267"/>
      <c r="J187" s="263"/>
      <c r="K187" s="263"/>
      <c r="L187" s="268"/>
      <c r="M187" s="269"/>
      <c r="N187" s="270"/>
      <c r="O187" s="270"/>
      <c r="P187" s="270"/>
      <c r="Q187" s="270"/>
      <c r="R187" s="270"/>
      <c r="S187" s="270"/>
      <c r="T187" s="27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2" t="s">
        <v>163</v>
      </c>
      <c r="AU187" s="272" t="s">
        <v>85</v>
      </c>
      <c r="AV187" s="15" t="s">
        <v>162</v>
      </c>
      <c r="AW187" s="15" t="s">
        <v>32</v>
      </c>
      <c r="AX187" s="15" t="s">
        <v>83</v>
      </c>
      <c r="AY187" s="272" t="s">
        <v>155</v>
      </c>
    </row>
    <row r="188" s="2" customFormat="1" ht="37.8" customHeight="1">
      <c r="A188" s="39"/>
      <c r="B188" s="40"/>
      <c r="C188" s="227" t="s">
        <v>191</v>
      </c>
      <c r="D188" s="227" t="s">
        <v>157</v>
      </c>
      <c r="E188" s="228" t="s">
        <v>550</v>
      </c>
      <c r="F188" s="229" t="s">
        <v>551</v>
      </c>
      <c r="G188" s="230" t="s">
        <v>215</v>
      </c>
      <c r="H188" s="231">
        <v>6.4459999999999997</v>
      </c>
      <c r="I188" s="232"/>
      <c r="J188" s="233">
        <f>ROUND(I188*H188,2)</f>
        <v>0</v>
      </c>
      <c r="K188" s="229" t="s">
        <v>161</v>
      </c>
      <c r="L188" s="45"/>
      <c r="M188" s="234" t="s">
        <v>1</v>
      </c>
      <c r="N188" s="235" t="s">
        <v>41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162</v>
      </c>
      <c r="AT188" s="238" t="s">
        <v>157</v>
      </c>
      <c r="AU188" s="238" t="s">
        <v>85</v>
      </c>
      <c r="AY188" s="18" t="s">
        <v>155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83</v>
      </c>
      <c r="BK188" s="239">
        <f>ROUND(I188*H188,2)</f>
        <v>0</v>
      </c>
      <c r="BL188" s="18" t="s">
        <v>162</v>
      </c>
      <c r="BM188" s="238" t="s">
        <v>219</v>
      </c>
    </row>
    <row r="189" s="14" customFormat="1">
      <c r="A189" s="14"/>
      <c r="B189" s="251"/>
      <c r="C189" s="252"/>
      <c r="D189" s="242" t="s">
        <v>163</v>
      </c>
      <c r="E189" s="253" t="s">
        <v>1</v>
      </c>
      <c r="F189" s="254" t="s">
        <v>552</v>
      </c>
      <c r="G189" s="252"/>
      <c r="H189" s="255">
        <v>6.4459999999999997</v>
      </c>
      <c r="I189" s="256"/>
      <c r="J189" s="252"/>
      <c r="K189" s="252"/>
      <c r="L189" s="257"/>
      <c r="M189" s="258"/>
      <c r="N189" s="259"/>
      <c r="O189" s="259"/>
      <c r="P189" s="259"/>
      <c r="Q189" s="259"/>
      <c r="R189" s="259"/>
      <c r="S189" s="259"/>
      <c r="T189" s="26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1" t="s">
        <v>163</v>
      </c>
      <c r="AU189" s="261" t="s">
        <v>85</v>
      </c>
      <c r="AV189" s="14" t="s">
        <v>85</v>
      </c>
      <c r="AW189" s="14" t="s">
        <v>32</v>
      </c>
      <c r="AX189" s="14" t="s">
        <v>76</v>
      </c>
      <c r="AY189" s="261" t="s">
        <v>155</v>
      </c>
    </row>
    <row r="190" s="15" customFormat="1">
      <c r="A190" s="15"/>
      <c r="B190" s="262"/>
      <c r="C190" s="263"/>
      <c r="D190" s="242" t="s">
        <v>163</v>
      </c>
      <c r="E190" s="264" t="s">
        <v>1</v>
      </c>
      <c r="F190" s="265" t="s">
        <v>167</v>
      </c>
      <c r="G190" s="263"/>
      <c r="H190" s="266">
        <v>6.4459999999999997</v>
      </c>
      <c r="I190" s="267"/>
      <c r="J190" s="263"/>
      <c r="K190" s="263"/>
      <c r="L190" s="268"/>
      <c r="M190" s="269"/>
      <c r="N190" s="270"/>
      <c r="O190" s="270"/>
      <c r="P190" s="270"/>
      <c r="Q190" s="270"/>
      <c r="R190" s="270"/>
      <c r="S190" s="270"/>
      <c r="T190" s="27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2" t="s">
        <v>163</v>
      </c>
      <c r="AU190" s="272" t="s">
        <v>85</v>
      </c>
      <c r="AV190" s="15" t="s">
        <v>162</v>
      </c>
      <c r="AW190" s="15" t="s">
        <v>32</v>
      </c>
      <c r="AX190" s="15" t="s">
        <v>83</v>
      </c>
      <c r="AY190" s="272" t="s">
        <v>155</v>
      </c>
    </row>
    <row r="191" s="2" customFormat="1" ht="55.5" customHeight="1">
      <c r="A191" s="39"/>
      <c r="B191" s="40"/>
      <c r="C191" s="227" t="s">
        <v>220</v>
      </c>
      <c r="D191" s="227" t="s">
        <v>157</v>
      </c>
      <c r="E191" s="228" t="s">
        <v>213</v>
      </c>
      <c r="F191" s="229" t="s">
        <v>214</v>
      </c>
      <c r="G191" s="230" t="s">
        <v>215</v>
      </c>
      <c r="H191" s="231">
        <v>58.893999999999998</v>
      </c>
      <c r="I191" s="232"/>
      <c r="J191" s="233">
        <f>ROUND(I191*H191,2)</f>
        <v>0</v>
      </c>
      <c r="K191" s="229" t="s">
        <v>161</v>
      </c>
      <c r="L191" s="45"/>
      <c r="M191" s="234" t="s">
        <v>1</v>
      </c>
      <c r="N191" s="235" t="s">
        <v>41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162</v>
      </c>
      <c r="AT191" s="238" t="s">
        <v>157</v>
      </c>
      <c r="AU191" s="238" t="s">
        <v>85</v>
      </c>
      <c r="AY191" s="18" t="s">
        <v>155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83</v>
      </c>
      <c r="BK191" s="239">
        <f>ROUND(I191*H191,2)</f>
        <v>0</v>
      </c>
      <c r="BL191" s="18" t="s">
        <v>162</v>
      </c>
      <c r="BM191" s="238" t="s">
        <v>223</v>
      </c>
    </row>
    <row r="192" s="13" customFormat="1">
      <c r="A192" s="13"/>
      <c r="B192" s="240"/>
      <c r="C192" s="241"/>
      <c r="D192" s="242" t="s">
        <v>163</v>
      </c>
      <c r="E192" s="243" t="s">
        <v>1</v>
      </c>
      <c r="F192" s="244" t="s">
        <v>164</v>
      </c>
      <c r="G192" s="241"/>
      <c r="H192" s="243" t="s">
        <v>1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163</v>
      </c>
      <c r="AU192" s="250" t="s">
        <v>85</v>
      </c>
      <c r="AV192" s="13" t="s">
        <v>83</v>
      </c>
      <c r="AW192" s="13" t="s">
        <v>32</v>
      </c>
      <c r="AX192" s="13" t="s">
        <v>76</v>
      </c>
      <c r="AY192" s="250" t="s">
        <v>155</v>
      </c>
    </row>
    <row r="193" s="13" customFormat="1">
      <c r="A193" s="13"/>
      <c r="B193" s="240"/>
      <c r="C193" s="241"/>
      <c r="D193" s="242" t="s">
        <v>163</v>
      </c>
      <c r="E193" s="243" t="s">
        <v>1</v>
      </c>
      <c r="F193" s="244" t="s">
        <v>553</v>
      </c>
      <c r="G193" s="241"/>
      <c r="H193" s="243" t="s">
        <v>1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163</v>
      </c>
      <c r="AU193" s="250" t="s">
        <v>85</v>
      </c>
      <c r="AV193" s="13" t="s">
        <v>83</v>
      </c>
      <c r="AW193" s="13" t="s">
        <v>32</v>
      </c>
      <c r="AX193" s="13" t="s">
        <v>76</v>
      </c>
      <c r="AY193" s="250" t="s">
        <v>155</v>
      </c>
    </row>
    <row r="194" s="13" customFormat="1">
      <c r="A194" s="13"/>
      <c r="B194" s="240"/>
      <c r="C194" s="241"/>
      <c r="D194" s="242" t="s">
        <v>163</v>
      </c>
      <c r="E194" s="243" t="s">
        <v>1</v>
      </c>
      <c r="F194" s="244" t="s">
        <v>225</v>
      </c>
      <c r="G194" s="241"/>
      <c r="H194" s="243" t="s">
        <v>1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163</v>
      </c>
      <c r="AU194" s="250" t="s">
        <v>85</v>
      </c>
      <c r="AV194" s="13" t="s">
        <v>83</v>
      </c>
      <c r="AW194" s="13" t="s">
        <v>32</v>
      </c>
      <c r="AX194" s="13" t="s">
        <v>76</v>
      </c>
      <c r="AY194" s="250" t="s">
        <v>155</v>
      </c>
    </row>
    <row r="195" s="13" customFormat="1">
      <c r="A195" s="13"/>
      <c r="B195" s="240"/>
      <c r="C195" s="241"/>
      <c r="D195" s="242" t="s">
        <v>163</v>
      </c>
      <c r="E195" s="243" t="s">
        <v>1</v>
      </c>
      <c r="F195" s="244" t="s">
        <v>170</v>
      </c>
      <c r="G195" s="241"/>
      <c r="H195" s="243" t="s">
        <v>1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163</v>
      </c>
      <c r="AU195" s="250" t="s">
        <v>85</v>
      </c>
      <c r="AV195" s="13" t="s">
        <v>83</v>
      </c>
      <c r="AW195" s="13" t="s">
        <v>32</v>
      </c>
      <c r="AX195" s="13" t="s">
        <v>76</v>
      </c>
      <c r="AY195" s="250" t="s">
        <v>155</v>
      </c>
    </row>
    <row r="196" s="14" customFormat="1">
      <c r="A196" s="14"/>
      <c r="B196" s="251"/>
      <c r="C196" s="252"/>
      <c r="D196" s="242" t="s">
        <v>163</v>
      </c>
      <c r="E196" s="253" t="s">
        <v>1</v>
      </c>
      <c r="F196" s="254" t="s">
        <v>554</v>
      </c>
      <c r="G196" s="252"/>
      <c r="H196" s="255">
        <v>46.585999999999999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1" t="s">
        <v>163</v>
      </c>
      <c r="AU196" s="261" t="s">
        <v>85</v>
      </c>
      <c r="AV196" s="14" t="s">
        <v>85</v>
      </c>
      <c r="AW196" s="14" t="s">
        <v>32</v>
      </c>
      <c r="AX196" s="14" t="s">
        <v>76</v>
      </c>
      <c r="AY196" s="261" t="s">
        <v>155</v>
      </c>
    </row>
    <row r="197" s="14" customFormat="1">
      <c r="A197" s="14"/>
      <c r="B197" s="251"/>
      <c r="C197" s="252"/>
      <c r="D197" s="242" t="s">
        <v>163</v>
      </c>
      <c r="E197" s="253" t="s">
        <v>1</v>
      </c>
      <c r="F197" s="254" t="s">
        <v>555</v>
      </c>
      <c r="G197" s="252"/>
      <c r="H197" s="255">
        <v>2.7519999999999998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1" t="s">
        <v>163</v>
      </c>
      <c r="AU197" s="261" t="s">
        <v>85</v>
      </c>
      <c r="AV197" s="14" t="s">
        <v>85</v>
      </c>
      <c r="AW197" s="14" t="s">
        <v>32</v>
      </c>
      <c r="AX197" s="14" t="s">
        <v>76</v>
      </c>
      <c r="AY197" s="261" t="s">
        <v>155</v>
      </c>
    </row>
    <row r="198" s="16" customFormat="1">
      <c r="A198" s="16"/>
      <c r="B198" s="277"/>
      <c r="C198" s="278"/>
      <c r="D198" s="242" t="s">
        <v>163</v>
      </c>
      <c r="E198" s="279" t="s">
        <v>1</v>
      </c>
      <c r="F198" s="280" t="s">
        <v>228</v>
      </c>
      <c r="G198" s="278"/>
      <c r="H198" s="281">
        <v>49.338000000000001</v>
      </c>
      <c r="I198" s="282"/>
      <c r="J198" s="278"/>
      <c r="K198" s="278"/>
      <c r="L198" s="283"/>
      <c r="M198" s="284"/>
      <c r="N198" s="285"/>
      <c r="O198" s="285"/>
      <c r="P198" s="285"/>
      <c r="Q198" s="285"/>
      <c r="R198" s="285"/>
      <c r="S198" s="285"/>
      <c r="T198" s="28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7" t="s">
        <v>163</v>
      </c>
      <c r="AU198" s="287" t="s">
        <v>85</v>
      </c>
      <c r="AV198" s="16" t="s">
        <v>178</v>
      </c>
      <c r="AW198" s="16" t="s">
        <v>32</v>
      </c>
      <c r="AX198" s="16" t="s">
        <v>76</v>
      </c>
      <c r="AY198" s="287" t="s">
        <v>155</v>
      </c>
    </row>
    <row r="199" s="13" customFormat="1">
      <c r="A199" s="13"/>
      <c r="B199" s="240"/>
      <c r="C199" s="241"/>
      <c r="D199" s="242" t="s">
        <v>163</v>
      </c>
      <c r="E199" s="243" t="s">
        <v>1</v>
      </c>
      <c r="F199" s="244" t="s">
        <v>174</v>
      </c>
      <c r="G199" s="241"/>
      <c r="H199" s="243" t="s">
        <v>1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163</v>
      </c>
      <c r="AU199" s="250" t="s">
        <v>85</v>
      </c>
      <c r="AV199" s="13" t="s">
        <v>83</v>
      </c>
      <c r="AW199" s="13" t="s">
        <v>32</v>
      </c>
      <c r="AX199" s="13" t="s">
        <v>76</v>
      </c>
      <c r="AY199" s="250" t="s">
        <v>155</v>
      </c>
    </row>
    <row r="200" s="14" customFormat="1">
      <c r="A200" s="14"/>
      <c r="B200" s="251"/>
      <c r="C200" s="252"/>
      <c r="D200" s="242" t="s">
        <v>163</v>
      </c>
      <c r="E200" s="253" t="s">
        <v>1</v>
      </c>
      <c r="F200" s="254" t="s">
        <v>556</v>
      </c>
      <c r="G200" s="252"/>
      <c r="H200" s="255">
        <v>8.7639999999999993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1" t="s">
        <v>163</v>
      </c>
      <c r="AU200" s="261" t="s">
        <v>85</v>
      </c>
      <c r="AV200" s="14" t="s">
        <v>85</v>
      </c>
      <c r="AW200" s="14" t="s">
        <v>32</v>
      </c>
      <c r="AX200" s="14" t="s">
        <v>76</v>
      </c>
      <c r="AY200" s="261" t="s">
        <v>155</v>
      </c>
    </row>
    <row r="201" s="14" customFormat="1">
      <c r="A201" s="14"/>
      <c r="B201" s="251"/>
      <c r="C201" s="252"/>
      <c r="D201" s="242" t="s">
        <v>163</v>
      </c>
      <c r="E201" s="253" t="s">
        <v>1</v>
      </c>
      <c r="F201" s="254" t="s">
        <v>557</v>
      </c>
      <c r="G201" s="252"/>
      <c r="H201" s="255">
        <v>0.79200000000000004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1" t="s">
        <v>163</v>
      </c>
      <c r="AU201" s="261" t="s">
        <v>85</v>
      </c>
      <c r="AV201" s="14" t="s">
        <v>85</v>
      </c>
      <c r="AW201" s="14" t="s">
        <v>32</v>
      </c>
      <c r="AX201" s="14" t="s">
        <v>76</v>
      </c>
      <c r="AY201" s="261" t="s">
        <v>155</v>
      </c>
    </row>
    <row r="202" s="16" customFormat="1">
      <c r="A202" s="16"/>
      <c r="B202" s="277"/>
      <c r="C202" s="278"/>
      <c r="D202" s="242" t="s">
        <v>163</v>
      </c>
      <c r="E202" s="279" t="s">
        <v>1</v>
      </c>
      <c r="F202" s="280" t="s">
        <v>228</v>
      </c>
      <c r="G202" s="278"/>
      <c r="H202" s="281">
        <v>9.5559999999999992</v>
      </c>
      <c r="I202" s="282"/>
      <c r="J202" s="278"/>
      <c r="K202" s="278"/>
      <c r="L202" s="283"/>
      <c r="M202" s="284"/>
      <c r="N202" s="285"/>
      <c r="O202" s="285"/>
      <c r="P202" s="285"/>
      <c r="Q202" s="285"/>
      <c r="R202" s="285"/>
      <c r="S202" s="285"/>
      <c r="T202" s="28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87" t="s">
        <v>163</v>
      </c>
      <c r="AU202" s="287" t="s">
        <v>85</v>
      </c>
      <c r="AV202" s="16" t="s">
        <v>178</v>
      </c>
      <c r="AW202" s="16" t="s">
        <v>32</v>
      </c>
      <c r="AX202" s="16" t="s">
        <v>76</v>
      </c>
      <c r="AY202" s="287" t="s">
        <v>155</v>
      </c>
    </row>
    <row r="203" s="15" customFormat="1">
      <c r="A203" s="15"/>
      <c r="B203" s="262"/>
      <c r="C203" s="263"/>
      <c r="D203" s="242" t="s">
        <v>163</v>
      </c>
      <c r="E203" s="264" t="s">
        <v>1</v>
      </c>
      <c r="F203" s="265" t="s">
        <v>167</v>
      </c>
      <c r="G203" s="263"/>
      <c r="H203" s="266">
        <v>58.894000000000005</v>
      </c>
      <c r="I203" s="267"/>
      <c r="J203" s="263"/>
      <c r="K203" s="263"/>
      <c r="L203" s="268"/>
      <c r="M203" s="269"/>
      <c r="N203" s="270"/>
      <c r="O203" s="270"/>
      <c r="P203" s="270"/>
      <c r="Q203" s="270"/>
      <c r="R203" s="270"/>
      <c r="S203" s="270"/>
      <c r="T203" s="27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2" t="s">
        <v>163</v>
      </c>
      <c r="AU203" s="272" t="s">
        <v>85</v>
      </c>
      <c r="AV203" s="15" t="s">
        <v>162</v>
      </c>
      <c r="AW203" s="15" t="s">
        <v>32</v>
      </c>
      <c r="AX203" s="15" t="s">
        <v>83</v>
      </c>
      <c r="AY203" s="272" t="s">
        <v>155</v>
      </c>
    </row>
    <row r="204" s="2" customFormat="1" ht="55.5" customHeight="1">
      <c r="A204" s="39"/>
      <c r="B204" s="40"/>
      <c r="C204" s="227" t="s">
        <v>8</v>
      </c>
      <c r="D204" s="227" t="s">
        <v>157</v>
      </c>
      <c r="E204" s="228" t="s">
        <v>217</v>
      </c>
      <c r="F204" s="229" t="s">
        <v>218</v>
      </c>
      <c r="G204" s="230" t="s">
        <v>215</v>
      </c>
      <c r="H204" s="231">
        <v>117.788</v>
      </c>
      <c r="I204" s="232"/>
      <c r="J204" s="233">
        <f>ROUND(I204*H204,2)</f>
        <v>0</v>
      </c>
      <c r="K204" s="229" t="s">
        <v>161</v>
      </c>
      <c r="L204" s="45"/>
      <c r="M204" s="234" t="s">
        <v>1</v>
      </c>
      <c r="N204" s="235" t="s">
        <v>41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162</v>
      </c>
      <c r="AT204" s="238" t="s">
        <v>157</v>
      </c>
      <c r="AU204" s="238" t="s">
        <v>85</v>
      </c>
      <c r="AY204" s="18" t="s">
        <v>155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83</v>
      </c>
      <c r="BK204" s="239">
        <f>ROUND(I204*H204,2)</f>
        <v>0</v>
      </c>
      <c r="BL204" s="18" t="s">
        <v>162</v>
      </c>
      <c r="BM204" s="238" t="s">
        <v>233</v>
      </c>
    </row>
    <row r="205" s="13" customFormat="1">
      <c r="A205" s="13"/>
      <c r="B205" s="240"/>
      <c r="C205" s="241"/>
      <c r="D205" s="242" t="s">
        <v>163</v>
      </c>
      <c r="E205" s="243" t="s">
        <v>1</v>
      </c>
      <c r="F205" s="244" t="s">
        <v>164</v>
      </c>
      <c r="G205" s="241"/>
      <c r="H205" s="243" t="s">
        <v>1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0" t="s">
        <v>163</v>
      </c>
      <c r="AU205" s="250" t="s">
        <v>85</v>
      </c>
      <c r="AV205" s="13" t="s">
        <v>83</v>
      </c>
      <c r="AW205" s="13" t="s">
        <v>32</v>
      </c>
      <c r="AX205" s="13" t="s">
        <v>76</v>
      </c>
      <c r="AY205" s="250" t="s">
        <v>155</v>
      </c>
    </row>
    <row r="206" s="13" customFormat="1">
      <c r="A206" s="13"/>
      <c r="B206" s="240"/>
      <c r="C206" s="241"/>
      <c r="D206" s="242" t="s">
        <v>163</v>
      </c>
      <c r="E206" s="243" t="s">
        <v>1</v>
      </c>
      <c r="F206" s="244" t="s">
        <v>558</v>
      </c>
      <c r="G206" s="241"/>
      <c r="H206" s="243" t="s">
        <v>1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0" t="s">
        <v>163</v>
      </c>
      <c r="AU206" s="250" t="s">
        <v>85</v>
      </c>
      <c r="AV206" s="13" t="s">
        <v>83</v>
      </c>
      <c r="AW206" s="13" t="s">
        <v>32</v>
      </c>
      <c r="AX206" s="13" t="s">
        <v>76</v>
      </c>
      <c r="AY206" s="250" t="s">
        <v>155</v>
      </c>
    </row>
    <row r="207" s="13" customFormat="1">
      <c r="A207" s="13"/>
      <c r="B207" s="240"/>
      <c r="C207" s="241"/>
      <c r="D207" s="242" t="s">
        <v>163</v>
      </c>
      <c r="E207" s="243" t="s">
        <v>1</v>
      </c>
      <c r="F207" s="244" t="s">
        <v>225</v>
      </c>
      <c r="G207" s="241"/>
      <c r="H207" s="243" t="s">
        <v>1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163</v>
      </c>
      <c r="AU207" s="250" t="s">
        <v>85</v>
      </c>
      <c r="AV207" s="13" t="s">
        <v>83</v>
      </c>
      <c r="AW207" s="13" t="s">
        <v>32</v>
      </c>
      <c r="AX207" s="13" t="s">
        <v>76</v>
      </c>
      <c r="AY207" s="250" t="s">
        <v>155</v>
      </c>
    </row>
    <row r="208" s="13" customFormat="1">
      <c r="A208" s="13"/>
      <c r="B208" s="240"/>
      <c r="C208" s="241"/>
      <c r="D208" s="242" t="s">
        <v>163</v>
      </c>
      <c r="E208" s="243" t="s">
        <v>1</v>
      </c>
      <c r="F208" s="244" t="s">
        <v>170</v>
      </c>
      <c r="G208" s="241"/>
      <c r="H208" s="243" t="s">
        <v>1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0" t="s">
        <v>163</v>
      </c>
      <c r="AU208" s="250" t="s">
        <v>85</v>
      </c>
      <c r="AV208" s="13" t="s">
        <v>83</v>
      </c>
      <c r="AW208" s="13" t="s">
        <v>32</v>
      </c>
      <c r="AX208" s="13" t="s">
        <v>76</v>
      </c>
      <c r="AY208" s="250" t="s">
        <v>155</v>
      </c>
    </row>
    <row r="209" s="14" customFormat="1">
      <c r="A209" s="14"/>
      <c r="B209" s="251"/>
      <c r="C209" s="252"/>
      <c r="D209" s="242" t="s">
        <v>163</v>
      </c>
      <c r="E209" s="253" t="s">
        <v>1</v>
      </c>
      <c r="F209" s="254" t="s">
        <v>559</v>
      </c>
      <c r="G209" s="252"/>
      <c r="H209" s="255">
        <v>93.171999999999997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1" t="s">
        <v>163</v>
      </c>
      <c r="AU209" s="261" t="s">
        <v>85</v>
      </c>
      <c r="AV209" s="14" t="s">
        <v>85</v>
      </c>
      <c r="AW209" s="14" t="s">
        <v>32</v>
      </c>
      <c r="AX209" s="14" t="s">
        <v>76</v>
      </c>
      <c r="AY209" s="261" t="s">
        <v>155</v>
      </c>
    </row>
    <row r="210" s="14" customFormat="1">
      <c r="A210" s="14"/>
      <c r="B210" s="251"/>
      <c r="C210" s="252"/>
      <c r="D210" s="242" t="s">
        <v>163</v>
      </c>
      <c r="E210" s="253" t="s">
        <v>1</v>
      </c>
      <c r="F210" s="254" t="s">
        <v>560</v>
      </c>
      <c r="G210" s="252"/>
      <c r="H210" s="255">
        <v>5.5039999999999996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1" t="s">
        <v>163</v>
      </c>
      <c r="AU210" s="261" t="s">
        <v>85</v>
      </c>
      <c r="AV210" s="14" t="s">
        <v>85</v>
      </c>
      <c r="AW210" s="14" t="s">
        <v>32</v>
      </c>
      <c r="AX210" s="14" t="s">
        <v>76</v>
      </c>
      <c r="AY210" s="261" t="s">
        <v>155</v>
      </c>
    </row>
    <row r="211" s="16" customFormat="1">
      <c r="A211" s="16"/>
      <c r="B211" s="277"/>
      <c r="C211" s="278"/>
      <c r="D211" s="242" t="s">
        <v>163</v>
      </c>
      <c r="E211" s="279" t="s">
        <v>1</v>
      </c>
      <c r="F211" s="280" t="s">
        <v>228</v>
      </c>
      <c r="G211" s="278"/>
      <c r="H211" s="281">
        <v>98.676000000000002</v>
      </c>
      <c r="I211" s="282"/>
      <c r="J211" s="278"/>
      <c r="K211" s="278"/>
      <c r="L211" s="283"/>
      <c r="M211" s="284"/>
      <c r="N211" s="285"/>
      <c r="O211" s="285"/>
      <c r="P211" s="285"/>
      <c r="Q211" s="285"/>
      <c r="R211" s="285"/>
      <c r="S211" s="285"/>
      <c r="T211" s="28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87" t="s">
        <v>163</v>
      </c>
      <c r="AU211" s="287" t="s">
        <v>85</v>
      </c>
      <c r="AV211" s="16" t="s">
        <v>178</v>
      </c>
      <c r="AW211" s="16" t="s">
        <v>32</v>
      </c>
      <c r="AX211" s="16" t="s">
        <v>76</v>
      </c>
      <c r="AY211" s="287" t="s">
        <v>155</v>
      </c>
    </row>
    <row r="212" s="13" customFormat="1">
      <c r="A212" s="13"/>
      <c r="B212" s="240"/>
      <c r="C212" s="241"/>
      <c r="D212" s="242" t="s">
        <v>163</v>
      </c>
      <c r="E212" s="243" t="s">
        <v>1</v>
      </c>
      <c r="F212" s="244" t="s">
        <v>174</v>
      </c>
      <c r="G212" s="241"/>
      <c r="H212" s="243" t="s">
        <v>1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0" t="s">
        <v>163</v>
      </c>
      <c r="AU212" s="250" t="s">
        <v>85</v>
      </c>
      <c r="AV212" s="13" t="s">
        <v>83</v>
      </c>
      <c r="AW212" s="13" t="s">
        <v>32</v>
      </c>
      <c r="AX212" s="13" t="s">
        <v>76</v>
      </c>
      <c r="AY212" s="250" t="s">
        <v>155</v>
      </c>
    </row>
    <row r="213" s="14" customFormat="1">
      <c r="A213" s="14"/>
      <c r="B213" s="251"/>
      <c r="C213" s="252"/>
      <c r="D213" s="242" t="s">
        <v>163</v>
      </c>
      <c r="E213" s="253" t="s">
        <v>1</v>
      </c>
      <c r="F213" s="254" t="s">
        <v>561</v>
      </c>
      <c r="G213" s="252"/>
      <c r="H213" s="255">
        <v>17.527999999999999</v>
      </c>
      <c r="I213" s="256"/>
      <c r="J213" s="252"/>
      <c r="K213" s="252"/>
      <c r="L213" s="257"/>
      <c r="M213" s="258"/>
      <c r="N213" s="259"/>
      <c r="O213" s="259"/>
      <c r="P213" s="259"/>
      <c r="Q213" s="259"/>
      <c r="R213" s="259"/>
      <c r="S213" s="259"/>
      <c r="T213" s="26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1" t="s">
        <v>163</v>
      </c>
      <c r="AU213" s="261" t="s">
        <v>85</v>
      </c>
      <c r="AV213" s="14" t="s">
        <v>85</v>
      </c>
      <c r="AW213" s="14" t="s">
        <v>32</v>
      </c>
      <c r="AX213" s="14" t="s">
        <v>76</v>
      </c>
      <c r="AY213" s="261" t="s">
        <v>155</v>
      </c>
    </row>
    <row r="214" s="14" customFormat="1">
      <c r="A214" s="14"/>
      <c r="B214" s="251"/>
      <c r="C214" s="252"/>
      <c r="D214" s="242" t="s">
        <v>163</v>
      </c>
      <c r="E214" s="253" t="s">
        <v>1</v>
      </c>
      <c r="F214" s="254" t="s">
        <v>562</v>
      </c>
      <c r="G214" s="252"/>
      <c r="H214" s="255">
        <v>1.5840000000000001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1" t="s">
        <v>163</v>
      </c>
      <c r="AU214" s="261" t="s">
        <v>85</v>
      </c>
      <c r="AV214" s="14" t="s">
        <v>85</v>
      </c>
      <c r="AW214" s="14" t="s">
        <v>32</v>
      </c>
      <c r="AX214" s="14" t="s">
        <v>76</v>
      </c>
      <c r="AY214" s="261" t="s">
        <v>155</v>
      </c>
    </row>
    <row r="215" s="16" customFormat="1">
      <c r="A215" s="16"/>
      <c r="B215" s="277"/>
      <c r="C215" s="278"/>
      <c r="D215" s="242" t="s">
        <v>163</v>
      </c>
      <c r="E215" s="279" t="s">
        <v>1</v>
      </c>
      <c r="F215" s="280" t="s">
        <v>228</v>
      </c>
      <c r="G215" s="278"/>
      <c r="H215" s="281">
        <v>19.111999999999998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7" t="s">
        <v>163</v>
      </c>
      <c r="AU215" s="287" t="s">
        <v>85</v>
      </c>
      <c r="AV215" s="16" t="s">
        <v>178</v>
      </c>
      <c r="AW215" s="16" t="s">
        <v>32</v>
      </c>
      <c r="AX215" s="16" t="s">
        <v>76</v>
      </c>
      <c r="AY215" s="287" t="s">
        <v>155</v>
      </c>
    </row>
    <row r="216" s="15" customFormat="1">
      <c r="A216" s="15"/>
      <c r="B216" s="262"/>
      <c r="C216" s="263"/>
      <c r="D216" s="242" t="s">
        <v>163</v>
      </c>
      <c r="E216" s="264" t="s">
        <v>1</v>
      </c>
      <c r="F216" s="265" t="s">
        <v>167</v>
      </c>
      <c r="G216" s="263"/>
      <c r="H216" s="266">
        <v>117.78800000000001</v>
      </c>
      <c r="I216" s="267"/>
      <c r="J216" s="263"/>
      <c r="K216" s="263"/>
      <c r="L216" s="268"/>
      <c r="M216" s="269"/>
      <c r="N216" s="270"/>
      <c r="O216" s="270"/>
      <c r="P216" s="270"/>
      <c r="Q216" s="270"/>
      <c r="R216" s="270"/>
      <c r="S216" s="270"/>
      <c r="T216" s="27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2" t="s">
        <v>163</v>
      </c>
      <c r="AU216" s="272" t="s">
        <v>85</v>
      </c>
      <c r="AV216" s="15" t="s">
        <v>162</v>
      </c>
      <c r="AW216" s="15" t="s">
        <v>32</v>
      </c>
      <c r="AX216" s="15" t="s">
        <v>83</v>
      </c>
      <c r="AY216" s="272" t="s">
        <v>155</v>
      </c>
    </row>
    <row r="217" s="2" customFormat="1" ht="55.5" customHeight="1">
      <c r="A217" s="39"/>
      <c r="B217" s="40"/>
      <c r="C217" s="227" t="s">
        <v>234</v>
      </c>
      <c r="D217" s="227" t="s">
        <v>157</v>
      </c>
      <c r="E217" s="228" t="s">
        <v>221</v>
      </c>
      <c r="F217" s="229" t="s">
        <v>222</v>
      </c>
      <c r="G217" s="230" t="s">
        <v>215</v>
      </c>
      <c r="H217" s="231">
        <v>88.340999999999994</v>
      </c>
      <c r="I217" s="232"/>
      <c r="J217" s="233">
        <f>ROUND(I217*H217,2)</f>
        <v>0</v>
      </c>
      <c r="K217" s="229" t="s">
        <v>161</v>
      </c>
      <c r="L217" s="45"/>
      <c r="M217" s="234" t="s">
        <v>1</v>
      </c>
      <c r="N217" s="235" t="s">
        <v>41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162</v>
      </c>
      <c r="AT217" s="238" t="s">
        <v>157</v>
      </c>
      <c r="AU217" s="238" t="s">
        <v>85</v>
      </c>
      <c r="AY217" s="18" t="s">
        <v>155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83</v>
      </c>
      <c r="BK217" s="239">
        <f>ROUND(I217*H217,2)</f>
        <v>0</v>
      </c>
      <c r="BL217" s="18" t="s">
        <v>162</v>
      </c>
      <c r="BM217" s="238" t="s">
        <v>237</v>
      </c>
    </row>
    <row r="218" s="13" customFormat="1">
      <c r="A218" s="13"/>
      <c r="B218" s="240"/>
      <c r="C218" s="241"/>
      <c r="D218" s="242" t="s">
        <v>163</v>
      </c>
      <c r="E218" s="243" t="s">
        <v>1</v>
      </c>
      <c r="F218" s="244" t="s">
        <v>164</v>
      </c>
      <c r="G218" s="241"/>
      <c r="H218" s="243" t="s">
        <v>1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163</v>
      </c>
      <c r="AU218" s="250" t="s">
        <v>85</v>
      </c>
      <c r="AV218" s="13" t="s">
        <v>83</v>
      </c>
      <c r="AW218" s="13" t="s">
        <v>32</v>
      </c>
      <c r="AX218" s="13" t="s">
        <v>76</v>
      </c>
      <c r="AY218" s="250" t="s">
        <v>155</v>
      </c>
    </row>
    <row r="219" s="13" customFormat="1">
      <c r="A219" s="13"/>
      <c r="B219" s="240"/>
      <c r="C219" s="241"/>
      <c r="D219" s="242" t="s">
        <v>163</v>
      </c>
      <c r="E219" s="243" t="s">
        <v>1</v>
      </c>
      <c r="F219" s="244" t="s">
        <v>224</v>
      </c>
      <c r="G219" s="241"/>
      <c r="H219" s="243" t="s">
        <v>1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0" t="s">
        <v>163</v>
      </c>
      <c r="AU219" s="250" t="s">
        <v>85</v>
      </c>
      <c r="AV219" s="13" t="s">
        <v>83</v>
      </c>
      <c r="AW219" s="13" t="s">
        <v>32</v>
      </c>
      <c r="AX219" s="13" t="s">
        <v>76</v>
      </c>
      <c r="AY219" s="250" t="s">
        <v>155</v>
      </c>
    </row>
    <row r="220" s="13" customFormat="1">
      <c r="A220" s="13"/>
      <c r="B220" s="240"/>
      <c r="C220" s="241"/>
      <c r="D220" s="242" t="s">
        <v>163</v>
      </c>
      <c r="E220" s="243" t="s">
        <v>1</v>
      </c>
      <c r="F220" s="244" t="s">
        <v>225</v>
      </c>
      <c r="G220" s="241"/>
      <c r="H220" s="243" t="s">
        <v>1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0" t="s">
        <v>163</v>
      </c>
      <c r="AU220" s="250" t="s">
        <v>85</v>
      </c>
      <c r="AV220" s="13" t="s">
        <v>83</v>
      </c>
      <c r="AW220" s="13" t="s">
        <v>32</v>
      </c>
      <c r="AX220" s="13" t="s">
        <v>76</v>
      </c>
      <c r="AY220" s="250" t="s">
        <v>155</v>
      </c>
    </row>
    <row r="221" s="13" customFormat="1">
      <c r="A221" s="13"/>
      <c r="B221" s="240"/>
      <c r="C221" s="241"/>
      <c r="D221" s="242" t="s">
        <v>163</v>
      </c>
      <c r="E221" s="243" t="s">
        <v>1</v>
      </c>
      <c r="F221" s="244" t="s">
        <v>170</v>
      </c>
      <c r="G221" s="241"/>
      <c r="H221" s="243" t="s">
        <v>1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0" t="s">
        <v>163</v>
      </c>
      <c r="AU221" s="250" t="s">
        <v>85</v>
      </c>
      <c r="AV221" s="13" t="s">
        <v>83</v>
      </c>
      <c r="AW221" s="13" t="s">
        <v>32</v>
      </c>
      <c r="AX221" s="13" t="s">
        <v>76</v>
      </c>
      <c r="AY221" s="250" t="s">
        <v>155</v>
      </c>
    </row>
    <row r="222" s="14" customFormat="1">
      <c r="A222" s="14"/>
      <c r="B222" s="251"/>
      <c r="C222" s="252"/>
      <c r="D222" s="242" t="s">
        <v>163</v>
      </c>
      <c r="E222" s="253" t="s">
        <v>1</v>
      </c>
      <c r="F222" s="254" t="s">
        <v>563</v>
      </c>
      <c r="G222" s="252"/>
      <c r="H222" s="255">
        <v>69.879000000000005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1" t="s">
        <v>163</v>
      </c>
      <c r="AU222" s="261" t="s">
        <v>85</v>
      </c>
      <c r="AV222" s="14" t="s">
        <v>85</v>
      </c>
      <c r="AW222" s="14" t="s">
        <v>32</v>
      </c>
      <c r="AX222" s="14" t="s">
        <v>76</v>
      </c>
      <c r="AY222" s="261" t="s">
        <v>155</v>
      </c>
    </row>
    <row r="223" s="14" customFormat="1">
      <c r="A223" s="14"/>
      <c r="B223" s="251"/>
      <c r="C223" s="252"/>
      <c r="D223" s="242" t="s">
        <v>163</v>
      </c>
      <c r="E223" s="253" t="s">
        <v>1</v>
      </c>
      <c r="F223" s="254" t="s">
        <v>564</v>
      </c>
      <c r="G223" s="252"/>
      <c r="H223" s="255">
        <v>4.1280000000000001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1" t="s">
        <v>163</v>
      </c>
      <c r="AU223" s="261" t="s">
        <v>85</v>
      </c>
      <c r="AV223" s="14" t="s">
        <v>85</v>
      </c>
      <c r="AW223" s="14" t="s">
        <v>32</v>
      </c>
      <c r="AX223" s="14" t="s">
        <v>76</v>
      </c>
      <c r="AY223" s="261" t="s">
        <v>155</v>
      </c>
    </row>
    <row r="224" s="16" customFormat="1">
      <c r="A224" s="16"/>
      <c r="B224" s="277"/>
      <c r="C224" s="278"/>
      <c r="D224" s="242" t="s">
        <v>163</v>
      </c>
      <c r="E224" s="279" t="s">
        <v>1</v>
      </c>
      <c r="F224" s="280" t="s">
        <v>228</v>
      </c>
      <c r="G224" s="278"/>
      <c r="H224" s="281">
        <v>74.007000000000005</v>
      </c>
      <c r="I224" s="282"/>
      <c r="J224" s="278"/>
      <c r="K224" s="278"/>
      <c r="L224" s="283"/>
      <c r="M224" s="284"/>
      <c r="N224" s="285"/>
      <c r="O224" s="285"/>
      <c r="P224" s="285"/>
      <c r="Q224" s="285"/>
      <c r="R224" s="285"/>
      <c r="S224" s="285"/>
      <c r="T224" s="28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7" t="s">
        <v>163</v>
      </c>
      <c r="AU224" s="287" t="s">
        <v>85</v>
      </c>
      <c r="AV224" s="16" t="s">
        <v>178</v>
      </c>
      <c r="AW224" s="16" t="s">
        <v>32</v>
      </c>
      <c r="AX224" s="16" t="s">
        <v>76</v>
      </c>
      <c r="AY224" s="287" t="s">
        <v>155</v>
      </c>
    </row>
    <row r="225" s="13" customFormat="1">
      <c r="A225" s="13"/>
      <c r="B225" s="240"/>
      <c r="C225" s="241"/>
      <c r="D225" s="242" t="s">
        <v>163</v>
      </c>
      <c r="E225" s="243" t="s">
        <v>1</v>
      </c>
      <c r="F225" s="244" t="s">
        <v>174</v>
      </c>
      <c r="G225" s="241"/>
      <c r="H225" s="243" t="s">
        <v>1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0" t="s">
        <v>163</v>
      </c>
      <c r="AU225" s="250" t="s">
        <v>85</v>
      </c>
      <c r="AV225" s="13" t="s">
        <v>83</v>
      </c>
      <c r="AW225" s="13" t="s">
        <v>32</v>
      </c>
      <c r="AX225" s="13" t="s">
        <v>76</v>
      </c>
      <c r="AY225" s="250" t="s">
        <v>155</v>
      </c>
    </row>
    <row r="226" s="14" customFormat="1">
      <c r="A226" s="14"/>
      <c r="B226" s="251"/>
      <c r="C226" s="252"/>
      <c r="D226" s="242" t="s">
        <v>163</v>
      </c>
      <c r="E226" s="253" t="s">
        <v>1</v>
      </c>
      <c r="F226" s="254" t="s">
        <v>565</v>
      </c>
      <c r="G226" s="252"/>
      <c r="H226" s="255">
        <v>13.146000000000001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1" t="s">
        <v>163</v>
      </c>
      <c r="AU226" s="261" t="s">
        <v>85</v>
      </c>
      <c r="AV226" s="14" t="s">
        <v>85</v>
      </c>
      <c r="AW226" s="14" t="s">
        <v>32</v>
      </c>
      <c r="AX226" s="14" t="s">
        <v>76</v>
      </c>
      <c r="AY226" s="261" t="s">
        <v>155</v>
      </c>
    </row>
    <row r="227" s="14" customFormat="1">
      <c r="A227" s="14"/>
      <c r="B227" s="251"/>
      <c r="C227" s="252"/>
      <c r="D227" s="242" t="s">
        <v>163</v>
      </c>
      <c r="E227" s="253" t="s">
        <v>1</v>
      </c>
      <c r="F227" s="254" t="s">
        <v>566</v>
      </c>
      <c r="G227" s="252"/>
      <c r="H227" s="255">
        <v>1.1879999999999999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1" t="s">
        <v>163</v>
      </c>
      <c r="AU227" s="261" t="s">
        <v>85</v>
      </c>
      <c r="AV227" s="14" t="s">
        <v>85</v>
      </c>
      <c r="AW227" s="14" t="s">
        <v>32</v>
      </c>
      <c r="AX227" s="14" t="s">
        <v>76</v>
      </c>
      <c r="AY227" s="261" t="s">
        <v>155</v>
      </c>
    </row>
    <row r="228" s="16" customFormat="1">
      <c r="A228" s="16"/>
      <c r="B228" s="277"/>
      <c r="C228" s="278"/>
      <c r="D228" s="242" t="s">
        <v>163</v>
      </c>
      <c r="E228" s="279" t="s">
        <v>1</v>
      </c>
      <c r="F228" s="280" t="s">
        <v>228</v>
      </c>
      <c r="G228" s="278"/>
      <c r="H228" s="281">
        <v>14.334000000000001</v>
      </c>
      <c r="I228" s="282"/>
      <c r="J228" s="278"/>
      <c r="K228" s="278"/>
      <c r="L228" s="283"/>
      <c r="M228" s="284"/>
      <c r="N228" s="285"/>
      <c r="O228" s="285"/>
      <c r="P228" s="285"/>
      <c r="Q228" s="285"/>
      <c r="R228" s="285"/>
      <c r="S228" s="285"/>
      <c r="T228" s="28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87" t="s">
        <v>163</v>
      </c>
      <c r="AU228" s="287" t="s">
        <v>85</v>
      </c>
      <c r="AV228" s="16" t="s">
        <v>178</v>
      </c>
      <c r="AW228" s="16" t="s">
        <v>32</v>
      </c>
      <c r="AX228" s="16" t="s">
        <v>76</v>
      </c>
      <c r="AY228" s="287" t="s">
        <v>155</v>
      </c>
    </row>
    <row r="229" s="15" customFormat="1">
      <c r="A229" s="15"/>
      <c r="B229" s="262"/>
      <c r="C229" s="263"/>
      <c r="D229" s="242" t="s">
        <v>163</v>
      </c>
      <c r="E229" s="264" t="s">
        <v>1</v>
      </c>
      <c r="F229" s="265" t="s">
        <v>167</v>
      </c>
      <c r="G229" s="263"/>
      <c r="H229" s="266">
        <v>88.341000000000008</v>
      </c>
      <c r="I229" s="267"/>
      <c r="J229" s="263"/>
      <c r="K229" s="263"/>
      <c r="L229" s="268"/>
      <c r="M229" s="269"/>
      <c r="N229" s="270"/>
      <c r="O229" s="270"/>
      <c r="P229" s="270"/>
      <c r="Q229" s="270"/>
      <c r="R229" s="270"/>
      <c r="S229" s="270"/>
      <c r="T229" s="27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2" t="s">
        <v>163</v>
      </c>
      <c r="AU229" s="272" t="s">
        <v>85</v>
      </c>
      <c r="AV229" s="15" t="s">
        <v>162</v>
      </c>
      <c r="AW229" s="15" t="s">
        <v>32</v>
      </c>
      <c r="AX229" s="15" t="s">
        <v>83</v>
      </c>
      <c r="AY229" s="272" t="s">
        <v>155</v>
      </c>
    </row>
    <row r="230" s="2" customFormat="1" ht="55.5" customHeight="1">
      <c r="A230" s="39"/>
      <c r="B230" s="40"/>
      <c r="C230" s="227" t="s">
        <v>203</v>
      </c>
      <c r="D230" s="227" t="s">
        <v>157</v>
      </c>
      <c r="E230" s="228" t="s">
        <v>231</v>
      </c>
      <c r="F230" s="229" t="s">
        <v>232</v>
      </c>
      <c r="G230" s="230" t="s">
        <v>215</v>
      </c>
      <c r="H230" s="231">
        <v>29.446999999999999</v>
      </c>
      <c r="I230" s="232"/>
      <c r="J230" s="233">
        <f>ROUND(I230*H230,2)</f>
        <v>0</v>
      </c>
      <c r="K230" s="229" t="s">
        <v>161</v>
      </c>
      <c r="L230" s="45"/>
      <c r="M230" s="234" t="s">
        <v>1</v>
      </c>
      <c r="N230" s="235" t="s">
        <v>41</v>
      </c>
      <c r="O230" s="92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162</v>
      </c>
      <c r="AT230" s="238" t="s">
        <v>157</v>
      </c>
      <c r="AU230" s="238" t="s">
        <v>85</v>
      </c>
      <c r="AY230" s="18" t="s">
        <v>155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83</v>
      </c>
      <c r="BK230" s="239">
        <f>ROUND(I230*H230,2)</f>
        <v>0</v>
      </c>
      <c r="BL230" s="18" t="s">
        <v>162</v>
      </c>
      <c r="BM230" s="238" t="s">
        <v>242</v>
      </c>
    </row>
    <row r="231" s="13" customFormat="1">
      <c r="A231" s="13"/>
      <c r="B231" s="240"/>
      <c r="C231" s="241"/>
      <c r="D231" s="242" t="s">
        <v>163</v>
      </c>
      <c r="E231" s="243" t="s">
        <v>1</v>
      </c>
      <c r="F231" s="244" t="s">
        <v>164</v>
      </c>
      <c r="G231" s="241"/>
      <c r="H231" s="243" t="s">
        <v>1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0" t="s">
        <v>163</v>
      </c>
      <c r="AU231" s="250" t="s">
        <v>85</v>
      </c>
      <c r="AV231" s="13" t="s">
        <v>83</v>
      </c>
      <c r="AW231" s="13" t="s">
        <v>32</v>
      </c>
      <c r="AX231" s="13" t="s">
        <v>76</v>
      </c>
      <c r="AY231" s="250" t="s">
        <v>155</v>
      </c>
    </row>
    <row r="232" s="13" customFormat="1">
      <c r="A232" s="13"/>
      <c r="B232" s="240"/>
      <c r="C232" s="241"/>
      <c r="D232" s="242" t="s">
        <v>163</v>
      </c>
      <c r="E232" s="243" t="s">
        <v>1</v>
      </c>
      <c r="F232" s="244" t="s">
        <v>567</v>
      </c>
      <c r="G232" s="241"/>
      <c r="H232" s="243" t="s">
        <v>1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0" t="s">
        <v>163</v>
      </c>
      <c r="AU232" s="250" t="s">
        <v>85</v>
      </c>
      <c r="AV232" s="13" t="s">
        <v>83</v>
      </c>
      <c r="AW232" s="13" t="s">
        <v>32</v>
      </c>
      <c r="AX232" s="13" t="s">
        <v>76</v>
      </c>
      <c r="AY232" s="250" t="s">
        <v>155</v>
      </c>
    </row>
    <row r="233" s="13" customFormat="1">
      <c r="A233" s="13"/>
      <c r="B233" s="240"/>
      <c r="C233" s="241"/>
      <c r="D233" s="242" t="s">
        <v>163</v>
      </c>
      <c r="E233" s="243" t="s">
        <v>1</v>
      </c>
      <c r="F233" s="244" t="s">
        <v>225</v>
      </c>
      <c r="G233" s="241"/>
      <c r="H233" s="243" t="s">
        <v>1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0" t="s">
        <v>163</v>
      </c>
      <c r="AU233" s="250" t="s">
        <v>85</v>
      </c>
      <c r="AV233" s="13" t="s">
        <v>83</v>
      </c>
      <c r="AW233" s="13" t="s">
        <v>32</v>
      </c>
      <c r="AX233" s="13" t="s">
        <v>76</v>
      </c>
      <c r="AY233" s="250" t="s">
        <v>155</v>
      </c>
    </row>
    <row r="234" s="13" customFormat="1">
      <c r="A234" s="13"/>
      <c r="B234" s="240"/>
      <c r="C234" s="241"/>
      <c r="D234" s="242" t="s">
        <v>163</v>
      </c>
      <c r="E234" s="243" t="s">
        <v>1</v>
      </c>
      <c r="F234" s="244" t="s">
        <v>170</v>
      </c>
      <c r="G234" s="241"/>
      <c r="H234" s="243" t="s">
        <v>1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163</v>
      </c>
      <c r="AU234" s="250" t="s">
        <v>85</v>
      </c>
      <c r="AV234" s="13" t="s">
        <v>83</v>
      </c>
      <c r="AW234" s="13" t="s">
        <v>32</v>
      </c>
      <c r="AX234" s="13" t="s">
        <v>76</v>
      </c>
      <c r="AY234" s="250" t="s">
        <v>155</v>
      </c>
    </row>
    <row r="235" s="14" customFormat="1">
      <c r="A235" s="14"/>
      <c r="B235" s="251"/>
      <c r="C235" s="252"/>
      <c r="D235" s="242" t="s">
        <v>163</v>
      </c>
      <c r="E235" s="253" t="s">
        <v>1</v>
      </c>
      <c r="F235" s="254" t="s">
        <v>568</v>
      </c>
      <c r="G235" s="252"/>
      <c r="H235" s="255">
        <v>23.292999999999999</v>
      </c>
      <c r="I235" s="256"/>
      <c r="J235" s="252"/>
      <c r="K235" s="252"/>
      <c r="L235" s="257"/>
      <c r="M235" s="258"/>
      <c r="N235" s="259"/>
      <c r="O235" s="259"/>
      <c r="P235" s="259"/>
      <c r="Q235" s="259"/>
      <c r="R235" s="259"/>
      <c r="S235" s="259"/>
      <c r="T235" s="26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1" t="s">
        <v>163</v>
      </c>
      <c r="AU235" s="261" t="s">
        <v>85</v>
      </c>
      <c r="AV235" s="14" t="s">
        <v>85</v>
      </c>
      <c r="AW235" s="14" t="s">
        <v>32</v>
      </c>
      <c r="AX235" s="14" t="s">
        <v>76</v>
      </c>
      <c r="AY235" s="261" t="s">
        <v>155</v>
      </c>
    </row>
    <row r="236" s="14" customFormat="1">
      <c r="A236" s="14"/>
      <c r="B236" s="251"/>
      <c r="C236" s="252"/>
      <c r="D236" s="242" t="s">
        <v>163</v>
      </c>
      <c r="E236" s="253" t="s">
        <v>1</v>
      </c>
      <c r="F236" s="254" t="s">
        <v>569</v>
      </c>
      <c r="G236" s="252"/>
      <c r="H236" s="255">
        <v>1.3759999999999999</v>
      </c>
      <c r="I236" s="256"/>
      <c r="J236" s="252"/>
      <c r="K236" s="252"/>
      <c r="L236" s="257"/>
      <c r="M236" s="258"/>
      <c r="N236" s="259"/>
      <c r="O236" s="259"/>
      <c r="P236" s="259"/>
      <c r="Q236" s="259"/>
      <c r="R236" s="259"/>
      <c r="S236" s="259"/>
      <c r="T236" s="26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1" t="s">
        <v>163</v>
      </c>
      <c r="AU236" s="261" t="s">
        <v>85</v>
      </c>
      <c r="AV236" s="14" t="s">
        <v>85</v>
      </c>
      <c r="AW236" s="14" t="s">
        <v>32</v>
      </c>
      <c r="AX236" s="14" t="s">
        <v>76</v>
      </c>
      <c r="AY236" s="261" t="s">
        <v>155</v>
      </c>
    </row>
    <row r="237" s="16" customFormat="1">
      <c r="A237" s="16"/>
      <c r="B237" s="277"/>
      <c r="C237" s="278"/>
      <c r="D237" s="242" t="s">
        <v>163</v>
      </c>
      <c r="E237" s="279" t="s">
        <v>1</v>
      </c>
      <c r="F237" s="280" t="s">
        <v>228</v>
      </c>
      <c r="G237" s="278"/>
      <c r="H237" s="281">
        <v>24.669</v>
      </c>
      <c r="I237" s="282"/>
      <c r="J237" s="278"/>
      <c r="K237" s="278"/>
      <c r="L237" s="283"/>
      <c r="M237" s="284"/>
      <c r="N237" s="285"/>
      <c r="O237" s="285"/>
      <c r="P237" s="285"/>
      <c r="Q237" s="285"/>
      <c r="R237" s="285"/>
      <c r="S237" s="285"/>
      <c r="T237" s="28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87" t="s">
        <v>163</v>
      </c>
      <c r="AU237" s="287" t="s">
        <v>85</v>
      </c>
      <c r="AV237" s="16" t="s">
        <v>178</v>
      </c>
      <c r="AW237" s="16" t="s">
        <v>32</v>
      </c>
      <c r="AX237" s="16" t="s">
        <v>76</v>
      </c>
      <c r="AY237" s="287" t="s">
        <v>155</v>
      </c>
    </row>
    <row r="238" s="13" customFormat="1">
      <c r="A238" s="13"/>
      <c r="B238" s="240"/>
      <c r="C238" s="241"/>
      <c r="D238" s="242" t="s">
        <v>163</v>
      </c>
      <c r="E238" s="243" t="s">
        <v>1</v>
      </c>
      <c r="F238" s="244" t="s">
        <v>174</v>
      </c>
      <c r="G238" s="241"/>
      <c r="H238" s="243" t="s">
        <v>1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0" t="s">
        <v>163</v>
      </c>
      <c r="AU238" s="250" t="s">
        <v>85</v>
      </c>
      <c r="AV238" s="13" t="s">
        <v>83</v>
      </c>
      <c r="AW238" s="13" t="s">
        <v>32</v>
      </c>
      <c r="AX238" s="13" t="s">
        <v>76</v>
      </c>
      <c r="AY238" s="250" t="s">
        <v>155</v>
      </c>
    </row>
    <row r="239" s="14" customFormat="1">
      <c r="A239" s="14"/>
      <c r="B239" s="251"/>
      <c r="C239" s="252"/>
      <c r="D239" s="242" t="s">
        <v>163</v>
      </c>
      <c r="E239" s="253" t="s">
        <v>1</v>
      </c>
      <c r="F239" s="254" t="s">
        <v>570</v>
      </c>
      <c r="G239" s="252"/>
      <c r="H239" s="255">
        <v>4.3819999999999997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1" t="s">
        <v>163</v>
      </c>
      <c r="AU239" s="261" t="s">
        <v>85</v>
      </c>
      <c r="AV239" s="14" t="s">
        <v>85</v>
      </c>
      <c r="AW239" s="14" t="s">
        <v>32</v>
      </c>
      <c r="AX239" s="14" t="s">
        <v>76</v>
      </c>
      <c r="AY239" s="261" t="s">
        <v>155</v>
      </c>
    </row>
    <row r="240" s="14" customFormat="1">
      <c r="A240" s="14"/>
      <c r="B240" s="251"/>
      <c r="C240" s="252"/>
      <c r="D240" s="242" t="s">
        <v>163</v>
      </c>
      <c r="E240" s="253" t="s">
        <v>1</v>
      </c>
      <c r="F240" s="254" t="s">
        <v>571</v>
      </c>
      <c r="G240" s="252"/>
      <c r="H240" s="255">
        <v>0.39600000000000002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1" t="s">
        <v>163</v>
      </c>
      <c r="AU240" s="261" t="s">
        <v>85</v>
      </c>
      <c r="AV240" s="14" t="s">
        <v>85</v>
      </c>
      <c r="AW240" s="14" t="s">
        <v>32</v>
      </c>
      <c r="AX240" s="14" t="s">
        <v>76</v>
      </c>
      <c r="AY240" s="261" t="s">
        <v>155</v>
      </c>
    </row>
    <row r="241" s="16" customFormat="1">
      <c r="A241" s="16"/>
      <c r="B241" s="277"/>
      <c r="C241" s="278"/>
      <c r="D241" s="242" t="s">
        <v>163</v>
      </c>
      <c r="E241" s="279" t="s">
        <v>1</v>
      </c>
      <c r="F241" s="280" t="s">
        <v>228</v>
      </c>
      <c r="G241" s="278"/>
      <c r="H241" s="281">
        <v>4.7779999999999996</v>
      </c>
      <c r="I241" s="282"/>
      <c r="J241" s="278"/>
      <c r="K241" s="278"/>
      <c r="L241" s="283"/>
      <c r="M241" s="284"/>
      <c r="N241" s="285"/>
      <c r="O241" s="285"/>
      <c r="P241" s="285"/>
      <c r="Q241" s="285"/>
      <c r="R241" s="285"/>
      <c r="S241" s="285"/>
      <c r="T241" s="28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87" t="s">
        <v>163</v>
      </c>
      <c r="AU241" s="287" t="s">
        <v>85</v>
      </c>
      <c r="AV241" s="16" t="s">
        <v>178</v>
      </c>
      <c r="AW241" s="16" t="s">
        <v>32</v>
      </c>
      <c r="AX241" s="16" t="s">
        <v>76</v>
      </c>
      <c r="AY241" s="287" t="s">
        <v>155</v>
      </c>
    </row>
    <row r="242" s="15" customFormat="1">
      <c r="A242" s="15"/>
      <c r="B242" s="262"/>
      <c r="C242" s="263"/>
      <c r="D242" s="242" t="s">
        <v>163</v>
      </c>
      <c r="E242" s="264" t="s">
        <v>1</v>
      </c>
      <c r="F242" s="265" t="s">
        <v>167</v>
      </c>
      <c r="G242" s="263"/>
      <c r="H242" s="266">
        <v>29.447000000000003</v>
      </c>
      <c r="I242" s="267"/>
      <c r="J242" s="263"/>
      <c r="K242" s="263"/>
      <c r="L242" s="268"/>
      <c r="M242" s="269"/>
      <c r="N242" s="270"/>
      <c r="O242" s="270"/>
      <c r="P242" s="270"/>
      <c r="Q242" s="270"/>
      <c r="R242" s="270"/>
      <c r="S242" s="270"/>
      <c r="T242" s="27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2" t="s">
        <v>163</v>
      </c>
      <c r="AU242" s="272" t="s">
        <v>85</v>
      </c>
      <c r="AV242" s="15" t="s">
        <v>162</v>
      </c>
      <c r="AW242" s="15" t="s">
        <v>32</v>
      </c>
      <c r="AX242" s="15" t="s">
        <v>83</v>
      </c>
      <c r="AY242" s="272" t="s">
        <v>155</v>
      </c>
    </row>
    <row r="243" s="2" customFormat="1" ht="37.8" customHeight="1">
      <c r="A243" s="39"/>
      <c r="B243" s="40"/>
      <c r="C243" s="227" t="s">
        <v>243</v>
      </c>
      <c r="D243" s="227" t="s">
        <v>157</v>
      </c>
      <c r="E243" s="228" t="s">
        <v>235</v>
      </c>
      <c r="F243" s="229" t="s">
        <v>236</v>
      </c>
      <c r="G243" s="230" t="s">
        <v>160</v>
      </c>
      <c r="H243" s="231">
        <v>564.09000000000003</v>
      </c>
      <c r="I243" s="232"/>
      <c r="J243" s="233">
        <f>ROUND(I243*H243,2)</f>
        <v>0</v>
      </c>
      <c r="K243" s="229" t="s">
        <v>161</v>
      </c>
      <c r="L243" s="45"/>
      <c r="M243" s="234" t="s">
        <v>1</v>
      </c>
      <c r="N243" s="235" t="s">
        <v>41</v>
      </c>
      <c r="O243" s="92"/>
      <c r="P243" s="236">
        <f>O243*H243</f>
        <v>0</v>
      </c>
      <c r="Q243" s="236">
        <v>0.00058135999999999995</v>
      </c>
      <c r="R243" s="236">
        <f>Q243*H243</f>
        <v>0.32793936239999999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162</v>
      </c>
      <c r="AT243" s="238" t="s">
        <v>157</v>
      </c>
      <c r="AU243" s="238" t="s">
        <v>85</v>
      </c>
      <c r="AY243" s="18" t="s">
        <v>155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83</v>
      </c>
      <c r="BK243" s="239">
        <f>ROUND(I243*H243,2)</f>
        <v>0</v>
      </c>
      <c r="BL243" s="18" t="s">
        <v>162</v>
      </c>
      <c r="BM243" s="238" t="s">
        <v>246</v>
      </c>
    </row>
    <row r="244" s="13" customFormat="1">
      <c r="A244" s="13"/>
      <c r="B244" s="240"/>
      <c r="C244" s="241"/>
      <c r="D244" s="242" t="s">
        <v>163</v>
      </c>
      <c r="E244" s="243" t="s">
        <v>1</v>
      </c>
      <c r="F244" s="244" t="s">
        <v>164</v>
      </c>
      <c r="G244" s="241"/>
      <c r="H244" s="243" t="s">
        <v>1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0" t="s">
        <v>163</v>
      </c>
      <c r="AU244" s="250" t="s">
        <v>85</v>
      </c>
      <c r="AV244" s="13" t="s">
        <v>83</v>
      </c>
      <c r="AW244" s="13" t="s">
        <v>32</v>
      </c>
      <c r="AX244" s="13" t="s">
        <v>76</v>
      </c>
      <c r="AY244" s="250" t="s">
        <v>155</v>
      </c>
    </row>
    <row r="245" s="13" customFormat="1">
      <c r="A245" s="13"/>
      <c r="B245" s="240"/>
      <c r="C245" s="241"/>
      <c r="D245" s="242" t="s">
        <v>163</v>
      </c>
      <c r="E245" s="243" t="s">
        <v>1</v>
      </c>
      <c r="F245" s="244" t="s">
        <v>225</v>
      </c>
      <c r="G245" s="241"/>
      <c r="H245" s="243" t="s">
        <v>1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0" t="s">
        <v>163</v>
      </c>
      <c r="AU245" s="250" t="s">
        <v>85</v>
      </c>
      <c r="AV245" s="13" t="s">
        <v>83</v>
      </c>
      <c r="AW245" s="13" t="s">
        <v>32</v>
      </c>
      <c r="AX245" s="13" t="s">
        <v>76</v>
      </c>
      <c r="AY245" s="250" t="s">
        <v>155</v>
      </c>
    </row>
    <row r="246" s="14" customFormat="1">
      <c r="A246" s="14"/>
      <c r="B246" s="251"/>
      <c r="C246" s="252"/>
      <c r="D246" s="242" t="s">
        <v>163</v>
      </c>
      <c r="E246" s="253" t="s">
        <v>1</v>
      </c>
      <c r="F246" s="254" t="s">
        <v>572</v>
      </c>
      <c r="G246" s="252"/>
      <c r="H246" s="255">
        <v>463.29000000000002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1" t="s">
        <v>163</v>
      </c>
      <c r="AU246" s="261" t="s">
        <v>85</v>
      </c>
      <c r="AV246" s="14" t="s">
        <v>85</v>
      </c>
      <c r="AW246" s="14" t="s">
        <v>32</v>
      </c>
      <c r="AX246" s="14" t="s">
        <v>76</v>
      </c>
      <c r="AY246" s="261" t="s">
        <v>155</v>
      </c>
    </row>
    <row r="247" s="14" customFormat="1">
      <c r="A247" s="14"/>
      <c r="B247" s="251"/>
      <c r="C247" s="252"/>
      <c r="D247" s="242" t="s">
        <v>163</v>
      </c>
      <c r="E247" s="253" t="s">
        <v>1</v>
      </c>
      <c r="F247" s="254" t="s">
        <v>573</v>
      </c>
      <c r="G247" s="252"/>
      <c r="H247" s="255">
        <v>100.8</v>
      </c>
      <c r="I247" s="256"/>
      <c r="J247" s="252"/>
      <c r="K247" s="252"/>
      <c r="L247" s="257"/>
      <c r="M247" s="258"/>
      <c r="N247" s="259"/>
      <c r="O247" s="259"/>
      <c r="P247" s="259"/>
      <c r="Q247" s="259"/>
      <c r="R247" s="259"/>
      <c r="S247" s="259"/>
      <c r="T247" s="26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1" t="s">
        <v>163</v>
      </c>
      <c r="AU247" s="261" t="s">
        <v>85</v>
      </c>
      <c r="AV247" s="14" t="s">
        <v>85</v>
      </c>
      <c r="AW247" s="14" t="s">
        <v>32</v>
      </c>
      <c r="AX247" s="14" t="s">
        <v>76</v>
      </c>
      <c r="AY247" s="261" t="s">
        <v>155</v>
      </c>
    </row>
    <row r="248" s="15" customFormat="1">
      <c r="A248" s="15"/>
      <c r="B248" s="262"/>
      <c r="C248" s="263"/>
      <c r="D248" s="242" t="s">
        <v>163</v>
      </c>
      <c r="E248" s="264" t="s">
        <v>1</v>
      </c>
      <c r="F248" s="265" t="s">
        <v>167</v>
      </c>
      <c r="G248" s="263"/>
      <c r="H248" s="266">
        <v>564.09000000000003</v>
      </c>
      <c r="I248" s="267"/>
      <c r="J248" s="263"/>
      <c r="K248" s="263"/>
      <c r="L248" s="268"/>
      <c r="M248" s="269"/>
      <c r="N248" s="270"/>
      <c r="O248" s="270"/>
      <c r="P248" s="270"/>
      <c r="Q248" s="270"/>
      <c r="R248" s="270"/>
      <c r="S248" s="270"/>
      <c r="T248" s="27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2" t="s">
        <v>163</v>
      </c>
      <c r="AU248" s="272" t="s">
        <v>85</v>
      </c>
      <c r="AV248" s="15" t="s">
        <v>162</v>
      </c>
      <c r="AW248" s="15" t="s">
        <v>32</v>
      </c>
      <c r="AX248" s="15" t="s">
        <v>83</v>
      </c>
      <c r="AY248" s="272" t="s">
        <v>155</v>
      </c>
    </row>
    <row r="249" s="2" customFormat="1" ht="37.8" customHeight="1">
      <c r="A249" s="39"/>
      <c r="B249" s="40"/>
      <c r="C249" s="227" t="s">
        <v>209</v>
      </c>
      <c r="D249" s="227" t="s">
        <v>157</v>
      </c>
      <c r="E249" s="228" t="s">
        <v>240</v>
      </c>
      <c r="F249" s="229" t="s">
        <v>241</v>
      </c>
      <c r="G249" s="230" t="s">
        <v>160</v>
      </c>
      <c r="H249" s="231">
        <v>564.09000000000003</v>
      </c>
      <c r="I249" s="232"/>
      <c r="J249" s="233">
        <f>ROUND(I249*H249,2)</f>
        <v>0</v>
      </c>
      <c r="K249" s="229" t="s">
        <v>161</v>
      </c>
      <c r="L249" s="45"/>
      <c r="M249" s="234" t="s">
        <v>1</v>
      </c>
      <c r="N249" s="235" t="s">
        <v>41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162</v>
      </c>
      <c r="AT249" s="238" t="s">
        <v>157</v>
      </c>
      <c r="AU249" s="238" t="s">
        <v>85</v>
      </c>
      <c r="AY249" s="18" t="s">
        <v>155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83</v>
      </c>
      <c r="BK249" s="239">
        <f>ROUND(I249*H249,2)</f>
        <v>0</v>
      </c>
      <c r="BL249" s="18" t="s">
        <v>162</v>
      </c>
      <c r="BM249" s="238" t="s">
        <v>251</v>
      </c>
    </row>
    <row r="250" s="13" customFormat="1">
      <c r="A250" s="13"/>
      <c r="B250" s="240"/>
      <c r="C250" s="241"/>
      <c r="D250" s="242" t="s">
        <v>163</v>
      </c>
      <c r="E250" s="243" t="s">
        <v>1</v>
      </c>
      <c r="F250" s="244" t="s">
        <v>574</v>
      </c>
      <c r="G250" s="241"/>
      <c r="H250" s="243" t="s">
        <v>1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0" t="s">
        <v>163</v>
      </c>
      <c r="AU250" s="250" t="s">
        <v>85</v>
      </c>
      <c r="AV250" s="13" t="s">
        <v>83</v>
      </c>
      <c r="AW250" s="13" t="s">
        <v>32</v>
      </c>
      <c r="AX250" s="13" t="s">
        <v>76</v>
      </c>
      <c r="AY250" s="250" t="s">
        <v>155</v>
      </c>
    </row>
    <row r="251" s="14" customFormat="1">
      <c r="A251" s="14"/>
      <c r="B251" s="251"/>
      <c r="C251" s="252"/>
      <c r="D251" s="242" t="s">
        <v>163</v>
      </c>
      <c r="E251" s="253" t="s">
        <v>1</v>
      </c>
      <c r="F251" s="254" t="s">
        <v>572</v>
      </c>
      <c r="G251" s="252"/>
      <c r="H251" s="255">
        <v>463.29000000000002</v>
      </c>
      <c r="I251" s="256"/>
      <c r="J251" s="252"/>
      <c r="K251" s="252"/>
      <c r="L251" s="257"/>
      <c r="M251" s="258"/>
      <c r="N251" s="259"/>
      <c r="O251" s="259"/>
      <c r="P251" s="259"/>
      <c r="Q251" s="259"/>
      <c r="R251" s="259"/>
      <c r="S251" s="259"/>
      <c r="T251" s="26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1" t="s">
        <v>163</v>
      </c>
      <c r="AU251" s="261" t="s">
        <v>85</v>
      </c>
      <c r="AV251" s="14" t="s">
        <v>85</v>
      </c>
      <c r="AW251" s="14" t="s">
        <v>32</v>
      </c>
      <c r="AX251" s="14" t="s">
        <v>76</v>
      </c>
      <c r="AY251" s="261" t="s">
        <v>155</v>
      </c>
    </row>
    <row r="252" s="14" customFormat="1">
      <c r="A252" s="14"/>
      <c r="B252" s="251"/>
      <c r="C252" s="252"/>
      <c r="D252" s="242" t="s">
        <v>163</v>
      </c>
      <c r="E252" s="253" t="s">
        <v>1</v>
      </c>
      <c r="F252" s="254" t="s">
        <v>573</v>
      </c>
      <c r="G252" s="252"/>
      <c r="H252" s="255">
        <v>100.8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1" t="s">
        <v>163</v>
      </c>
      <c r="AU252" s="261" t="s">
        <v>85</v>
      </c>
      <c r="AV252" s="14" t="s">
        <v>85</v>
      </c>
      <c r="AW252" s="14" t="s">
        <v>32</v>
      </c>
      <c r="AX252" s="14" t="s">
        <v>76</v>
      </c>
      <c r="AY252" s="261" t="s">
        <v>155</v>
      </c>
    </row>
    <row r="253" s="15" customFormat="1">
      <c r="A253" s="15"/>
      <c r="B253" s="262"/>
      <c r="C253" s="263"/>
      <c r="D253" s="242" t="s">
        <v>163</v>
      </c>
      <c r="E253" s="264" t="s">
        <v>1</v>
      </c>
      <c r="F253" s="265" t="s">
        <v>167</v>
      </c>
      <c r="G253" s="263"/>
      <c r="H253" s="266">
        <v>564.09000000000003</v>
      </c>
      <c r="I253" s="267"/>
      <c r="J253" s="263"/>
      <c r="K253" s="263"/>
      <c r="L253" s="268"/>
      <c r="M253" s="269"/>
      <c r="N253" s="270"/>
      <c r="O253" s="270"/>
      <c r="P253" s="270"/>
      <c r="Q253" s="270"/>
      <c r="R253" s="270"/>
      <c r="S253" s="270"/>
      <c r="T253" s="27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2" t="s">
        <v>163</v>
      </c>
      <c r="AU253" s="272" t="s">
        <v>85</v>
      </c>
      <c r="AV253" s="15" t="s">
        <v>162</v>
      </c>
      <c r="AW253" s="15" t="s">
        <v>32</v>
      </c>
      <c r="AX253" s="15" t="s">
        <v>83</v>
      </c>
      <c r="AY253" s="272" t="s">
        <v>155</v>
      </c>
    </row>
    <row r="254" s="2" customFormat="1" ht="62.7" customHeight="1">
      <c r="A254" s="39"/>
      <c r="B254" s="40"/>
      <c r="C254" s="227" t="s">
        <v>254</v>
      </c>
      <c r="D254" s="227" t="s">
        <v>157</v>
      </c>
      <c r="E254" s="228" t="s">
        <v>244</v>
      </c>
      <c r="F254" s="229" t="s">
        <v>245</v>
      </c>
      <c r="G254" s="230" t="s">
        <v>215</v>
      </c>
      <c r="H254" s="231">
        <v>176.68199999999999</v>
      </c>
      <c r="I254" s="232"/>
      <c r="J254" s="233">
        <f>ROUND(I254*H254,2)</f>
        <v>0</v>
      </c>
      <c r="K254" s="229" t="s">
        <v>161</v>
      </c>
      <c r="L254" s="45"/>
      <c r="M254" s="234" t="s">
        <v>1</v>
      </c>
      <c r="N254" s="235" t="s">
        <v>41</v>
      </c>
      <c r="O254" s="92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162</v>
      </c>
      <c r="AT254" s="238" t="s">
        <v>157</v>
      </c>
      <c r="AU254" s="238" t="s">
        <v>85</v>
      </c>
      <c r="AY254" s="18" t="s">
        <v>155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83</v>
      </c>
      <c r="BK254" s="239">
        <f>ROUND(I254*H254,2)</f>
        <v>0</v>
      </c>
      <c r="BL254" s="18" t="s">
        <v>162</v>
      </c>
      <c r="BM254" s="238" t="s">
        <v>257</v>
      </c>
    </row>
    <row r="255" s="13" customFormat="1">
      <c r="A255" s="13"/>
      <c r="B255" s="240"/>
      <c r="C255" s="241"/>
      <c r="D255" s="242" t="s">
        <v>163</v>
      </c>
      <c r="E255" s="243" t="s">
        <v>1</v>
      </c>
      <c r="F255" s="244" t="s">
        <v>247</v>
      </c>
      <c r="G255" s="241"/>
      <c r="H255" s="243" t="s">
        <v>1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0" t="s">
        <v>163</v>
      </c>
      <c r="AU255" s="250" t="s">
        <v>85</v>
      </c>
      <c r="AV255" s="13" t="s">
        <v>83</v>
      </c>
      <c r="AW255" s="13" t="s">
        <v>32</v>
      </c>
      <c r="AX255" s="13" t="s">
        <v>76</v>
      </c>
      <c r="AY255" s="250" t="s">
        <v>155</v>
      </c>
    </row>
    <row r="256" s="14" customFormat="1">
      <c r="A256" s="14"/>
      <c r="B256" s="251"/>
      <c r="C256" s="252"/>
      <c r="D256" s="242" t="s">
        <v>163</v>
      </c>
      <c r="E256" s="253" t="s">
        <v>1</v>
      </c>
      <c r="F256" s="254" t="s">
        <v>575</v>
      </c>
      <c r="G256" s="252"/>
      <c r="H256" s="255">
        <v>148.01400000000001</v>
      </c>
      <c r="I256" s="256"/>
      <c r="J256" s="252"/>
      <c r="K256" s="252"/>
      <c r="L256" s="257"/>
      <c r="M256" s="258"/>
      <c r="N256" s="259"/>
      <c r="O256" s="259"/>
      <c r="P256" s="259"/>
      <c r="Q256" s="259"/>
      <c r="R256" s="259"/>
      <c r="S256" s="259"/>
      <c r="T256" s="26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1" t="s">
        <v>163</v>
      </c>
      <c r="AU256" s="261" t="s">
        <v>85</v>
      </c>
      <c r="AV256" s="14" t="s">
        <v>85</v>
      </c>
      <c r="AW256" s="14" t="s">
        <v>32</v>
      </c>
      <c r="AX256" s="14" t="s">
        <v>76</v>
      </c>
      <c r="AY256" s="261" t="s">
        <v>155</v>
      </c>
    </row>
    <row r="257" s="14" customFormat="1">
      <c r="A257" s="14"/>
      <c r="B257" s="251"/>
      <c r="C257" s="252"/>
      <c r="D257" s="242" t="s">
        <v>163</v>
      </c>
      <c r="E257" s="253" t="s">
        <v>1</v>
      </c>
      <c r="F257" s="254" t="s">
        <v>576</v>
      </c>
      <c r="G257" s="252"/>
      <c r="H257" s="255">
        <v>28.667999999999999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1" t="s">
        <v>163</v>
      </c>
      <c r="AU257" s="261" t="s">
        <v>85</v>
      </c>
      <c r="AV257" s="14" t="s">
        <v>85</v>
      </c>
      <c r="AW257" s="14" t="s">
        <v>32</v>
      </c>
      <c r="AX257" s="14" t="s">
        <v>76</v>
      </c>
      <c r="AY257" s="261" t="s">
        <v>155</v>
      </c>
    </row>
    <row r="258" s="15" customFormat="1">
      <c r="A258" s="15"/>
      <c r="B258" s="262"/>
      <c r="C258" s="263"/>
      <c r="D258" s="242" t="s">
        <v>163</v>
      </c>
      <c r="E258" s="264" t="s">
        <v>1</v>
      </c>
      <c r="F258" s="265" t="s">
        <v>167</v>
      </c>
      <c r="G258" s="263"/>
      <c r="H258" s="266">
        <v>176.68200000000002</v>
      </c>
      <c r="I258" s="267"/>
      <c r="J258" s="263"/>
      <c r="K258" s="263"/>
      <c r="L258" s="268"/>
      <c r="M258" s="269"/>
      <c r="N258" s="270"/>
      <c r="O258" s="270"/>
      <c r="P258" s="270"/>
      <c r="Q258" s="270"/>
      <c r="R258" s="270"/>
      <c r="S258" s="270"/>
      <c r="T258" s="271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2" t="s">
        <v>163</v>
      </c>
      <c r="AU258" s="272" t="s">
        <v>85</v>
      </c>
      <c r="AV258" s="15" t="s">
        <v>162</v>
      </c>
      <c r="AW258" s="15" t="s">
        <v>32</v>
      </c>
      <c r="AX258" s="15" t="s">
        <v>83</v>
      </c>
      <c r="AY258" s="272" t="s">
        <v>155</v>
      </c>
    </row>
    <row r="259" s="2" customFormat="1" ht="66.75" customHeight="1">
      <c r="A259" s="39"/>
      <c r="B259" s="40"/>
      <c r="C259" s="227" t="s">
        <v>216</v>
      </c>
      <c r="D259" s="227" t="s">
        <v>157</v>
      </c>
      <c r="E259" s="228" t="s">
        <v>249</v>
      </c>
      <c r="F259" s="229" t="s">
        <v>250</v>
      </c>
      <c r="G259" s="230" t="s">
        <v>215</v>
      </c>
      <c r="H259" s="231">
        <v>1236.7739999999999</v>
      </c>
      <c r="I259" s="232"/>
      <c r="J259" s="233">
        <f>ROUND(I259*H259,2)</f>
        <v>0</v>
      </c>
      <c r="K259" s="229" t="s">
        <v>161</v>
      </c>
      <c r="L259" s="45"/>
      <c r="M259" s="234" t="s">
        <v>1</v>
      </c>
      <c r="N259" s="235" t="s">
        <v>41</v>
      </c>
      <c r="O259" s="92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162</v>
      </c>
      <c r="AT259" s="238" t="s">
        <v>157</v>
      </c>
      <c r="AU259" s="238" t="s">
        <v>85</v>
      </c>
      <c r="AY259" s="18" t="s">
        <v>155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83</v>
      </c>
      <c r="BK259" s="239">
        <f>ROUND(I259*H259,2)</f>
        <v>0</v>
      </c>
      <c r="BL259" s="18" t="s">
        <v>162</v>
      </c>
      <c r="BM259" s="238" t="s">
        <v>261</v>
      </c>
    </row>
    <row r="260" s="13" customFormat="1">
      <c r="A260" s="13"/>
      <c r="B260" s="240"/>
      <c r="C260" s="241"/>
      <c r="D260" s="242" t="s">
        <v>163</v>
      </c>
      <c r="E260" s="243" t="s">
        <v>1</v>
      </c>
      <c r="F260" s="244" t="s">
        <v>252</v>
      </c>
      <c r="G260" s="241"/>
      <c r="H260" s="243" t="s">
        <v>1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0" t="s">
        <v>163</v>
      </c>
      <c r="AU260" s="250" t="s">
        <v>85</v>
      </c>
      <c r="AV260" s="13" t="s">
        <v>83</v>
      </c>
      <c r="AW260" s="13" t="s">
        <v>32</v>
      </c>
      <c r="AX260" s="13" t="s">
        <v>76</v>
      </c>
      <c r="AY260" s="250" t="s">
        <v>155</v>
      </c>
    </row>
    <row r="261" s="14" customFormat="1">
      <c r="A261" s="14"/>
      <c r="B261" s="251"/>
      <c r="C261" s="252"/>
      <c r="D261" s="242" t="s">
        <v>163</v>
      </c>
      <c r="E261" s="253" t="s">
        <v>1</v>
      </c>
      <c r="F261" s="254" t="s">
        <v>577</v>
      </c>
      <c r="G261" s="252"/>
      <c r="H261" s="255">
        <v>1236.7739999999999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1" t="s">
        <v>163</v>
      </c>
      <c r="AU261" s="261" t="s">
        <v>85</v>
      </c>
      <c r="AV261" s="14" t="s">
        <v>85</v>
      </c>
      <c r="AW261" s="14" t="s">
        <v>32</v>
      </c>
      <c r="AX261" s="14" t="s">
        <v>76</v>
      </c>
      <c r="AY261" s="261" t="s">
        <v>155</v>
      </c>
    </row>
    <row r="262" s="15" customFormat="1">
      <c r="A262" s="15"/>
      <c r="B262" s="262"/>
      <c r="C262" s="263"/>
      <c r="D262" s="242" t="s">
        <v>163</v>
      </c>
      <c r="E262" s="264" t="s">
        <v>1</v>
      </c>
      <c r="F262" s="265" t="s">
        <v>167</v>
      </c>
      <c r="G262" s="263"/>
      <c r="H262" s="266">
        <v>1236.7739999999999</v>
      </c>
      <c r="I262" s="267"/>
      <c r="J262" s="263"/>
      <c r="K262" s="263"/>
      <c r="L262" s="268"/>
      <c r="M262" s="269"/>
      <c r="N262" s="270"/>
      <c r="O262" s="270"/>
      <c r="P262" s="270"/>
      <c r="Q262" s="270"/>
      <c r="R262" s="270"/>
      <c r="S262" s="270"/>
      <c r="T262" s="27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2" t="s">
        <v>163</v>
      </c>
      <c r="AU262" s="272" t="s">
        <v>85</v>
      </c>
      <c r="AV262" s="15" t="s">
        <v>162</v>
      </c>
      <c r="AW262" s="15" t="s">
        <v>32</v>
      </c>
      <c r="AX262" s="15" t="s">
        <v>83</v>
      </c>
      <c r="AY262" s="272" t="s">
        <v>155</v>
      </c>
    </row>
    <row r="263" s="2" customFormat="1" ht="62.7" customHeight="1">
      <c r="A263" s="39"/>
      <c r="B263" s="40"/>
      <c r="C263" s="227" t="s">
        <v>263</v>
      </c>
      <c r="D263" s="227" t="s">
        <v>157</v>
      </c>
      <c r="E263" s="228" t="s">
        <v>255</v>
      </c>
      <c r="F263" s="229" t="s">
        <v>256</v>
      </c>
      <c r="G263" s="230" t="s">
        <v>215</v>
      </c>
      <c r="H263" s="231">
        <v>117.788</v>
      </c>
      <c r="I263" s="232"/>
      <c r="J263" s="233">
        <f>ROUND(I263*H263,2)</f>
        <v>0</v>
      </c>
      <c r="K263" s="229" t="s">
        <v>161</v>
      </c>
      <c r="L263" s="45"/>
      <c r="M263" s="234" t="s">
        <v>1</v>
      </c>
      <c r="N263" s="235" t="s">
        <v>41</v>
      </c>
      <c r="O263" s="92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162</v>
      </c>
      <c r="AT263" s="238" t="s">
        <v>157</v>
      </c>
      <c r="AU263" s="238" t="s">
        <v>85</v>
      </c>
      <c r="AY263" s="18" t="s">
        <v>155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83</v>
      </c>
      <c r="BK263" s="239">
        <f>ROUND(I263*H263,2)</f>
        <v>0</v>
      </c>
      <c r="BL263" s="18" t="s">
        <v>162</v>
      </c>
      <c r="BM263" s="238" t="s">
        <v>268</v>
      </c>
    </row>
    <row r="264" s="13" customFormat="1">
      <c r="A264" s="13"/>
      <c r="B264" s="240"/>
      <c r="C264" s="241"/>
      <c r="D264" s="242" t="s">
        <v>163</v>
      </c>
      <c r="E264" s="243" t="s">
        <v>1</v>
      </c>
      <c r="F264" s="244" t="s">
        <v>247</v>
      </c>
      <c r="G264" s="241"/>
      <c r="H264" s="243" t="s">
        <v>1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0" t="s">
        <v>163</v>
      </c>
      <c r="AU264" s="250" t="s">
        <v>85</v>
      </c>
      <c r="AV264" s="13" t="s">
        <v>83</v>
      </c>
      <c r="AW264" s="13" t="s">
        <v>32</v>
      </c>
      <c r="AX264" s="13" t="s">
        <v>76</v>
      </c>
      <c r="AY264" s="250" t="s">
        <v>155</v>
      </c>
    </row>
    <row r="265" s="14" customFormat="1">
      <c r="A265" s="14"/>
      <c r="B265" s="251"/>
      <c r="C265" s="252"/>
      <c r="D265" s="242" t="s">
        <v>163</v>
      </c>
      <c r="E265" s="253" t="s">
        <v>1</v>
      </c>
      <c r="F265" s="254" t="s">
        <v>578</v>
      </c>
      <c r="G265" s="252"/>
      <c r="H265" s="255">
        <v>98.676000000000002</v>
      </c>
      <c r="I265" s="256"/>
      <c r="J265" s="252"/>
      <c r="K265" s="252"/>
      <c r="L265" s="257"/>
      <c r="M265" s="258"/>
      <c r="N265" s="259"/>
      <c r="O265" s="259"/>
      <c r="P265" s="259"/>
      <c r="Q265" s="259"/>
      <c r="R265" s="259"/>
      <c r="S265" s="259"/>
      <c r="T265" s="26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1" t="s">
        <v>163</v>
      </c>
      <c r="AU265" s="261" t="s">
        <v>85</v>
      </c>
      <c r="AV265" s="14" t="s">
        <v>85</v>
      </c>
      <c r="AW265" s="14" t="s">
        <v>32</v>
      </c>
      <c r="AX265" s="14" t="s">
        <v>76</v>
      </c>
      <c r="AY265" s="261" t="s">
        <v>155</v>
      </c>
    </row>
    <row r="266" s="14" customFormat="1">
      <c r="A266" s="14"/>
      <c r="B266" s="251"/>
      <c r="C266" s="252"/>
      <c r="D266" s="242" t="s">
        <v>163</v>
      </c>
      <c r="E266" s="253" t="s">
        <v>1</v>
      </c>
      <c r="F266" s="254" t="s">
        <v>579</v>
      </c>
      <c r="G266" s="252"/>
      <c r="H266" s="255">
        <v>19.111999999999998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1" t="s">
        <v>163</v>
      </c>
      <c r="AU266" s="261" t="s">
        <v>85</v>
      </c>
      <c r="AV266" s="14" t="s">
        <v>85</v>
      </c>
      <c r="AW266" s="14" t="s">
        <v>32</v>
      </c>
      <c r="AX266" s="14" t="s">
        <v>76</v>
      </c>
      <c r="AY266" s="261" t="s">
        <v>155</v>
      </c>
    </row>
    <row r="267" s="15" customFormat="1">
      <c r="A267" s="15"/>
      <c r="B267" s="262"/>
      <c r="C267" s="263"/>
      <c r="D267" s="242" t="s">
        <v>163</v>
      </c>
      <c r="E267" s="264" t="s">
        <v>1</v>
      </c>
      <c r="F267" s="265" t="s">
        <v>167</v>
      </c>
      <c r="G267" s="263"/>
      <c r="H267" s="266">
        <v>117.788</v>
      </c>
      <c r="I267" s="267"/>
      <c r="J267" s="263"/>
      <c r="K267" s="263"/>
      <c r="L267" s="268"/>
      <c r="M267" s="269"/>
      <c r="N267" s="270"/>
      <c r="O267" s="270"/>
      <c r="P267" s="270"/>
      <c r="Q267" s="270"/>
      <c r="R267" s="270"/>
      <c r="S267" s="270"/>
      <c r="T267" s="27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2" t="s">
        <v>163</v>
      </c>
      <c r="AU267" s="272" t="s">
        <v>85</v>
      </c>
      <c r="AV267" s="15" t="s">
        <v>162</v>
      </c>
      <c r="AW267" s="15" t="s">
        <v>32</v>
      </c>
      <c r="AX267" s="15" t="s">
        <v>83</v>
      </c>
      <c r="AY267" s="272" t="s">
        <v>155</v>
      </c>
    </row>
    <row r="268" s="2" customFormat="1" ht="66.75" customHeight="1">
      <c r="A268" s="39"/>
      <c r="B268" s="40"/>
      <c r="C268" s="227" t="s">
        <v>219</v>
      </c>
      <c r="D268" s="227" t="s">
        <v>157</v>
      </c>
      <c r="E268" s="228" t="s">
        <v>259</v>
      </c>
      <c r="F268" s="229" t="s">
        <v>260</v>
      </c>
      <c r="G268" s="230" t="s">
        <v>215</v>
      </c>
      <c r="H268" s="231">
        <v>824.51599999999996</v>
      </c>
      <c r="I268" s="232"/>
      <c r="J268" s="233">
        <f>ROUND(I268*H268,2)</f>
        <v>0</v>
      </c>
      <c r="K268" s="229" t="s">
        <v>161</v>
      </c>
      <c r="L268" s="45"/>
      <c r="M268" s="234" t="s">
        <v>1</v>
      </c>
      <c r="N268" s="235" t="s">
        <v>41</v>
      </c>
      <c r="O268" s="92"/>
      <c r="P268" s="236">
        <f>O268*H268</f>
        <v>0</v>
      </c>
      <c r="Q268" s="236">
        <v>0</v>
      </c>
      <c r="R268" s="236">
        <f>Q268*H268</f>
        <v>0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162</v>
      </c>
      <c r="AT268" s="238" t="s">
        <v>157</v>
      </c>
      <c r="AU268" s="238" t="s">
        <v>85</v>
      </c>
      <c r="AY268" s="18" t="s">
        <v>155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83</v>
      </c>
      <c r="BK268" s="239">
        <f>ROUND(I268*H268,2)</f>
        <v>0</v>
      </c>
      <c r="BL268" s="18" t="s">
        <v>162</v>
      </c>
      <c r="BM268" s="238" t="s">
        <v>273</v>
      </c>
    </row>
    <row r="269" s="13" customFormat="1">
      <c r="A269" s="13"/>
      <c r="B269" s="240"/>
      <c r="C269" s="241"/>
      <c r="D269" s="242" t="s">
        <v>163</v>
      </c>
      <c r="E269" s="243" t="s">
        <v>1</v>
      </c>
      <c r="F269" s="244" t="s">
        <v>252</v>
      </c>
      <c r="G269" s="241"/>
      <c r="H269" s="243" t="s">
        <v>1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0" t="s">
        <v>163</v>
      </c>
      <c r="AU269" s="250" t="s">
        <v>85</v>
      </c>
      <c r="AV269" s="13" t="s">
        <v>83</v>
      </c>
      <c r="AW269" s="13" t="s">
        <v>32</v>
      </c>
      <c r="AX269" s="13" t="s">
        <v>76</v>
      </c>
      <c r="AY269" s="250" t="s">
        <v>155</v>
      </c>
    </row>
    <row r="270" s="14" customFormat="1">
      <c r="A270" s="14"/>
      <c r="B270" s="251"/>
      <c r="C270" s="252"/>
      <c r="D270" s="242" t="s">
        <v>163</v>
      </c>
      <c r="E270" s="253" t="s">
        <v>1</v>
      </c>
      <c r="F270" s="254" t="s">
        <v>580</v>
      </c>
      <c r="G270" s="252"/>
      <c r="H270" s="255">
        <v>824.51599999999996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1" t="s">
        <v>163</v>
      </c>
      <c r="AU270" s="261" t="s">
        <v>85</v>
      </c>
      <c r="AV270" s="14" t="s">
        <v>85</v>
      </c>
      <c r="AW270" s="14" t="s">
        <v>32</v>
      </c>
      <c r="AX270" s="14" t="s">
        <v>76</v>
      </c>
      <c r="AY270" s="261" t="s">
        <v>155</v>
      </c>
    </row>
    <row r="271" s="15" customFormat="1">
      <c r="A271" s="15"/>
      <c r="B271" s="262"/>
      <c r="C271" s="263"/>
      <c r="D271" s="242" t="s">
        <v>163</v>
      </c>
      <c r="E271" s="264" t="s">
        <v>1</v>
      </c>
      <c r="F271" s="265" t="s">
        <v>167</v>
      </c>
      <c r="G271" s="263"/>
      <c r="H271" s="266">
        <v>824.51599999999996</v>
      </c>
      <c r="I271" s="267"/>
      <c r="J271" s="263"/>
      <c r="K271" s="263"/>
      <c r="L271" s="268"/>
      <c r="M271" s="269"/>
      <c r="N271" s="270"/>
      <c r="O271" s="270"/>
      <c r="P271" s="270"/>
      <c r="Q271" s="270"/>
      <c r="R271" s="270"/>
      <c r="S271" s="270"/>
      <c r="T271" s="27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2" t="s">
        <v>163</v>
      </c>
      <c r="AU271" s="272" t="s">
        <v>85</v>
      </c>
      <c r="AV271" s="15" t="s">
        <v>162</v>
      </c>
      <c r="AW271" s="15" t="s">
        <v>32</v>
      </c>
      <c r="AX271" s="15" t="s">
        <v>83</v>
      </c>
      <c r="AY271" s="272" t="s">
        <v>155</v>
      </c>
    </row>
    <row r="272" s="2" customFormat="1" ht="44.25" customHeight="1">
      <c r="A272" s="39"/>
      <c r="B272" s="40"/>
      <c r="C272" s="227" t="s">
        <v>7</v>
      </c>
      <c r="D272" s="288" t="s">
        <v>157</v>
      </c>
      <c r="E272" s="228" t="s">
        <v>264</v>
      </c>
      <c r="F272" s="229" t="s">
        <v>265</v>
      </c>
      <c r="G272" s="230" t="s">
        <v>266</v>
      </c>
      <c r="H272" s="231">
        <v>530.04600000000005</v>
      </c>
      <c r="I272" s="232"/>
      <c r="J272" s="233">
        <f>ROUND(I272*H272,2)</f>
        <v>0</v>
      </c>
      <c r="K272" s="229" t="s">
        <v>267</v>
      </c>
      <c r="L272" s="45"/>
      <c r="M272" s="234" t="s">
        <v>1</v>
      </c>
      <c r="N272" s="235" t="s">
        <v>41</v>
      </c>
      <c r="O272" s="92"/>
      <c r="P272" s="236">
        <f>O272*H272</f>
        <v>0</v>
      </c>
      <c r="Q272" s="236">
        <v>0</v>
      </c>
      <c r="R272" s="236">
        <f>Q272*H272</f>
        <v>0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162</v>
      </c>
      <c r="AT272" s="238" t="s">
        <v>157</v>
      </c>
      <c r="AU272" s="238" t="s">
        <v>85</v>
      </c>
      <c r="AY272" s="18" t="s">
        <v>155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83</v>
      </c>
      <c r="BK272" s="239">
        <f>ROUND(I272*H272,2)</f>
        <v>0</v>
      </c>
      <c r="BL272" s="18" t="s">
        <v>162</v>
      </c>
      <c r="BM272" s="238" t="s">
        <v>280</v>
      </c>
    </row>
    <row r="273" s="14" customFormat="1">
      <c r="A273" s="14"/>
      <c r="B273" s="251"/>
      <c r="C273" s="252"/>
      <c r="D273" s="242" t="s">
        <v>163</v>
      </c>
      <c r="E273" s="253" t="s">
        <v>1</v>
      </c>
      <c r="F273" s="254" t="s">
        <v>581</v>
      </c>
      <c r="G273" s="252"/>
      <c r="H273" s="255">
        <v>318.02800000000002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1" t="s">
        <v>163</v>
      </c>
      <c r="AU273" s="261" t="s">
        <v>85</v>
      </c>
      <c r="AV273" s="14" t="s">
        <v>85</v>
      </c>
      <c r="AW273" s="14" t="s">
        <v>32</v>
      </c>
      <c r="AX273" s="14" t="s">
        <v>76</v>
      </c>
      <c r="AY273" s="261" t="s">
        <v>155</v>
      </c>
    </row>
    <row r="274" s="14" customFormat="1">
      <c r="A274" s="14"/>
      <c r="B274" s="251"/>
      <c r="C274" s="252"/>
      <c r="D274" s="242" t="s">
        <v>163</v>
      </c>
      <c r="E274" s="253" t="s">
        <v>1</v>
      </c>
      <c r="F274" s="254" t="s">
        <v>582</v>
      </c>
      <c r="G274" s="252"/>
      <c r="H274" s="255">
        <v>212.018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1" t="s">
        <v>163</v>
      </c>
      <c r="AU274" s="261" t="s">
        <v>85</v>
      </c>
      <c r="AV274" s="14" t="s">
        <v>85</v>
      </c>
      <c r="AW274" s="14" t="s">
        <v>32</v>
      </c>
      <c r="AX274" s="14" t="s">
        <v>76</v>
      </c>
      <c r="AY274" s="261" t="s">
        <v>155</v>
      </c>
    </row>
    <row r="275" s="15" customFormat="1">
      <c r="A275" s="15"/>
      <c r="B275" s="262"/>
      <c r="C275" s="263"/>
      <c r="D275" s="242" t="s">
        <v>163</v>
      </c>
      <c r="E275" s="264" t="s">
        <v>1</v>
      </c>
      <c r="F275" s="265" t="s">
        <v>167</v>
      </c>
      <c r="G275" s="263"/>
      <c r="H275" s="266">
        <v>530.04600000000005</v>
      </c>
      <c r="I275" s="267"/>
      <c r="J275" s="263"/>
      <c r="K275" s="263"/>
      <c r="L275" s="268"/>
      <c r="M275" s="269"/>
      <c r="N275" s="270"/>
      <c r="O275" s="270"/>
      <c r="P275" s="270"/>
      <c r="Q275" s="270"/>
      <c r="R275" s="270"/>
      <c r="S275" s="270"/>
      <c r="T275" s="271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2" t="s">
        <v>163</v>
      </c>
      <c r="AU275" s="272" t="s">
        <v>85</v>
      </c>
      <c r="AV275" s="15" t="s">
        <v>162</v>
      </c>
      <c r="AW275" s="15" t="s">
        <v>32</v>
      </c>
      <c r="AX275" s="15" t="s">
        <v>83</v>
      </c>
      <c r="AY275" s="272" t="s">
        <v>155</v>
      </c>
    </row>
    <row r="276" s="2" customFormat="1" ht="44.25" customHeight="1">
      <c r="A276" s="39"/>
      <c r="B276" s="40"/>
      <c r="C276" s="227" t="s">
        <v>223</v>
      </c>
      <c r="D276" s="227" t="s">
        <v>157</v>
      </c>
      <c r="E276" s="228" t="s">
        <v>271</v>
      </c>
      <c r="F276" s="229" t="s">
        <v>272</v>
      </c>
      <c r="G276" s="230" t="s">
        <v>215</v>
      </c>
      <c r="H276" s="231">
        <v>189.44</v>
      </c>
      <c r="I276" s="232"/>
      <c r="J276" s="233">
        <f>ROUND(I276*H276,2)</f>
        <v>0</v>
      </c>
      <c r="K276" s="229" t="s">
        <v>161</v>
      </c>
      <c r="L276" s="45"/>
      <c r="M276" s="234" t="s">
        <v>1</v>
      </c>
      <c r="N276" s="235" t="s">
        <v>41</v>
      </c>
      <c r="O276" s="92"/>
      <c r="P276" s="236">
        <f>O276*H276</f>
        <v>0</v>
      </c>
      <c r="Q276" s="236">
        <v>0</v>
      </c>
      <c r="R276" s="236">
        <f>Q276*H276</f>
        <v>0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162</v>
      </c>
      <c r="AT276" s="238" t="s">
        <v>157</v>
      </c>
      <c r="AU276" s="238" t="s">
        <v>85</v>
      </c>
      <c r="AY276" s="18" t="s">
        <v>155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83</v>
      </c>
      <c r="BK276" s="239">
        <f>ROUND(I276*H276,2)</f>
        <v>0</v>
      </c>
      <c r="BL276" s="18" t="s">
        <v>162</v>
      </c>
      <c r="BM276" s="238" t="s">
        <v>285</v>
      </c>
    </row>
    <row r="277" s="13" customFormat="1">
      <c r="A277" s="13"/>
      <c r="B277" s="240"/>
      <c r="C277" s="241"/>
      <c r="D277" s="242" t="s">
        <v>163</v>
      </c>
      <c r="E277" s="243" t="s">
        <v>1</v>
      </c>
      <c r="F277" s="244" t="s">
        <v>164</v>
      </c>
      <c r="G277" s="241"/>
      <c r="H277" s="243" t="s">
        <v>1</v>
      </c>
      <c r="I277" s="245"/>
      <c r="J277" s="241"/>
      <c r="K277" s="241"/>
      <c r="L277" s="246"/>
      <c r="M277" s="247"/>
      <c r="N277" s="248"/>
      <c r="O277" s="248"/>
      <c r="P277" s="248"/>
      <c r="Q277" s="248"/>
      <c r="R277" s="248"/>
      <c r="S277" s="248"/>
      <c r="T277" s="24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0" t="s">
        <v>163</v>
      </c>
      <c r="AU277" s="250" t="s">
        <v>85</v>
      </c>
      <c r="AV277" s="13" t="s">
        <v>83</v>
      </c>
      <c r="AW277" s="13" t="s">
        <v>32</v>
      </c>
      <c r="AX277" s="13" t="s">
        <v>76</v>
      </c>
      <c r="AY277" s="250" t="s">
        <v>155</v>
      </c>
    </row>
    <row r="278" s="13" customFormat="1">
      <c r="A278" s="13"/>
      <c r="B278" s="240"/>
      <c r="C278" s="241"/>
      <c r="D278" s="242" t="s">
        <v>163</v>
      </c>
      <c r="E278" s="243" t="s">
        <v>1</v>
      </c>
      <c r="F278" s="244" t="s">
        <v>225</v>
      </c>
      <c r="G278" s="241"/>
      <c r="H278" s="243" t="s">
        <v>1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0" t="s">
        <v>163</v>
      </c>
      <c r="AU278" s="250" t="s">
        <v>85</v>
      </c>
      <c r="AV278" s="13" t="s">
        <v>83</v>
      </c>
      <c r="AW278" s="13" t="s">
        <v>32</v>
      </c>
      <c r="AX278" s="13" t="s">
        <v>76</v>
      </c>
      <c r="AY278" s="250" t="s">
        <v>155</v>
      </c>
    </row>
    <row r="279" s="13" customFormat="1">
      <c r="A279" s="13"/>
      <c r="B279" s="240"/>
      <c r="C279" s="241"/>
      <c r="D279" s="242" t="s">
        <v>163</v>
      </c>
      <c r="E279" s="243" t="s">
        <v>1</v>
      </c>
      <c r="F279" s="244" t="s">
        <v>274</v>
      </c>
      <c r="G279" s="241"/>
      <c r="H279" s="243" t="s">
        <v>1</v>
      </c>
      <c r="I279" s="245"/>
      <c r="J279" s="241"/>
      <c r="K279" s="241"/>
      <c r="L279" s="246"/>
      <c r="M279" s="247"/>
      <c r="N279" s="248"/>
      <c r="O279" s="248"/>
      <c r="P279" s="248"/>
      <c r="Q279" s="248"/>
      <c r="R279" s="248"/>
      <c r="S279" s="248"/>
      <c r="T279" s="24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0" t="s">
        <v>163</v>
      </c>
      <c r="AU279" s="250" t="s">
        <v>85</v>
      </c>
      <c r="AV279" s="13" t="s">
        <v>83</v>
      </c>
      <c r="AW279" s="13" t="s">
        <v>32</v>
      </c>
      <c r="AX279" s="13" t="s">
        <v>76</v>
      </c>
      <c r="AY279" s="250" t="s">
        <v>155</v>
      </c>
    </row>
    <row r="280" s="14" customFormat="1">
      <c r="A280" s="14"/>
      <c r="B280" s="251"/>
      <c r="C280" s="252"/>
      <c r="D280" s="242" t="s">
        <v>163</v>
      </c>
      <c r="E280" s="253" t="s">
        <v>1</v>
      </c>
      <c r="F280" s="254" t="s">
        <v>583</v>
      </c>
      <c r="G280" s="252"/>
      <c r="H280" s="255">
        <v>160.40000000000001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1" t="s">
        <v>163</v>
      </c>
      <c r="AU280" s="261" t="s">
        <v>85</v>
      </c>
      <c r="AV280" s="14" t="s">
        <v>85</v>
      </c>
      <c r="AW280" s="14" t="s">
        <v>32</v>
      </c>
      <c r="AX280" s="14" t="s">
        <v>76</v>
      </c>
      <c r="AY280" s="261" t="s">
        <v>155</v>
      </c>
    </row>
    <row r="281" s="14" customFormat="1">
      <c r="A281" s="14"/>
      <c r="B281" s="251"/>
      <c r="C281" s="252"/>
      <c r="D281" s="242" t="s">
        <v>163</v>
      </c>
      <c r="E281" s="253" t="s">
        <v>1</v>
      </c>
      <c r="F281" s="254" t="s">
        <v>584</v>
      </c>
      <c r="G281" s="252"/>
      <c r="H281" s="255">
        <v>29.039999999999999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1" t="s">
        <v>163</v>
      </c>
      <c r="AU281" s="261" t="s">
        <v>85</v>
      </c>
      <c r="AV281" s="14" t="s">
        <v>85</v>
      </c>
      <c r="AW281" s="14" t="s">
        <v>32</v>
      </c>
      <c r="AX281" s="14" t="s">
        <v>76</v>
      </c>
      <c r="AY281" s="261" t="s">
        <v>155</v>
      </c>
    </row>
    <row r="282" s="15" customFormat="1">
      <c r="A282" s="15"/>
      <c r="B282" s="262"/>
      <c r="C282" s="263"/>
      <c r="D282" s="242" t="s">
        <v>163</v>
      </c>
      <c r="E282" s="264" t="s">
        <v>1</v>
      </c>
      <c r="F282" s="265" t="s">
        <v>167</v>
      </c>
      <c r="G282" s="263"/>
      <c r="H282" s="266">
        <v>189.44</v>
      </c>
      <c r="I282" s="267"/>
      <c r="J282" s="263"/>
      <c r="K282" s="263"/>
      <c r="L282" s="268"/>
      <c r="M282" s="269"/>
      <c r="N282" s="270"/>
      <c r="O282" s="270"/>
      <c r="P282" s="270"/>
      <c r="Q282" s="270"/>
      <c r="R282" s="270"/>
      <c r="S282" s="270"/>
      <c r="T282" s="271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2" t="s">
        <v>163</v>
      </c>
      <c r="AU282" s="272" t="s">
        <v>85</v>
      </c>
      <c r="AV282" s="15" t="s">
        <v>162</v>
      </c>
      <c r="AW282" s="15" t="s">
        <v>32</v>
      </c>
      <c r="AX282" s="15" t="s">
        <v>83</v>
      </c>
      <c r="AY282" s="272" t="s">
        <v>155</v>
      </c>
    </row>
    <row r="283" s="2" customFormat="1" ht="16.5" customHeight="1">
      <c r="A283" s="39"/>
      <c r="B283" s="40"/>
      <c r="C283" s="289" t="s">
        <v>288</v>
      </c>
      <c r="D283" s="289" t="s">
        <v>277</v>
      </c>
      <c r="E283" s="290" t="s">
        <v>278</v>
      </c>
      <c r="F283" s="291" t="s">
        <v>279</v>
      </c>
      <c r="G283" s="292" t="s">
        <v>266</v>
      </c>
      <c r="H283" s="293">
        <v>378.88</v>
      </c>
      <c r="I283" s="294"/>
      <c r="J283" s="295">
        <f>ROUND(I283*H283,2)</f>
        <v>0</v>
      </c>
      <c r="K283" s="291" t="s">
        <v>161</v>
      </c>
      <c r="L283" s="296"/>
      <c r="M283" s="297" t="s">
        <v>1</v>
      </c>
      <c r="N283" s="298" t="s">
        <v>41</v>
      </c>
      <c r="O283" s="92"/>
      <c r="P283" s="236">
        <f>O283*H283</f>
        <v>0</v>
      </c>
      <c r="Q283" s="236">
        <v>1</v>
      </c>
      <c r="R283" s="236">
        <f>Q283*H283</f>
        <v>378.88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186</v>
      </c>
      <c r="AT283" s="238" t="s">
        <v>277</v>
      </c>
      <c r="AU283" s="238" t="s">
        <v>85</v>
      </c>
      <c r="AY283" s="18" t="s">
        <v>155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83</v>
      </c>
      <c r="BK283" s="239">
        <f>ROUND(I283*H283,2)</f>
        <v>0</v>
      </c>
      <c r="BL283" s="18" t="s">
        <v>162</v>
      </c>
      <c r="BM283" s="238" t="s">
        <v>291</v>
      </c>
    </row>
    <row r="284" s="14" customFormat="1">
      <c r="A284" s="14"/>
      <c r="B284" s="251"/>
      <c r="C284" s="252"/>
      <c r="D284" s="242" t="s">
        <v>163</v>
      </c>
      <c r="E284" s="253" t="s">
        <v>1</v>
      </c>
      <c r="F284" s="254" t="s">
        <v>585</v>
      </c>
      <c r="G284" s="252"/>
      <c r="H284" s="255">
        <v>320.80000000000001</v>
      </c>
      <c r="I284" s="256"/>
      <c r="J284" s="252"/>
      <c r="K284" s="252"/>
      <c r="L284" s="257"/>
      <c r="M284" s="258"/>
      <c r="N284" s="259"/>
      <c r="O284" s="259"/>
      <c r="P284" s="259"/>
      <c r="Q284" s="259"/>
      <c r="R284" s="259"/>
      <c r="S284" s="259"/>
      <c r="T284" s="26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1" t="s">
        <v>163</v>
      </c>
      <c r="AU284" s="261" t="s">
        <v>85</v>
      </c>
      <c r="AV284" s="14" t="s">
        <v>85</v>
      </c>
      <c r="AW284" s="14" t="s">
        <v>32</v>
      </c>
      <c r="AX284" s="14" t="s">
        <v>76</v>
      </c>
      <c r="AY284" s="261" t="s">
        <v>155</v>
      </c>
    </row>
    <row r="285" s="14" customFormat="1">
      <c r="A285" s="14"/>
      <c r="B285" s="251"/>
      <c r="C285" s="252"/>
      <c r="D285" s="242" t="s">
        <v>163</v>
      </c>
      <c r="E285" s="253" t="s">
        <v>1</v>
      </c>
      <c r="F285" s="254" t="s">
        <v>586</v>
      </c>
      <c r="G285" s="252"/>
      <c r="H285" s="255">
        <v>58.079999999999998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1" t="s">
        <v>163</v>
      </c>
      <c r="AU285" s="261" t="s">
        <v>85</v>
      </c>
      <c r="AV285" s="14" t="s">
        <v>85</v>
      </c>
      <c r="AW285" s="14" t="s">
        <v>32</v>
      </c>
      <c r="AX285" s="14" t="s">
        <v>76</v>
      </c>
      <c r="AY285" s="261" t="s">
        <v>155</v>
      </c>
    </row>
    <row r="286" s="15" customFormat="1">
      <c r="A286" s="15"/>
      <c r="B286" s="262"/>
      <c r="C286" s="263"/>
      <c r="D286" s="242" t="s">
        <v>163</v>
      </c>
      <c r="E286" s="264" t="s">
        <v>1</v>
      </c>
      <c r="F286" s="265" t="s">
        <v>167</v>
      </c>
      <c r="G286" s="263"/>
      <c r="H286" s="266">
        <v>378.88</v>
      </c>
      <c r="I286" s="267"/>
      <c r="J286" s="263"/>
      <c r="K286" s="263"/>
      <c r="L286" s="268"/>
      <c r="M286" s="269"/>
      <c r="N286" s="270"/>
      <c r="O286" s="270"/>
      <c r="P286" s="270"/>
      <c r="Q286" s="270"/>
      <c r="R286" s="270"/>
      <c r="S286" s="270"/>
      <c r="T286" s="271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2" t="s">
        <v>163</v>
      </c>
      <c r="AU286" s="272" t="s">
        <v>85</v>
      </c>
      <c r="AV286" s="15" t="s">
        <v>162</v>
      </c>
      <c r="AW286" s="15" t="s">
        <v>32</v>
      </c>
      <c r="AX286" s="15" t="s">
        <v>83</v>
      </c>
      <c r="AY286" s="272" t="s">
        <v>155</v>
      </c>
    </row>
    <row r="287" s="2" customFormat="1" ht="66.75" customHeight="1">
      <c r="A287" s="39"/>
      <c r="B287" s="40"/>
      <c r="C287" s="227" t="s">
        <v>233</v>
      </c>
      <c r="D287" s="227" t="s">
        <v>157</v>
      </c>
      <c r="E287" s="228" t="s">
        <v>283</v>
      </c>
      <c r="F287" s="229" t="s">
        <v>284</v>
      </c>
      <c r="G287" s="230" t="s">
        <v>215</v>
      </c>
      <c r="H287" s="231">
        <v>61.189999999999998</v>
      </c>
      <c r="I287" s="232"/>
      <c r="J287" s="233">
        <f>ROUND(I287*H287,2)</f>
        <v>0</v>
      </c>
      <c r="K287" s="229" t="s">
        <v>161</v>
      </c>
      <c r="L287" s="45"/>
      <c r="M287" s="234" t="s">
        <v>1</v>
      </c>
      <c r="N287" s="235" t="s">
        <v>41</v>
      </c>
      <c r="O287" s="92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162</v>
      </c>
      <c r="AT287" s="238" t="s">
        <v>157</v>
      </c>
      <c r="AU287" s="238" t="s">
        <v>85</v>
      </c>
      <c r="AY287" s="18" t="s">
        <v>155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83</v>
      </c>
      <c r="BK287" s="239">
        <f>ROUND(I287*H287,2)</f>
        <v>0</v>
      </c>
      <c r="BL287" s="18" t="s">
        <v>162</v>
      </c>
      <c r="BM287" s="238" t="s">
        <v>295</v>
      </c>
    </row>
    <row r="288" s="13" customFormat="1">
      <c r="A288" s="13"/>
      <c r="B288" s="240"/>
      <c r="C288" s="241"/>
      <c r="D288" s="242" t="s">
        <v>163</v>
      </c>
      <c r="E288" s="243" t="s">
        <v>1</v>
      </c>
      <c r="F288" s="244" t="s">
        <v>164</v>
      </c>
      <c r="G288" s="241"/>
      <c r="H288" s="243" t="s">
        <v>1</v>
      </c>
      <c r="I288" s="245"/>
      <c r="J288" s="241"/>
      <c r="K288" s="241"/>
      <c r="L288" s="246"/>
      <c r="M288" s="247"/>
      <c r="N288" s="248"/>
      <c r="O288" s="248"/>
      <c r="P288" s="248"/>
      <c r="Q288" s="248"/>
      <c r="R288" s="248"/>
      <c r="S288" s="248"/>
      <c r="T288" s="24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0" t="s">
        <v>163</v>
      </c>
      <c r="AU288" s="250" t="s">
        <v>85</v>
      </c>
      <c r="AV288" s="13" t="s">
        <v>83</v>
      </c>
      <c r="AW288" s="13" t="s">
        <v>32</v>
      </c>
      <c r="AX288" s="13" t="s">
        <v>76</v>
      </c>
      <c r="AY288" s="250" t="s">
        <v>155</v>
      </c>
    </row>
    <row r="289" s="13" customFormat="1">
      <c r="A289" s="13"/>
      <c r="B289" s="240"/>
      <c r="C289" s="241"/>
      <c r="D289" s="242" t="s">
        <v>163</v>
      </c>
      <c r="E289" s="243" t="s">
        <v>1</v>
      </c>
      <c r="F289" s="244" t="s">
        <v>225</v>
      </c>
      <c r="G289" s="241"/>
      <c r="H289" s="243" t="s">
        <v>1</v>
      </c>
      <c r="I289" s="245"/>
      <c r="J289" s="241"/>
      <c r="K289" s="241"/>
      <c r="L289" s="246"/>
      <c r="M289" s="247"/>
      <c r="N289" s="248"/>
      <c r="O289" s="248"/>
      <c r="P289" s="248"/>
      <c r="Q289" s="248"/>
      <c r="R289" s="248"/>
      <c r="S289" s="248"/>
      <c r="T289" s="24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0" t="s">
        <v>163</v>
      </c>
      <c r="AU289" s="250" t="s">
        <v>85</v>
      </c>
      <c r="AV289" s="13" t="s">
        <v>83</v>
      </c>
      <c r="AW289" s="13" t="s">
        <v>32</v>
      </c>
      <c r="AX289" s="13" t="s">
        <v>76</v>
      </c>
      <c r="AY289" s="250" t="s">
        <v>155</v>
      </c>
    </row>
    <row r="290" s="14" customFormat="1">
      <c r="A290" s="14"/>
      <c r="B290" s="251"/>
      <c r="C290" s="252"/>
      <c r="D290" s="242" t="s">
        <v>163</v>
      </c>
      <c r="E290" s="253" t="s">
        <v>1</v>
      </c>
      <c r="F290" s="254" t="s">
        <v>587</v>
      </c>
      <c r="G290" s="252"/>
      <c r="H290" s="255">
        <v>49.530000000000001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1" t="s">
        <v>163</v>
      </c>
      <c r="AU290" s="261" t="s">
        <v>85</v>
      </c>
      <c r="AV290" s="14" t="s">
        <v>85</v>
      </c>
      <c r="AW290" s="14" t="s">
        <v>32</v>
      </c>
      <c r="AX290" s="14" t="s">
        <v>76</v>
      </c>
      <c r="AY290" s="261" t="s">
        <v>155</v>
      </c>
    </row>
    <row r="291" s="14" customFormat="1">
      <c r="A291" s="14"/>
      <c r="B291" s="251"/>
      <c r="C291" s="252"/>
      <c r="D291" s="242" t="s">
        <v>163</v>
      </c>
      <c r="E291" s="253" t="s">
        <v>1</v>
      </c>
      <c r="F291" s="254" t="s">
        <v>588</v>
      </c>
      <c r="G291" s="252"/>
      <c r="H291" s="255">
        <v>11.66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1" t="s">
        <v>163</v>
      </c>
      <c r="AU291" s="261" t="s">
        <v>85</v>
      </c>
      <c r="AV291" s="14" t="s">
        <v>85</v>
      </c>
      <c r="AW291" s="14" t="s">
        <v>32</v>
      </c>
      <c r="AX291" s="14" t="s">
        <v>76</v>
      </c>
      <c r="AY291" s="261" t="s">
        <v>155</v>
      </c>
    </row>
    <row r="292" s="15" customFormat="1">
      <c r="A292" s="15"/>
      <c r="B292" s="262"/>
      <c r="C292" s="263"/>
      <c r="D292" s="242" t="s">
        <v>163</v>
      </c>
      <c r="E292" s="264" t="s">
        <v>1</v>
      </c>
      <c r="F292" s="265" t="s">
        <v>167</v>
      </c>
      <c r="G292" s="263"/>
      <c r="H292" s="266">
        <v>61.189999999999998</v>
      </c>
      <c r="I292" s="267"/>
      <c r="J292" s="263"/>
      <c r="K292" s="263"/>
      <c r="L292" s="268"/>
      <c r="M292" s="269"/>
      <c r="N292" s="270"/>
      <c r="O292" s="270"/>
      <c r="P292" s="270"/>
      <c r="Q292" s="270"/>
      <c r="R292" s="270"/>
      <c r="S292" s="270"/>
      <c r="T292" s="271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2" t="s">
        <v>163</v>
      </c>
      <c r="AU292" s="272" t="s">
        <v>85</v>
      </c>
      <c r="AV292" s="15" t="s">
        <v>162</v>
      </c>
      <c r="AW292" s="15" t="s">
        <v>32</v>
      </c>
      <c r="AX292" s="15" t="s">
        <v>83</v>
      </c>
      <c r="AY292" s="272" t="s">
        <v>155</v>
      </c>
    </row>
    <row r="293" s="2" customFormat="1" ht="16.5" customHeight="1">
      <c r="A293" s="39"/>
      <c r="B293" s="40"/>
      <c r="C293" s="289" t="s">
        <v>299</v>
      </c>
      <c r="D293" s="289" t="s">
        <v>277</v>
      </c>
      <c r="E293" s="290" t="s">
        <v>289</v>
      </c>
      <c r="F293" s="291" t="s">
        <v>290</v>
      </c>
      <c r="G293" s="292" t="s">
        <v>266</v>
      </c>
      <c r="H293" s="293">
        <v>122.38</v>
      </c>
      <c r="I293" s="294"/>
      <c r="J293" s="295">
        <f>ROUND(I293*H293,2)</f>
        <v>0</v>
      </c>
      <c r="K293" s="291" t="s">
        <v>161</v>
      </c>
      <c r="L293" s="296"/>
      <c r="M293" s="297" t="s">
        <v>1</v>
      </c>
      <c r="N293" s="298" t="s">
        <v>41</v>
      </c>
      <c r="O293" s="92"/>
      <c r="P293" s="236">
        <f>O293*H293</f>
        <v>0</v>
      </c>
      <c r="Q293" s="236">
        <v>1</v>
      </c>
      <c r="R293" s="236">
        <f>Q293*H293</f>
        <v>122.38</v>
      </c>
      <c r="S293" s="236">
        <v>0</v>
      </c>
      <c r="T293" s="23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8" t="s">
        <v>186</v>
      </c>
      <c r="AT293" s="238" t="s">
        <v>277</v>
      </c>
      <c r="AU293" s="238" t="s">
        <v>85</v>
      </c>
      <c r="AY293" s="18" t="s">
        <v>155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8" t="s">
        <v>83</v>
      </c>
      <c r="BK293" s="239">
        <f>ROUND(I293*H293,2)</f>
        <v>0</v>
      </c>
      <c r="BL293" s="18" t="s">
        <v>162</v>
      </c>
      <c r="BM293" s="238" t="s">
        <v>303</v>
      </c>
    </row>
    <row r="294" s="14" customFormat="1">
      <c r="A294" s="14"/>
      <c r="B294" s="251"/>
      <c r="C294" s="252"/>
      <c r="D294" s="242" t="s">
        <v>163</v>
      </c>
      <c r="E294" s="253" t="s">
        <v>1</v>
      </c>
      <c r="F294" s="254" t="s">
        <v>589</v>
      </c>
      <c r="G294" s="252"/>
      <c r="H294" s="255">
        <v>122.38</v>
      </c>
      <c r="I294" s="256"/>
      <c r="J294" s="252"/>
      <c r="K294" s="252"/>
      <c r="L294" s="257"/>
      <c r="M294" s="258"/>
      <c r="N294" s="259"/>
      <c r="O294" s="259"/>
      <c r="P294" s="259"/>
      <c r="Q294" s="259"/>
      <c r="R294" s="259"/>
      <c r="S294" s="259"/>
      <c r="T294" s="26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1" t="s">
        <v>163</v>
      </c>
      <c r="AU294" s="261" t="s">
        <v>85</v>
      </c>
      <c r="AV294" s="14" t="s">
        <v>85</v>
      </c>
      <c r="AW294" s="14" t="s">
        <v>32</v>
      </c>
      <c r="AX294" s="14" t="s">
        <v>76</v>
      </c>
      <c r="AY294" s="261" t="s">
        <v>155</v>
      </c>
    </row>
    <row r="295" s="15" customFormat="1">
      <c r="A295" s="15"/>
      <c r="B295" s="262"/>
      <c r="C295" s="263"/>
      <c r="D295" s="242" t="s">
        <v>163</v>
      </c>
      <c r="E295" s="264" t="s">
        <v>1</v>
      </c>
      <c r="F295" s="265" t="s">
        <v>167</v>
      </c>
      <c r="G295" s="263"/>
      <c r="H295" s="266">
        <v>122.38</v>
      </c>
      <c r="I295" s="267"/>
      <c r="J295" s="263"/>
      <c r="K295" s="263"/>
      <c r="L295" s="268"/>
      <c r="M295" s="269"/>
      <c r="N295" s="270"/>
      <c r="O295" s="270"/>
      <c r="P295" s="270"/>
      <c r="Q295" s="270"/>
      <c r="R295" s="270"/>
      <c r="S295" s="270"/>
      <c r="T295" s="271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2" t="s">
        <v>163</v>
      </c>
      <c r="AU295" s="272" t="s">
        <v>85</v>
      </c>
      <c r="AV295" s="15" t="s">
        <v>162</v>
      </c>
      <c r="AW295" s="15" t="s">
        <v>32</v>
      </c>
      <c r="AX295" s="15" t="s">
        <v>83</v>
      </c>
      <c r="AY295" s="272" t="s">
        <v>155</v>
      </c>
    </row>
    <row r="296" s="12" customFormat="1" ht="22.8" customHeight="1">
      <c r="A296" s="12"/>
      <c r="B296" s="211"/>
      <c r="C296" s="212"/>
      <c r="D296" s="213" t="s">
        <v>75</v>
      </c>
      <c r="E296" s="225" t="s">
        <v>85</v>
      </c>
      <c r="F296" s="225" t="s">
        <v>292</v>
      </c>
      <c r="G296" s="212"/>
      <c r="H296" s="212"/>
      <c r="I296" s="215"/>
      <c r="J296" s="226">
        <f>BK296</f>
        <v>0</v>
      </c>
      <c r="K296" s="212"/>
      <c r="L296" s="217"/>
      <c r="M296" s="218"/>
      <c r="N296" s="219"/>
      <c r="O296" s="219"/>
      <c r="P296" s="220">
        <f>SUM(P297:P305)</f>
        <v>0</v>
      </c>
      <c r="Q296" s="219"/>
      <c r="R296" s="220">
        <f>SUM(R297:R305)</f>
        <v>28.964104559999999</v>
      </c>
      <c r="S296" s="219"/>
      <c r="T296" s="221">
        <f>SUM(T297:T305)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2" t="s">
        <v>83</v>
      </c>
      <c r="AT296" s="223" t="s">
        <v>75</v>
      </c>
      <c r="AU296" s="223" t="s">
        <v>83</v>
      </c>
      <c r="AY296" s="222" t="s">
        <v>155</v>
      </c>
      <c r="BK296" s="224">
        <f>SUM(BK297:BK305)</f>
        <v>0</v>
      </c>
    </row>
    <row r="297" s="2" customFormat="1" ht="44.25" customHeight="1">
      <c r="A297" s="39"/>
      <c r="B297" s="40"/>
      <c r="C297" s="227" t="s">
        <v>237</v>
      </c>
      <c r="D297" s="227" t="s">
        <v>157</v>
      </c>
      <c r="E297" s="228" t="s">
        <v>293</v>
      </c>
      <c r="F297" s="229" t="s">
        <v>294</v>
      </c>
      <c r="G297" s="230" t="s">
        <v>215</v>
      </c>
      <c r="H297" s="231">
        <v>17.721</v>
      </c>
      <c r="I297" s="232"/>
      <c r="J297" s="233">
        <f>ROUND(I297*H297,2)</f>
        <v>0</v>
      </c>
      <c r="K297" s="229" t="s">
        <v>161</v>
      </c>
      <c r="L297" s="45"/>
      <c r="M297" s="234" t="s">
        <v>1</v>
      </c>
      <c r="N297" s="235" t="s">
        <v>41</v>
      </c>
      <c r="O297" s="92"/>
      <c r="P297" s="236">
        <f>O297*H297</f>
        <v>0</v>
      </c>
      <c r="Q297" s="236">
        <v>1.6299999999999999</v>
      </c>
      <c r="R297" s="236">
        <f>Q297*H297</f>
        <v>28.88523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162</v>
      </c>
      <c r="AT297" s="238" t="s">
        <v>157</v>
      </c>
      <c r="AU297" s="238" t="s">
        <v>85</v>
      </c>
      <c r="AY297" s="18" t="s">
        <v>155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83</v>
      </c>
      <c r="BK297" s="239">
        <f>ROUND(I297*H297,2)</f>
        <v>0</v>
      </c>
      <c r="BL297" s="18" t="s">
        <v>162</v>
      </c>
      <c r="BM297" s="238" t="s">
        <v>308</v>
      </c>
    </row>
    <row r="298" s="13" customFormat="1">
      <c r="A298" s="13"/>
      <c r="B298" s="240"/>
      <c r="C298" s="241"/>
      <c r="D298" s="242" t="s">
        <v>163</v>
      </c>
      <c r="E298" s="243" t="s">
        <v>1</v>
      </c>
      <c r="F298" s="244" t="s">
        <v>164</v>
      </c>
      <c r="G298" s="241"/>
      <c r="H298" s="243" t="s">
        <v>1</v>
      </c>
      <c r="I298" s="245"/>
      <c r="J298" s="241"/>
      <c r="K298" s="241"/>
      <c r="L298" s="246"/>
      <c r="M298" s="247"/>
      <c r="N298" s="248"/>
      <c r="O298" s="248"/>
      <c r="P298" s="248"/>
      <c r="Q298" s="248"/>
      <c r="R298" s="248"/>
      <c r="S298" s="248"/>
      <c r="T298" s="24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0" t="s">
        <v>163</v>
      </c>
      <c r="AU298" s="250" t="s">
        <v>85</v>
      </c>
      <c r="AV298" s="13" t="s">
        <v>83</v>
      </c>
      <c r="AW298" s="13" t="s">
        <v>32</v>
      </c>
      <c r="AX298" s="13" t="s">
        <v>76</v>
      </c>
      <c r="AY298" s="250" t="s">
        <v>155</v>
      </c>
    </row>
    <row r="299" s="13" customFormat="1">
      <c r="A299" s="13"/>
      <c r="B299" s="240"/>
      <c r="C299" s="241"/>
      <c r="D299" s="242" t="s">
        <v>163</v>
      </c>
      <c r="E299" s="243" t="s">
        <v>1</v>
      </c>
      <c r="F299" s="244" t="s">
        <v>296</v>
      </c>
      <c r="G299" s="241"/>
      <c r="H299" s="243" t="s">
        <v>1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0" t="s">
        <v>163</v>
      </c>
      <c r="AU299" s="250" t="s">
        <v>85</v>
      </c>
      <c r="AV299" s="13" t="s">
        <v>83</v>
      </c>
      <c r="AW299" s="13" t="s">
        <v>32</v>
      </c>
      <c r="AX299" s="13" t="s">
        <v>76</v>
      </c>
      <c r="AY299" s="250" t="s">
        <v>155</v>
      </c>
    </row>
    <row r="300" s="14" customFormat="1">
      <c r="A300" s="14"/>
      <c r="B300" s="251"/>
      <c r="C300" s="252"/>
      <c r="D300" s="242" t="s">
        <v>163</v>
      </c>
      <c r="E300" s="253" t="s">
        <v>1</v>
      </c>
      <c r="F300" s="254" t="s">
        <v>590</v>
      </c>
      <c r="G300" s="252"/>
      <c r="H300" s="255">
        <v>13.760999999999999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1" t="s">
        <v>163</v>
      </c>
      <c r="AU300" s="261" t="s">
        <v>85</v>
      </c>
      <c r="AV300" s="14" t="s">
        <v>85</v>
      </c>
      <c r="AW300" s="14" t="s">
        <v>32</v>
      </c>
      <c r="AX300" s="14" t="s">
        <v>76</v>
      </c>
      <c r="AY300" s="261" t="s">
        <v>155</v>
      </c>
    </row>
    <row r="301" s="14" customFormat="1">
      <c r="A301" s="14"/>
      <c r="B301" s="251"/>
      <c r="C301" s="252"/>
      <c r="D301" s="242" t="s">
        <v>163</v>
      </c>
      <c r="E301" s="253" t="s">
        <v>1</v>
      </c>
      <c r="F301" s="254" t="s">
        <v>591</v>
      </c>
      <c r="G301" s="252"/>
      <c r="H301" s="255">
        <v>3.96</v>
      </c>
      <c r="I301" s="256"/>
      <c r="J301" s="252"/>
      <c r="K301" s="252"/>
      <c r="L301" s="257"/>
      <c r="M301" s="258"/>
      <c r="N301" s="259"/>
      <c r="O301" s="259"/>
      <c r="P301" s="259"/>
      <c r="Q301" s="259"/>
      <c r="R301" s="259"/>
      <c r="S301" s="259"/>
      <c r="T301" s="26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1" t="s">
        <v>163</v>
      </c>
      <c r="AU301" s="261" t="s">
        <v>85</v>
      </c>
      <c r="AV301" s="14" t="s">
        <v>85</v>
      </c>
      <c r="AW301" s="14" t="s">
        <v>32</v>
      </c>
      <c r="AX301" s="14" t="s">
        <v>76</v>
      </c>
      <c r="AY301" s="261" t="s">
        <v>155</v>
      </c>
    </row>
    <row r="302" s="15" customFormat="1">
      <c r="A302" s="15"/>
      <c r="B302" s="262"/>
      <c r="C302" s="263"/>
      <c r="D302" s="242" t="s">
        <v>163</v>
      </c>
      <c r="E302" s="264" t="s">
        <v>1</v>
      </c>
      <c r="F302" s="265" t="s">
        <v>167</v>
      </c>
      <c r="G302" s="263"/>
      <c r="H302" s="266">
        <v>17.721</v>
      </c>
      <c r="I302" s="267"/>
      <c r="J302" s="263"/>
      <c r="K302" s="263"/>
      <c r="L302" s="268"/>
      <c r="M302" s="269"/>
      <c r="N302" s="270"/>
      <c r="O302" s="270"/>
      <c r="P302" s="270"/>
      <c r="Q302" s="270"/>
      <c r="R302" s="270"/>
      <c r="S302" s="270"/>
      <c r="T302" s="27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2" t="s">
        <v>163</v>
      </c>
      <c r="AU302" s="272" t="s">
        <v>85</v>
      </c>
      <c r="AV302" s="15" t="s">
        <v>162</v>
      </c>
      <c r="AW302" s="15" t="s">
        <v>32</v>
      </c>
      <c r="AX302" s="15" t="s">
        <v>83</v>
      </c>
      <c r="AY302" s="272" t="s">
        <v>155</v>
      </c>
    </row>
    <row r="303" s="2" customFormat="1" ht="24.15" customHeight="1">
      <c r="A303" s="39"/>
      <c r="B303" s="40"/>
      <c r="C303" s="227" t="s">
        <v>309</v>
      </c>
      <c r="D303" s="227" t="s">
        <v>157</v>
      </c>
      <c r="E303" s="228" t="s">
        <v>300</v>
      </c>
      <c r="F303" s="229" t="s">
        <v>301</v>
      </c>
      <c r="G303" s="230" t="s">
        <v>302</v>
      </c>
      <c r="H303" s="231">
        <v>107.40000000000001</v>
      </c>
      <c r="I303" s="232"/>
      <c r="J303" s="233">
        <f>ROUND(I303*H303,2)</f>
        <v>0</v>
      </c>
      <c r="K303" s="229" t="s">
        <v>161</v>
      </c>
      <c r="L303" s="45"/>
      <c r="M303" s="234" t="s">
        <v>1</v>
      </c>
      <c r="N303" s="235" t="s">
        <v>41</v>
      </c>
      <c r="O303" s="92"/>
      <c r="P303" s="236">
        <f>O303*H303</f>
        <v>0</v>
      </c>
      <c r="Q303" s="236">
        <v>0.00073439999999999996</v>
      </c>
      <c r="R303" s="236">
        <f>Q303*H303</f>
        <v>0.078874559999999996</v>
      </c>
      <c r="S303" s="236">
        <v>0</v>
      </c>
      <c r="T303" s="23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8" t="s">
        <v>162</v>
      </c>
      <c r="AT303" s="238" t="s">
        <v>157</v>
      </c>
      <c r="AU303" s="238" t="s">
        <v>85</v>
      </c>
      <c r="AY303" s="18" t="s">
        <v>155</v>
      </c>
      <c r="BE303" s="239">
        <f>IF(N303="základní",J303,0)</f>
        <v>0</v>
      </c>
      <c r="BF303" s="239">
        <f>IF(N303="snížená",J303,0)</f>
        <v>0</v>
      </c>
      <c r="BG303" s="239">
        <f>IF(N303="zákl. přenesená",J303,0)</f>
        <v>0</v>
      </c>
      <c r="BH303" s="239">
        <f>IF(N303="sníž. přenesená",J303,0)</f>
        <v>0</v>
      </c>
      <c r="BI303" s="239">
        <f>IF(N303="nulová",J303,0)</f>
        <v>0</v>
      </c>
      <c r="BJ303" s="18" t="s">
        <v>83</v>
      </c>
      <c r="BK303" s="239">
        <f>ROUND(I303*H303,2)</f>
        <v>0</v>
      </c>
      <c r="BL303" s="18" t="s">
        <v>162</v>
      </c>
      <c r="BM303" s="238" t="s">
        <v>312</v>
      </c>
    </row>
    <row r="304" s="14" customFormat="1">
      <c r="A304" s="14"/>
      <c r="B304" s="251"/>
      <c r="C304" s="252"/>
      <c r="D304" s="242" t="s">
        <v>163</v>
      </c>
      <c r="E304" s="253" t="s">
        <v>1</v>
      </c>
      <c r="F304" s="254" t="s">
        <v>592</v>
      </c>
      <c r="G304" s="252"/>
      <c r="H304" s="255">
        <v>107.40000000000001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1" t="s">
        <v>163</v>
      </c>
      <c r="AU304" s="261" t="s">
        <v>85</v>
      </c>
      <c r="AV304" s="14" t="s">
        <v>85</v>
      </c>
      <c r="AW304" s="14" t="s">
        <v>32</v>
      </c>
      <c r="AX304" s="14" t="s">
        <v>76</v>
      </c>
      <c r="AY304" s="261" t="s">
        <v>155</v>
      </c>
    </row>
    <row r="305" s="15" customFormat="1">
      <c r="A305" s="15"/>
      <c r="B305" s="262"/>
      <c r="C305" s="263"/>
      <c r="D305" s="242" t="s">
        <v>163</v>
      </c>
      <c r="E305" s="264" t="s">
        <v>1</v>
      </c>
      <c r="F305" s="265" t="s">
        <v>167</v>
      </c>
      <c r="G305" s="263"/>
      <c r="H305" s="266">
        <v>107.40000000000001</v>
      </c>
      <c r="I305" s="267"/>
      <c r="J305" s="263"/>
      <c r="K305" s="263"/>
      <c r="L305" s="268"/>
      <c r="M305" s="269"/>
      <c r="N305" s="270"/>
      <c r="O305" s="270"/>
      <c r="P305" s="270"/>
      <c r="Q305" s="270"/>
      <c r="R305" s="270"/>
      <c r="S305" s="270"/>
      <c r="T305" s="271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2" t="s">
        <v>163</v>
      </c>
      <c r="AU305" s="272" t="s">
        <v>85</v>
      </c>
      <c r="AV305" s="15" t="s">
        <v>162</v>
      </c>
      <c r="AW305" s="15" t="s">
        <v>32</v>
      </c>
      <c r="AX305" s="15" t="s">
        <v>83</v>
      </c>
      <c r="AY305" s="272" t="s">
        <v>155</v>
      </c>
    </row>
    <row r="306" s="12" customFormat="1" ht="22.8" customHeight="1">
      <c r="A306" s="12"/>
      <c r="B306" s="211"/>
      <c r="C306" s="212"/>
      <c r="D306" s="213" t="s">
        <v>75</v>
      </c>
      <c r="E306" s="225" t="s">
        <v>178</v>
      </c>
      <c r="F306" s="225" t="s">
        <v>305</v>
      </c>
      <c r="G306" s="212"/>
      <c r="H306" s="212"/>
      <c r="I306" s="215"/>
      <c r="J306" s="226">
        <f>BK306</f>
        <v>0</v>
      </c>
      <c r="K306" s="212"/>
      <c r="L306" s="217"/>
      <c r="M306" s="218"/>
      <c r="N306" s="219"/>
      <c r="O306" s="219"/>
      <c r="P306" s="220">
        <f>SUM(P307:P308)</f>
        <v>0</v>
      </c>
      <c r="Q306" s="219"/>
      <c r="R306" s="220">
        <f>SUM(R307:R308)</f>
        <v>0</v>
      </c>
      <c r="S306" s="219"/>
      <c r="T306" s="221">
        <f>SUM(T307:T308)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2" t="s">
        <v>83</v>
      </c>
      <c r="AT306" s="223" t="s">
        <v>75</v>
      </c>
      <c r="AU306" s="223" t="s">
        <v>83</v>
      </c>
      <c r="AY306" s="222" t="s">
        <v>155</v>
      </c>
      <c r="BK306" s="224">
        <f>SUM(BK307:BK308)</f>
        <v>0</v>
      </c>
    </row>
    <row r="307" s="2" customFormat="1" ht="16.5" customHeight="1">
      <c r="A307" s="39"/>
      <c r="B307" s="40"/>
      <c r="C307" s="227" t="s">
        <v>242</v>
      </c>
      <c r="D307" s="227" t="s">
        <v>157</v>
      </c>
      <c r="E307" s="228" t="s">
        <v>306</v>
      </c>
      <c r="F307" s="229" t="s">
        <v>307</v>
      </c>
      <c r="G307" s="230" t="s">
        <v>302</v>
      </c>
      <c r="H307" s="231">
        <v>83.400000000000006</v>
      </c>
      <c r="I307" s="232"/>
      <c r="J307" s="233">
        <f>ROUND(I307*H307,2)</f>
        <v>0</v>
      </c>
      <c r="K307" s="229" t="s">
        <v>161</v>
      </c>
      <c r="L307" s="45"/>
      <c r="M307" s="234" t="s">
        <v>1</v>
      </c>
      <c r="N307" s="235" t="s">
        <v>41</v>
      </c>
      <c r="O307" s="92"/>
      <c r="P307" s="236">
        <f>O307*H307</f>
        <v>0</v>
      </c>
      <c r="Q307" s="236">
        <v>0</v>
      </c>
      <c r="R307" s="236">
        <f>Q307*H307</f>
        <v>0</v>
      </c>
      <c r="S307" s="236">
        <v>0</v>
      </c>
      <c r="T307" s="23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8" t="s">
        <v>162</v>
      </c>
      <c r="AT307" s="238" t="s">
        <v>157</v>
      </c>
      <c r="AU307" s="238" t="s">
        <v>85</v>
      </c>
      <c r="AY307" s="18" t="s">
        <v>155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8" t="s">
        <v>83</v>
      </c>
      <c r="BK307" s="239">
        <f>ROUND(I307*H307,2)</f>
        <v>0</v>
      </c>
      <c r="BL307" s="18" t="s">
        <v>162</v>
      </c>
      <c r="BM307" s="238" t="s">
        <v>316</v>
      </c>
    </row>
    <row r="308" s="2" customFormat="1" ht="24.15" customHeight="1">
      <c r="A308" s="39"/>
      <c r="B308" s="40"/>
      <c r="C308" s="227" t="s">
        <v>319</v>
      </c>
      <c r="D308" s="227" t="s">
        <v>157</v>
      </c>
      <c r="E308" s="228" t="s">
        <v>310</v>
      </c>
      <c r="F308" s="229" t="s">
        <v>311</v>
      </c>
      <c r="G308" s="230" t="s">
        <v>302</v>
      </c>
      <c r="H308" s="231">
        <v>83.400000000000006</v>
      </c>
      <c r="I308" s="232"/>
      <c r="J308" s="233">
        <f>ROUND(I308*H308,2)</f>
        <v>0</v>
      </c>
      <c r="K308" s="229" t="s">
        <v>161</v>
      </c>
      <c r="L308" s="45"/>
      <c r="M308" s="234" t="s">
        <v>1</v>
      </c>
      <c r="N308" s="235" t="s">
        <v>41</v>
      </c>
      <c r="O308" s="92"/>
      <c r="P308" s="236">
        <f>O308*H308</f>
        <v>0</v>
      </c>
      <c r="Q308" s="236">
        <v>0</v>
      </c>
      <c r="R308" s="236">
        <f>Q308*H308</f>
        <v>0</v>
      </c>
      <c r="S308" s="236">
        <v>0</v>
      </c>
      <c r="T308" s="237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8" t="s">
        <v>162</v>
      </c>
      <c r="AT308" s="238" t="s">
        <v>157</v>
      </c>
      <c r="AU308" s="238" t="s">
        <v>85</v>
      </c>
      <c r="AY308" s="18" t="s">
        <v>155</v>
      </c>
      <c r="BE308" s="239">
        <f>IF(N308="základní",J308,0)</f>
        <v>0</v>
      </c>
      <c r="BF308" s="239">
        <f>IF(N308="snížená",J308,0)</f>
        <v>0</v>
      </c>
      <c r="BG308" s="239">
        <f>IF(N308="zákl. přenesená",J308,0)</f>
        <v>0</v>
      </c>
      <c r="BH308" s="239">
        <f>IF(N308="sníž. přenesená",J308,0)</f>
        <v>0</v>
      </c>
      <c r="BI308" s="239">
        <f>IF(N308="nulová",J308,0)</f>
        <v>0</v>
      </c>
      <c r="BJ308" s="18" t="s">
        <v>83</v>
      </c>
      <c r="BK308" s="239">
        <f>ROUND(I308*H308,2)</f>
        <v>0</v>
      </c>
      <c r="BL308" s="18" t="s">
        <v>162</v>
      </c>
      <c r="BM308" s="238" t="s">
        <v>323</v>
      </c>
    </row>
    <row r="309" s="12" customFormat="1" ht="22.8" customHeight="1">
      <c r="A309" s="12"/>
      <c r="B309" s="211"/>
      <c r="C309" s="212"/>
      <c r="D309" s="213" t="s">
        <v>75</v>
      </c>
      <c r="E309" s="225" t="s">
        <v>162</v>
      </c>
      <c r="F309" s="225" t="s">
        <v>313</v>
      </c>
      <c r="G309" s="212"/>
      <c r="H309" s="212"/>
      <c r="I309" s="215"/>
      <c r="J309" s="226">
        <f>BK309</f>
        <v>0</v>
      </c>
      <c r="K309" s="212"/>
      <c r="L309" s="217"/>
      <c r="M309" s="218"/>
      <c r="N309" s="219"/>
      <c r="O309" s="219"/>
      <c r="P309" s="220">
        <f>SUM(P310:P325)</f>
        <v>0</v>
      </c>
      <c r="Q309" s="219"/>
      <c r="R309" s="220">
        <f>SUM(R310:R325)</f>
        <v>22.235679699999999</v>
      </c>
      <c r="S309" s="219"/>
      <c r="T309" s="221">
        <f>SUM(T310:T325)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2" t="s">
        <v>83</v>
      </c>
      <c r="AT309" s="223" t="s">
        <v>75</v>
      </c>
      <c r="AU309" s="223" t="s">
        <v>83</v>
      </c>
      <c r="AY309" s="222" t="s">
        <v>155</v>
      </c>
      <c r="BK309" s="224">
        <f>SUM(BK310:BK325)</f>
        <v>0</v>
      </c>
    </row>
    <row r="310" s="2" customFormat="1" ht="33" customHeight="1">
      <c r="A310" s="39"/>
      <c r="B310" s="40"/>
      <c r="C310" s="227" t="s">
        <v>246</v>
      </c>
      <c r="D310" s="227" t="s">
        <v>157</v>
      </c>
      <c r="E310" s="228" t="s">
        <v>314</v>
      </c>
      <c r="F310" s="229" t="s">
        <v>315</v>
      </c>
      <c r="G310" s="230" t="s">
        <v>215</v>
      </c>
      <c r="H310" s="231">
        <v>11.609999999999999</v>
      </c>
      <c r="I310" s="232"/>
      <c r="J310" s="233">
        <f>ROUND(I310*H310,2)</f>
        <v>0</v>
      </c>
      <c r="K310" s="229" t="s">
        <v>161</v>
      </c>
      <c r="L310" s="45"/>
      <c r="M310" s="234" t="s">
        <v>1</v>
      </c>
      <c r="N310" s="235" t="s">
        <v>41</v>
      </c>
      <c r="O310" s="92"/>
      <c r="P310" s="236">
        <f>O310*H310</f>
        <v>0</v>
      </c>
      <c r="Q310" s="236">
        <v>1.8907700000000001</v>
      </c>
      <c r="R310" s="236">
        <f>Q310*H310</f>
        <v>21.951839700000001</v>
      </c>
      <c r="S310" s="236">
        <v>0</v>
      </c>
      <c r="T310" s="23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8" t="s">
        <v>162</v>
      </c>
      <c r="AT310" s="238" t="s">
        <v>157</v>
      </c>
      <c r="AU310" s="238" t="s">
        <v>85</v>
      </c>
      <c r="AY310" s="18" t="s">
        <v>155</v>
      </c>
      <c r="BE310" s="239">
        <f>IF(N310="základní",J310,0)</f>
        <v>0</v>
      </c>
      <c r="BF310" s="239">
        <f>IF(N310="snížená",J310,0)</f>
        <v>0</v>
      </c>
      <c r="BG310" s="239">
        <f>IF(N310="zákl. přenesená",J310,0)</f>
        <v>0</v>
      </c>
      <c r="BH310" s="239">
        <f>IF(N310="sníž. přenesená",J310,0)</f>
        <v>0</v>
      </c>
      <c r="BI310" s="239">
        <f>IF(N310="nulová",J310,0)</f>
        <v>0</v>
      </c>
      <c r="BJ310" s="18" t="s">
        <v>83</v>
      </c>
      <c r="BK310" s="239">
        <f>ROUND(I310*H310,2)</f>
        <v>0</v>
      </c>
      <c r="BL310" s="18" t="s">
        <v>162</v>
      </c>
      <c r="BM310" s="238" t="s">
        <v>327</v>
      </c>
    </row>
    <row r="311" s="13" customFormat="1">
      <c r="A311" s="13"/>
      <c r="B311" s="240"/>
      <c r="C311" s="241"/>
      <c r="D311" s="242" t="s">
        <v>163</v>
      </c>
      <c r="E311" s="243" t="s">
        <v>1</v>
      </c>
      <c r="F311" s="244" t="s">
        <v>164</v>
      </c>
      <c r="G311" s="241"/>
      <c r="H311" s="243" t="s">
        <v>1</v>
      </c>
      <c r="I311" s="245"/>
      <c r="J311" s="241"/>
      <c r="K311" s="241"/>
      <c r="L311" s="246"/>
      <c r="M311" s="247"/>
      <c r="N311" s="248"/>
      <c r="O311" s="248"/>
      <c r="P311" s="248"/>
      <c r="Q311" s="248"/>
      <c r="R311" s="248"/>
      <c r="S311" s="248"/>
      <c r="T311" s="24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0" t="s">
        <v>163</v>
      </c>
      <c r="AU311" s="250" t="s">
        <v>85</v>
      </c>
      <c r="AV311" s="13" t="s">
        <v>83</v>
      </c>
      <c r="AW311" s="13" t="s">
        <v>32</v>
      </c>
      <c r="AX311" s="13" t="s">
        <v>76</v>
      </c>
      <c r="AY311" s="250" t="s">
        <v>155</v>
      </c>
    </row>
    <row r="312" s="13" customFormat="1">
      <c r="A312" s="13"/>
      <c r="B312" s="240"/>
      <c r="C312" s="241"/>
      <c r="D312" s="242" t="s">
        <v>163</v>
      </c>
      <c r="E312" s="243" t="s">
        <v>1</v>
      </c>
      <c r="F312" s="244" t="s">
        <v>225</v>
      </c>
      <c r="G312" s="241"/>
      <c r="H312" s="243" t="s">
        <v>1</v>
      </c>
      <c r="I312" s="245"/>
      <c r="J312" s="241"/>
      <c r="K312" s="241"/>
      <c r="L312" s="246"/>
      <c r="M312" s="247"/>
      <c r="N312" s="248"/>
      <c r="O312" s="248"/>
      <c r="P312" s="248"/>
      <c r="Q312" s="248"/>
      <c r="R312" s="248"/>
      <c r="S312" s="248"/>
      <c r="T312" s="24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0" t="s">
        <v>163</v>
      </c>
      <c r="AU312" s="250" t="s">
        <v>85</v>
      </c>
      <c r="AV312" s="13" t="s">
        <v>83</v>
      </c>
      <c r="AW312" s="13" t="s">
        <v>32</v>
      </c>
      <c r="AX312" s="13" t="s">
        <v>76</v>
      </c>
      <c r="AY312" s="250" t="s">
        <v>155</v>
      </c>
    </row>
    <row r="313" s="14" customFormat="1">
      <c r="A313" s="14"/>
      <c r="B313" s="251"/>
      <c r="C313" s="252"/>
      <c r="D313" s="242" t="s">
        <v>163</v>
      </c>
      <c r="E313" s="253" t="s">
        <v>1</v>
      </c>
      <c r="F313" s="254" t="s">
        <v>593</v>
      </c>
      <c r="G313" s="252"/>
      <c r="H313" s="255">
        <v>8.9700000000000006</v>
      </c>
      <c r="I313" s="256"/>
      <c r="J313" s="252"/>
      <c r="K313" s="252"/>
      <c r="L313" s="257"/>
      <c r="M313" s="258"/>
      <c r="N313" s="259"/>
      <c r="O313" s="259"/>
      <c r="P313" s="259"/>
      <c r="Q313" s="259"/>
      <c r="R313" s="259"/>
      <c r="S313" s="259"/>
      <c r="T313" s="26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1" t="s">
        <v>163</v>
      </c>
      <c r="AU313" s="261" t="s">
        <v>85</v>
      </c>
      <c r="AV313" s="14" t="s">
        <v>85</v>
      </c>
      <c r="AW313" s="14" t="s">
        <v>32</v>
      </c>
      <c r="AX313" s="14" t="s">
        <v>76</v>
      </c>
      <c r="AY313" s="261" t="s">
        <v>155</v>
      </c>
    </row>
    <row r="314" s="14" customFormat="1">
      <c r="A314" s="14"/>
      <c r="B314" s="251"/>
      <c r="C314" s="252"/>
      <c r="D314" s="242" t="s">
        <v>163</v>
      </c>
      <c r="E314" s="253" t="s">
        <v>1</v>
      </c>
      <c r="F314" s="254" t="s">
        <v>594</v>
      </c>
      <c r="G314" s="252"/>
      <c r="H314" s="255">
        <v>2.6400000000000001</v>
      </c>
      <c r="I314" s="256"/>
      <c r="J314" s="252"/>
      <c r="K314" s="252"/>
      <c r="L314" s="257"/>
      <c r="M314" s="258"/>
      <c r="N314" s="259"/>
      <c r="O314" s="259"/>
      <c r="P314" s="259"/>
      <c r="Q314" s="259"/>
      <c r="R314" s="259"/>
      <c r="S314" s="259"/>
      <c r="T314" s="26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1" t="s">
        <v>163</v>
      </c>
      <c r="AU314" s="261" t="s">
        <v>85</v>
      </c>
      <c r="AV314" s="14" t="s">
        <v>85</v>
      </c>
      <c r="AW314" s="14" t="s">
        <v>32</v>
      </c>
      <c r="AX314" s="14" t="s">
        <v>76</v>
      </c>
      <c r="AY314" s="261" t="s">
        <v>155</v>
      </c>
    </row>
    <row r="315" s="15" customFormat="1">
      <c r="A315" s="15"/>
      <c r="B315" s="262"/>
      <c r="C315" s="263"/>
      <c r="D315" s="242" t="s">
        <v>163</v>
      </c>
      <c r="E315" s="264" t="s">
        <v>1</v>
      </c>
      <c r="F315" s="265" t="s">
        <v>167</v>
      </c>
      <c r="G315" s="263"/>
      <c r="H315" s="266">
        <v>11.610000000000001</v>
      </c>
      <c r="I315" s="267"/>
      <c r="J315" s="263"/>
      <c r="K315" s="263"/>
      <c r="L315" s="268"/>
      <c r="M315" s="269"/>
      <c r="N315" s="270"/>
      <c r="O315" s="270"/>
      <c r="P315" s="270"/>
      <c r="Q315" s="270"/>
      <c r="R315" s="270"/>
      <c r="S315" s="270"/>
      <c r="T315" s="27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2" t="s">
        <v>163</v>
      </c>
      <c r="AU315" s="272" t="s">
        <v>85</v>
      </c>
      <c r="AV315" s="15" t="s">
        <v>162</v>
      </c>
      <c r="AW315" s="15" t="s">
        <v>32</v>
      </c>
      <c r="AX315" s="15" t="s">
        <v>83</v>
      </c>
      <c r="AY315" s="272" t="s">
        <v>155</v>
      </c>
    </row>
    <row r="316" s="2" customFormat="1" ht="24.15" customHeight="1">
      <c r="A316" s="39"/>
      <c r="B316" s="40"/>
      <c r="C316" s="227" t="s">
        <v>328</v>
      </c>
      <c r="D316" s="227" t="s">
        <v>157</v>
      </c>
      <c r="E316" s="228" t="s">
        <v>320</v>
      </c>
      <c r="F316" s="229" t="s">
        <v>321</v>
      </c>
      <c r="G316" s="230" t="s">
        <v>322</v>
      </c>
      <c r="H316" s="231">
        <v>1</v>
      </c>
      <c r="I316" s="232"/>
      <c r="J316" s="233">
        <f>ROUND(I316*H316,2)</f>
        <v>0</v>
      </c>
      <c r="K316" s="229" t="s">
        <v>161</v>
      </c>
      <c r="L316" s="45"/>
      <c r="M316" s="234" t="s">
        <v>1</v>
      </c>
      <c r="N316" s="235" t="s">
        <v>41</v>
      </c>
      <c r="O316" s="92"/>
      <c r="P316" s="236">
        <f>O316*H316</f>
        <v>0</v>
      </c>
      <c r="Q316" s="236">
        <v>0.087419999999999998</v>
      </c>
      <c r="R316" s="236">
        <f>Q316*H316</f>
        <v>0.087419999999999998</v>
      </c>
      <c r="S316" s="236">
        <v>0</v>
      </c>
      <c r="T316" s="237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8" t="s">
        <v>162</v>
      </c>
      <c r="AT316" s="238" t="s">
        <v>157</v>
      </c>
      <c r="AU316" s="238" t="s">
        <v>85</v>
      </c>
      <c r="AY316" s="18" t="s">
        <v>155</v>
      </c>
      <c r="BE316" s="239">
        <f>IF(N316="základní",J316,0)</f>
        <v>0</v>
      </c>
      <c r="BF316" s="239">
        <f>IF(N316="snížená",J316,0)</f>
        <v>0</v>
      </c>
      <c r="BG316" s="239">
        <f>IF(N316="zákl. přenesená",J316,0)</f>
        <v>0</v>
      </c>
      <c r="BH316" s="239">
        <f>IF(N316="sníž. přenesená",J316,0)</f>
        <v>0</v>
      </c>
      <c r="BI316" s="239">
        <f>IF(N316="nulová",J316,0)</f>
        <v>0</v>
      </c>
      <c r="BJ316" s="18" t="s">
        <v>83</v>
      </c>
      <c r="BK316" s="239">
        <f>ROUND(I316*H316,2)</f>
        <v>0</v>
      </c>
      <c r="BL316" s="18" t="s">
        <v>162</v>
      </c>
      <c r="BM316" s="238" t="s">
        <v>331</v>
      </c>
    </row>
    <row r="317" s="14" customFormat="1">
      <c r="A317" s="14"/>
      <c r="B317" s="251"/>
      <c r="C317" s="252"/>
      <c r="D317" s="242" t="s">
        <v>163</v>
      </c>
      <c r="E317" s="253" t="s">
        <v>1</v>
      </c>
      <c r="F317" s="254" t="s">
        <v>83</v>
      </c>
      <c r="G317" s="252"/>
      <c r="H317" s="255">
        <v>1</v>
      </c>
      <c r="I317" s="256"/>
      <c r="J317" s="252"/>
      <c r="K317" s="252"/>
      <c r="L317" s="257"/>
      <c r="M317" s="258"/>
      <c r="N317" s="259"/>
      <c r="O317" s="259"/>
      <c r="P317" s="259"/>
      <c r="Q317" s="259"/>
      <c r="R317" s="259"/>
      <c r="S317" s="259"/>
      <c r="T317" s="26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1" t="s">
        <v>163</v>
      </c>
      <c r="AU317" s="261" t="s">
        <v>85</v>
      </c>
      <c r="AV317" s="14" t="s">
        <v>85</v>
      </c>
      <c r="AW317" s="14" t="s">
        <v>32</v>
      </c>
      <c r="AX317" s="14" t="s">
        <v>76</v>
      </c>
      <c r="AY317" s="261" t="s">
        <v>155</v>
      </c>
    </row>
    <row r="318" s="15" customFormat="1">
      <c r="A318" s="15"/>
      <c r="B318" s="262"/>
      <c r="C318" s="263"/>
      <c r="D318" s="242" t="s">
        <v>163</v>
      </c>
      <c r="E318" s="264" t="s">
        <v>1</v>
      </c>
      <c r="F318" s="265" t="s">
        <v>167</v>
      </c>
      <c r="G318" s="263"/>
      <c r="H318" s="266">
        <v>1</v>
      </c>
      <c r="I318" s="267"/>
      <c r="J318" s="263"/>
      <c r="K318" s="263"/>
      <c r="L318" s="268"/>
      <c r="M318" s="269"/>
      <c r="N318" s="270"/>
      <c r="O318" s="270"/>
      <c r="P318" s="270"/>
      <c r="Q318" s="270"/>
      <c r="R318" s="270"/>
      <c r="S318" s="270"/>
      <c r="T318" s="271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2" t="s">
        <v>163</v>
      </c>
      <c r="AU318" s="272" t="s">
        <v>85</v>
      </c>
      <c r="AV318" s="15" t="s">
        <v>162</v>
      </c>
      <c r="AW318" s="15" t="s">
        <v>32</v>
      </c>
      <c r="AX318" s="15" t="s">
        <v>83</v>
      </c>
      <c r="AY318" s="272" t="s">
        <v>155</v>
      </c>
    </row>
    <row r="319" s="2" customFormat="1" ht="24.15" customHeight="1">
      <c r="A319" s="39"/>
      <c r="B319" s="40"/>
      <c r="C319" s="289" t="s">
        <v>251</v>
      </c>
      <c r="D319" s="289" t="s">
        <v>277</v>
      </c>
      <c r="E319" s="290" t="s">
        <v>595</v>
      </c>
      <c r="F319" s="291" t="s">
        <v>596</v>
      </c>
      <c r="G319" s="292" t="s">
        <v>322</v>
      </c>
      <c r="H319" s="293">
        <v>1</v>
      </c>
      <c r="I319" s="294"/>
      <c r="J319" s="295">
        <f>ROUND(I319*H319,2)</f>
        <v>0</v>
      </c>
      <c r="K319" s="291" t="s">
        <v>161</v>
      </c>
      <c r="L319" s="296"/>
      <c r="M319" s="297" t="s">
        <v>1</v>
      </c>
      <c r="N319" s="298" t="s">
        <v>41</v>
      </c>
      <c r="O319" s="92"/>
      <c r="P319" s="236">
        <f>O319*H319</f>
        <v>0</v>
      </c>
      <c r="Q319" s="236">
        <v>0.028000000000000001</v>
      </c>
      <c r="R319" s="236">
        <f>Q319*H319</f>
        <v>0.028000000000000001</v>
      </c>
      <c r="S319" s="236">
        <v>0</v>
      </c>
      <c r="T319" s="23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8" t="s">
        <v>186</v>
      </c>
      <c r="AT319" s="238" t="s">
        <v>277</v>
      </c>
      <c r="AU319" s="238" t="s">
        <v>85</v>
      </c>
      <c r="AY319" s="18" t="s">
        <v>155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8" t="s">
        <v>83</v>
      </c>
      <c r="BK319" s="239">
        <f>ROUND(I319*H319,2)</f>
        <v>0</v>
      </c>
      <c r="BL319" s="18" t="s">
        <v>162</v>
      </c>
      <c r="BM319" s="238" t="s">
        <v>335</v>
      </c>
    </row>
    <row r="320" s="2" customFormat="1" ht="33" customHeight="1">
      <c r="A320" s="39"/>
      <c r="B320" s="40"/>
      <c r="C320" s="227" t="s">
        <v>332</v>
      </c>
      <c r="D320" s="227" t="s">
        <v>157</v>
      </c>
      <c r="E320" s="228" t="s">
        <v>333</v>
      </c>
      <c r="F320" s="229" t="s">
        <v>334</v>
      </c>
      <c r="G320" s="230" t="s">
        <v>322</v>
      </c>
      <c r="H320" s="231">
        <v>1</v>
      </c>
      <c r="I320" s="232"/>
      <c r="J320" s="233">
        <f>ROUND(I320*H320,2)</f>
        <v>0</v>
      </c>
      <c r="K320" s="229" t="s">
        <v>161</v>
      </c>
      <c r="L320" s="45"/>
      <c r="M320" s="234" t="s">
        <v>1</v>
      </c>
      <c r="N320" s="235" t="s">
        <v>41</v>
      </c>
      <c r="O320" s="92"/>
      <c r="P320" s="236">
        <f>O320*H320</f>
        <v>0</v>
      </c>
      <c r="Q320" s="236">
        <v>0.087419999999999998</v>
      </c>
      <c r="R320" s="236">
        <f>Q320*H320</f>
        <v>0.087419999999999998</v>
      </c>
      <c r="S320" s="236">
        <v>0</v>
      </c>
      <c r="T320" s="23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8" t="s">
        <v>162</v>
      </c>
      <c r="AT320" s="238" t="s">
        <v>157</v>
      </c>
      <c r="AU320" s="238" t="s">
        <v>85</v>
      </c>
      <c r="AY320" s="18" t="s">
        <v>155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8" t="s">
        <v>83</v>
      </c>
      <c r="BK320" s="239">
        <f>ROUND(I320*H320,2)</f>
        <v>0</v>
      </c>
      <c r="BL320" s="18" t="s">
        <v>162</v>
      </c>
      <c r="BM320" s="238" t="s">
        <v>339</v>
      </c>
    </row>
    <row r="321" s="2" customFormat="1" ht="24.15" customHeight="1">
      <c r="A321" s="39"/>
      <c r="B321" s="40"/>
      <c r="C321" s="289" t="s">
        <v>257</v>
      </c>
      <c r="D321" s="289" t="s">
        <v>277</v>
      </c>
      <c r="E321" s="290" t="s">
        <v>337</v>
      </c>
      <c r="F321" s="291" t="s">
        <v>338</v>
      </c>
      <c r="G321" s="292" t="s">
        <v>322</v>
      </c>
      <c r="H321" s="293">
        <v>1</v>
      </c>
      <c r="I321" s="294"/>
      <c r="J321" s="295">
        <f>ROUND(I321*H321,2)</f>
        <v>0</v>
      </c>
      <c r="K321" s="291" t="s">
        <v>161</v>
      </c>
      <c r="L321" s="296"/>
      <c r="M321" s="297" t="s">
        <v>1</v>
      </c>
      <c r="N321" s="298" t="s">
        <v>41</v>
      </c>
      <c r="O321" s="92"/>
      <c r="P321" s="236">
        <f>O321*H321</f>
        <v>0</v>
      </c>
      <c r="Q321" s="236">
        <v>0.081000000000000003</v>
      </c>
      <c r="R321" s="236">
        <f>Q321*H321</f>
        <v>0.081000000000000003</v>
      </c>
      <c r="S321" s="236">
        <v>0</v>
      </c>
      <c r="T321" s="23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186</v>
      </c>
      <c r="AT321" s="238" t="s">
        <v>277</v>
      </c>
      <c r="AU321" s="238" t="s">
        <v>85</v>
      </c>
      <c r="AY321" s="18" t="s">
        <v>155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83</v>
      </c>
      <c r="BK321" s="239">
        <f>ROUND(I321*H321,2)</f>
        <v>0</v>
      </c>
      <c r="BL321" s="18" t="s">
        <v>162</v>
      </c>
      <c r="BM321" s="238" t="s">
        <v>343</v>
      </c>
    </row>
    <row r="322" s="2" customFormat="1" ht="49.05" customHeight="1">
      <c r="A322" s="39"/>
      <c r="B322" s="40"/>
      <c r="C322" s="227" t="s">
        <v>340</v>
      </c>
      <c r="D322" s="227" t="s">
        <v>157</v>
      </c>
      <c r="E322" s="228" t="s">
        <v>341</v>
      </c>
      <c r="F322" s="229" t="s">
        <v>342</v>
      </c>
      <c r="G322" s="230" t="s">
        <v>215</v>
      </c>
      <c r="H322" s="231">
        <v>0.40200000000000002</v>
      </c>
      <c r="I322" s="232"/>
      <c r="J322" s="233">
        <f>ROUND(I322*H322,2)</f>
        <v>0</v>
      </c>
      <c r="K322" s="229" t="s">
        <v>161</v>
      </c>
      <c r="L322" s="45"/>
      <c r="M322" s="234" t="s">
        <v>1</v>
      </c>
      <c r="N322" s="235" t="s">
        <v>41</v>
      </c>
      <c r="O322" s="92"/>
      <c r="P322" s="236">
        <f>O322*H322</f>
        <v>0</v>
      </c>
      <c r="Q322" s="236">
        <v>0</v>
      </c>
      <c r="R322" s="236">
        <f>Q322*H322</f>
        <v>0</v>
      </c>
      <c r="S322" s="236">
        <v>0</v>
      </c>
      <c r="T322" s="23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8" t="s">
        <v>162</v>
      </c>
      <c r="AT322" s="238" t="s">
        <v>157</v>
      </c>
      <c r="AU322" s="238" t="s">
        <v>85</v>
      </c>
      <c r="AY322" s="18" t="s">
        <v>155</v>
      </c>
      <c r="BE322" s="239">
        <f>IF(N322="základní",J322,0)</f>
        <v>0</v>
      </c>
      <c r="BF322" s="239">
        <f>IF(N322="snížená",J322,0)</f>
        <v>0</v>
      </c>
      <c r="BG322" s="239">
        <f>IF(N322="zákl. přenesená",J322,0)</f>
        <v>0</v>
      </c>
      <c r="BH322" s="239">
        <f>IF(N322="sníž. přenesená",J322,0)</f>
        <v>0</v>
      </c>
      <c r="BI322" s="239">
        <f>IF(N322="nulová",J322,0)</f>
        <v>0</v>
      </c>
      <c r="BJ322" s="18" t="s">
        <v>83</v>
      </c>
      <c r="BK322" s="239">
        <f>ROUND(I322*H322,2)</f>
        <v>0</v>
      </c>
      <c r="BL322" s="18" t="s">
        <v>162</v>
      </c>
      <c r="BM322" s="238" t="s">
        <v>349</v>
      </c>
    </row>
    <row r="323" s="13" customFormat="1">
      <c r="A323" s="13"/>
      <c r="B323" s="240"/>
      <c r="C323" s="241"/>
      <c r="D323" s="242" t="s">
        <v>163</v>
      </c>
      <c r="E323" s="243" t="s">
        <v>1</v>
      </c>
      <c r="F323" s="244" t="s">
        <v>344</v>
      </c>
      <c r="G323" s="241"/>
      <c r="H323" s="243" t="s">
        <v>1</v>
      </c>
      <c r="I323" s="245"/>
      <c r="J323" s="241"/>
      <c r="K323" s="241"/>
      <c r="L323" s="246"/>
      <c r="M323" s="247"/>
      <c r="N323" s="248"/>
      <c r="O323" s="248"/>
      <c r="P323" s="248"/>
      <c r="Q323" s="248"/>
      <c r="R323" s="248"/>
      <c r="S323" s="248"/>
      <c r="T323" s="24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0" t="s">
        <v>163</v>
      </c>
      <c r="AU323" s="250" t="s">
        <v>85</v>
      </c>
      <c r="AV323" s="13" t="s">
        <v>83</v>
      </c>
      <c r="AW323" s="13" t="s">
        <v>32</v>
      </c>
      <c r="AX323" s="13" t="s">
        <v>76</v>
      </c>
      <c r="AY323" s="250" t="s">
        <v>155</v>
      </c>
    </row>
    <row r="324" s="14" customFormat="1">
      <c r="A324" s="14"/>
      <c r="B324" s="251"/>
      <c r="C324" s="252"/>
      <c r="D324" s="242" t="s">
        <v>163</v>
      </c>
      <c r="E324" s="253" t="s">
        <v>1</v>
      </c>
      <c r="F324" s="254" t="s">
        <v>345</v>
      </c>
      <c r="G324" s="252"/>
      <c r="H324" s="255">
        <v>0.40200000000000002</v>
      </c>
      <c r="I324" s="256"/>
      <c r="J324" s="252"/>
      <c r="K324" s="252"/>
      <c r="L324" s="257"/>
      <c r="M324" s="258"/>
      <c r="N324" s="259"/>
      <c r="O324" s="259"/>
      <c r="P324" s="259"/>
      <c r="Q324" s="259"/>
      <c r="R324" s="259"/>
      <c r="S324" s="259"/>
      <c r="T324" s="26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1" t="s">
        <v>163</v>
      </c>
      <c r="AU324" s="261" t="s">
        <v>85</v>
      </c>
      <c r="AV324" s="14" t="s">
        <v>85</v>
      </c>
      <c r="AW324" s="14" t="s">
        <v>32</v>
      </c>
      <c r="AX324" s="14" t="s">
        <v>76</v>
      </c>
      <c r="AY324" s="261" t="s">
        <v>155</v>
      </c>
    </row>
    <row r="325" s="15" customFormat="1">
      <c r="A325" s="15"/>
      <c r="B325" s="262"/>
      <c r="C325" s="263"/>
      <c r="D325" s="242" t="s">
        <v>163</v>
      </c>
      <c r="E325" s="264" t="s">
        <v>1</v>
      </c>
      <c r="F325" s="265" t="s">
        <v>167</v>
      </c>
      <c r="G325" s="263"/>
      <c r="H325" s="266">
        <v>0.40200000000000002</v>
      </c>
      <c r="I325" s="267"/>
      <c r="J325" s="263"/>
      <c r="K325" s="263"/>
      <c r="L325" s="268"/>
      <c r="M325" s="269"/>
      <c r="N325" s="270"/>
      <c r="O325" s="270"/>
      <c r="P325" s="270"/>
      <c r="Q325" s="270"/>
      <c r="R325" s="270"/>
      <c r="S325" s="270"/>
      <c r="T325" s="271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2" t="s">
        <v>163</v>
      </c>
      <c r="AU325" s="272" t="s">
        <v>85</v>
      </c>
      <c r="AV325" s="15" t="s">
        <v>162</v>
      </c>
      <c r="AW325" s="15" t="s">
        <v>32</v>
      </c>
      <c r="AX325" s="15" t="s">
        <v>83</v>
      </c>
      <c r="AY325" s="272" t="s">
        <v>155</v>
      </c>
    </row>
    <row r="326" s="12" customFormat="1" ht="22.8" customHeight="1">
      <c r="A326" s="12"/>
      <c r="B326" s="211"/>
      <c r="C326" s="212"/>
      <c r="D326" s="213" t="s">
        <v>75</v>
      </c>
      <c r="E326" s="225" t="s">
        <v>188</v>
      </c>
      <c r="F326" s="225" t="s">
        <v>346</v>
      </c>
      <c r="G326" s="212"/>
      <c r="H326" s="212"/>
      <c r="I326" s="215"/>
      <c r="J326" s="226">
        <f>BK326</f>
        <v>0</v>
      </c>
      <c r="K326" s="212"/>
      <c r="L326" s="217"/>
      <c r="M326" s="218"/>
      <c r="N326" s="219"/>
      <c r="O326" s="219"/>
      <c r="P326" s="220">
        <f>SUM(P327:P381)</f>
        <v>0</v>
      </c>
      <c r="Q326" s="219"/>
      <c r="R326" s="220">
        <f>SUM(R327:R381)</f>
        <v>261.318022058</v>
      </c>
      <c r="S326" s="219"/>
      <c r="T326" s="221">
        <f>SUM(T327:T381)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22" t="s">
        <v>83</v>
      </c>
      <c r="AT326" s="223" t="s">
        <v>75</v>
      </c>
      <c r="AU326" s="223" t="s">
        <v>83</v>
      </c>
      <c r="AY326" s="222" t="s">
        <v>155</v>
      </c>
      <c r="BK326" s="224">
        <f>SUM(BK327:BK381)</f>
        <v>0</v>
      </c>
    </row>
    <row r="327" s="2" customFormat="1" ht="24.15" customHeight="1">
      <c r="A327" s="39"/>
      <c r="B327" s="40"/>
      <c r="C327" s="227" t="s">
        <v>261</v>
      </c>
      <c r="D327" s="227" t="s">
        <v>157</v>
      </c>
      <c r="E327" s="228" t="s">
        <v>347</v>
      </c>
      <c r="F327" s="229" t="s">
        <v>348</v>
      </c>
      <c r="G327" s="230" t="s">
        <v>160</v>
      </c>
      <c r="H327" s="231">
        <v>109.34</v>
      </c>
      <c r="I327" s="232"/>
      <c r="J327" s="233">
        <f>ROUND(I327*H327,2)</f>
        <v>0</v>
      </c>
      <c r="K327" s="229" t="s">
        <v>1</v>
      </c>
      <c r="L327" s="45"/>
      <c r="M327" s="234" t="s">
        <v>1</v>
      </c>
      <c r="N327" s="235" t="s">
        <v>41</v>
      </c>
      <c r="O327" s="92"/>
      <c r="P327" s="236">
        <f>O327*H327</f>
        <v>0</v>
      </c>
      <c r="Q327" s="236">
        <v>0</v>
      </c>
      <c r="R327" s="236">
        <f>Q327*H327</f>
        <v>0</v>
      </c>
      <c r="S327" s="236">
        <v>0</v>
      </c>
      <c r="T327" s="237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8" t="s">
        <v>162</v>
      </c>
      <c r="AT327" s="238" t="s">
        <v>157</v>
      </c>
      <c r="AU327" s="238" t="s">
        <v>85</v>
      </c>
      <c r="AY327" s="18" t="s">
        <v>155</v>
      </c>
      <c r="BE327" s="239">
        <f>IF(N327="základní",J327,0)</f>
        <v>0</v>
      </c>
      <c r="BF327" s="239">
        <f>IF(N327="snížená",J327,0)</f>
        <v>0</v>
      </c>
      <c r="BG327" s="239">
        <f>IF(N327="zákl. přenesená",J327,0)</f>
        <v>0</v>
      </c>
      <c r="BH327" s="239">
        <f>IF(N327="sníž. přenesená",J327,0)</f>
        <v>0</v>
      </c>
      <c r="BI327" s="239">
        <f>IF(N327="nulová",J327,0)</f>
        <v>0</v>
      </c>
      <c r="BJ327" s="18" t="s">
        <v>83</v>
      </c>
      <c r="BK327" s="239">
        <f>ROUND(I327*H327,2)</f>
        <v>0</v>
      </c>
      <c r="BL327" s="18" t="s">
        <v>162</v>
      </c>
      <c r="BM327" s="238" t="s">
        <v>358</v>
      </c>
    </row>
    <row r="328" s="13" customFormat="1">
      <c r="A328" s="13"/>
      <c r="B328" s="240"/>
      <c r="C328" s="241"/>
      <c r="D328" s="242" t="s">
        <v>163</v>
      </c>
      <c r="E328" s="243" t="s">
        <v>1</v>
      </c>
      <c r="F328" s="244" t="s">
        <v>164</v>
      </c>
      <c r="G328" s="241"/>
      <c r="H328" s="243" t="s">
        <v>1</v>
      </c>
      <c r="I328" s="245"/>
      <c r="J328" s="241"/>
      <c r="K328" s="241"/>
      <c r="L328" s="246"/>
      <c r="M328" s="247"/>
      <c r="N328" s="248"/>
      <c r="O328" s="248"/>
      <c r="P328" s="248"/>
      <c r="Q328" s="248"/>
      <c r="R328" s="248"/>
      <c r="S328" s="248"/>
      <c r="T328" s="24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0" t="s">
        <v>163</v>
      </c>
      <c r="AU328" s="250" t="s">
        <v>85</v>
      </c>
      <c r="AV328" s="13" t="s">
        <v>83</v>
      </c>
      <c r="AW328" s="13" t="s">
        <v>32</v>
      </c>
      <c r="AX328" s="13" t="s">
        <v>76</v>
      </c>
      <c r="AY328" s="250" t="s">
        <v>155</v>
      </c>
    </row>
    <row r="329" s="13" customFormat="1">
      <c r="A329" s="13"/>
      <c r="B329" s="240"/>
      <c r="C329" s="241"/>
      <c r="D329" s="242" t="s">
        <v>163</v>
      </c>
      <c r="E329" s="243" t="s">
        <v>1</v>
      </c>
      <c r="F329" s="244" t="s">
        <v>165</v>
      </c>
      <c r="G329" s="241"/>
      <c r="H329" s="243" t="s">
        <v>1</v>
      </c>
      <c r="I329" s="245"/>
      <c r="J329" s="241"/>
      <c r="K329" s="241"/>
      <c r="L329" s="246"/>
      <c r="M329" s="247"/>
      <c r="N329" s="248"/>
      <c r="O329" s="248"/>
      <c r="P329" s="248"/>
      <c r="Q329" s="248"/>
      <c r="R329" s="248"/>
      <c r="S329" s="248"/>
      <c r="T329" s="24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0" t="s">
        <v>163</v>
      </c>
      <c r="AU329" s="250" t="s">
        <v>85</v>
      </c>
      <c r="AV329" s="13" t="s">
        <v>83</v>
      </c>
      <c r="AW329" s="13" t="s">
        <v>32</v>
      </c>
      <c r="AX329" s="13" t="s">
        <v>76</v>
      </c>
      <c r="AY329" s="250" t="s">
        <v>155</v>
      </c>
    </row>
    <row r="330" s="13" customFormat="1">
      <c r="A330" s="13"/>
      <c r="B330" s="240"/>
      <c r="C330" s="241"/>
      <c r="D330" s="242" t="s">
        <v>163</v>
      </c>
      <c r="E330" s="243" t="s">
        <v>1</v>
      </c>
      <c r="F330" s="244" t="s">
        <v>350</v>
      </c>
      <c r="G330" s="241"/>
      <c r="H330" s="243" t="s">
        <v>1</v>
      </c>
      <c r="I330" s="245"/>
      <c r="J330" s="241"/>
      <c r="K330" s="241"/>
      <c r="L330" s="246"/>
      <c r="M330" s="247"/>
      <c r="N330" s="248"/>
      <c r="O330" s="248"/>
      <c r="P330" s="248"/>
      <c r="Q330" s="248"/>
      <c r="R330" s="248"/>
      <c r="S330" s="248"/>
      <c r="T330" s="24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0" t="s">
        <v>163</v>
      </c>
      <c r="AU330" s="250" t="s">
        <v>85</v>
      </c>
      <c r="AV330" s="13" t="s">
        <v>83</v>
      </c>
      <c r="AW330" s="13" t="s">
        <v>32</v>
      </c>
      <c r="AX330" s="13" t="s">
        <v>76</v>
      </c>
      <c r="AY330" s="250" t="s">
        <v>155</v>
      </c>
    </row>
    <row r="331" s="13" customFormat="1">
      <c r="A331" s="13"/>
      <c r="B331" s="240"/>
      <c r="C331" s="241"/>
      <c r="D331" s="242" t="s">
        <v>163</v>
      </c>
      <c r="E331" s="243" t="s">
        <v>1</v>
      </c>
      <c r="F331" s="244" t="s">
        <v>351</v>
      </c>
      <c r="G331" s="241"/>
      <c r="H331" s="243" t="s">
        <v>1</v>
      </c>
      <c r="I331" s="245"/>
      <c r="J331" s="241"/>
      <c r="K331" s="241"/>
      <c r="L331" s="246"/>
      <c r="M331" s="247"/>
      <c r="N331" s="248"/>
      <c r="O331" s="248"/>
      <c r="P331" s="248"/>
      <c r="Q331" s="248"/>
      <c r="R331" s="248"/>
      <c r="S331" s="248"/>
      <c r="T331" s="24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0" t="s">
        <v>163</v>
      </c>
      <c r="AU331" s="250" t="s">
        <v>85</v>
      </c>
      <c r="AV331" s="13" t="s">
        <v>83</v>
      </c>
      <c r="AW331" s="13" t="s">
        <v>32</v>
      </c>
      <c r="AX331" s="13" t="s">
        <v>76</v>
      </c>
      <c r="AY331" s="250" t="s">
        <v>155</v>
      </c>
    </row>
    <row r="332" s="13" customFormat="1">
      <c r="A332" s="13"/>
      <c r="B332" s="240"/>
      <c r="C332" s="241"/>
      <c r="D332" s="242" t="s">
        <v>163</v>
      </c>
      <c r="E332" s="243" t="s">
        <v>1</v>
      </c>
      <c r="F332" s="244" t="s">
        <v>352</v>
      </c>
      <c r="G332" s="241"/>
      <c r="H332" s="243" t="s">
        <v>1</v>
      </c>
      <c r="I332" s="245"/>
      <c r="J332" s="241"/>
      <c r="K332" s="241"/>
      <c r="L332" s="246"/>
      <c r="M332" s="247"/>
      <c r="N332" s="248"/>
      <c r="O332" s="248"/>
      <c r="P332" s="248"/>
      <c r="Q332" s="248"/>
      <c r="R332" s="248"/>
      <c r="S332" s="248"/>
      <c r="T332" s="24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0" t="s">
        <v>163</v>
      </c>
      <c r="AU332" s="250" t="s">
        <v>85</v>
      </c>
      <c r="AV332" s="13" t="s">
        <v>83</v>
      </c>
      <c r="AW332" s="13" t="s">
        <v>32</v>
      </c>
      <c r="AX332" s="13" t="s">
        <v>76</v>
      </c>
      <c r="AY332" s="250" t="s">
        <v>155</v>
      </c>
    </row>
    <row r="333" s="14" customFormat="1">
      <c r="A333" s="14"/>
      <c r="B333" s="251"/>
      <c r="C333" s="252"/>
      <c r="D333" s="242" t="s">
        <v>163</v>
      </c>
      <c r="E333" s="253" t="s">
        <v>1</v>
      </c>
      <c r="F333" s="254" t="s">
        <v>538</v>
      </c>
      <c r="G333" s="252"/>
      <c r="H333" s="255">
        <v>91.739999999999995</v>
      </c>
      <c r="I333" s="256"/>
      <c r="J333" s="252"/>
      <c r="K333" s="252"/>
      <c r="L333" s="257"/>
      <c r="M333" s="258"/>
      <c r="N333" s="259"/>
      <c r="O333" s="259"/>
      <c r="P333" s="259"/>
      <c r="Q333" s="259"/>
      <c r="R333" s="259"/>
      <c r="S333" s="259"/>
      <c r="T333" s="26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1" t="s">
        <v>163</v>
      </c>
      <c r="AU333" s="261" t="s">
        <v>85</v>
      </c>
      <c r="AV333" s="14" t="s">
        <v>85</v>
      </c>
      <c r="AW333" s="14" t="s">
        <v>32</v>
      </c>
      <c r="AX333" s="14" t="s">
        <v>76</v>
      </c>
      <c r="AY333" s="261" t="s">
        <v>155</v>
      </c>
    </row>
    <row r="334" s="14" customFormat="1">
      <c r="A334" s="14"/>
      <c r="B334" s="251"/>
      <c r="C334" s="252"/>
      <c r="D334" s="242" t="s">
        <v>163</v>
      </c>
      <c r="E334" s="253" t="s">
        <v>1</v>
      </c>
      <c r="F334" s="254" t="s">
        <v>539</v>
      </c>
      <c r="G334" s="252"/>
      <c r="H334" s="255">
        <v>17.600000000000001</v>
      </c>
      <c r="I334" s="256"/>
      <c r="J334" s="252"/>
      <c r="K334" s="252"/>
      <c r="L334" s="257"/>
      <c r="M334" s="258"/>
      <c r="N334" s="259"/>
      <c r="O334" s="259"/>
      <c r="P334" s="259"/>
      <c r="Q334" s="259"/>
      <c r="R334" s="259"/>
      <c r="S334" s="259"/>
      <c r="T334" s="26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1" t="s">
        <v>163</v>
      </c>
      <c r="AU334" s="261" t="s">
        <v>85</v>
      </c>
      <c r="AV334" s="14" t="s">
        <v>85</v>
      </c>
      <c r="AW334" s="14" t="s">
        <v>32</v>
      </c>
      <c r="AX334" s="14" t="s">
        <v>76</v>
      </c>
      <c r="AY334" s="261" t="s">
        <v>155</v>
      </c>
    </row>
    <row r="335" s="15" customFormat="1">
      <c r="A335" s="15"/>
      <c r="B335" s="262"/>
      <c r="C335" s="263"/>
      <c r="D335" s="242" t="s">
        <v>163</v>
      </c>
      <c r="E335" s="264" t="s">
        <v>1</v>
      </c>
      <c r="F335" s="265" t="s">
        <v>167</v>
      </c>
      <c r="G335" s="263"/>
      <c r="H335" s="266">
        <v>109.34</v>
      </c>
      <c r="I335" s="267"/>
      <c r="J335" s="263"/>
      <c r="K335" s="263"/>
      <c r="L335" s="268"/>
      <c r="M335" s="269"/>
      <c r="N335" s="270"/>
      <c r="O335" s="270"/>
      <c r="P335" s="270"/>
      <c r="Q335" s="270"/>
      <c r="R335" s="270"/>
      <c r="S335" s="270"/>
      <c r="T335" s="271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2" t="s">
        <v>163</v>
      </c>
      <c r="AU335" s="272" t="s">
        <v>85</v>
      </c>
      <c r="AV335" s="15" t="s">
        <v>162</v>
      </c>
      <c r="AW335" s="15" t="s">
        <v>32</v>
      </c>
      <c r="AX335" s="15" t="s">
        <v>83</v>
      </c>
      <c r="AY335" s="272" t="s">
        <v>155</v>
      </c>
    </row>
    <row r="336" s="2" customFormat="1" ht="33" customHeight="1">
      <c r="A336" s="39"/>
      <c r="B336" s="40"/>
      <c r="C336" s="227" t="s">
        <v>355</v>
      </c>
      <c r="D336" s="227" t="s">
        <v>157</v>
      </c>
      <c r="E336" s="228" t="s">
        <v>356</v>
      </c>
      <c r="F336" s="229" t="s">
        <v>357</v>
      </c>
      <c r="G336" s="230" t="s">
        <v>160</v>
      </c>
      <c r="H336" s="231">
        <v>167.84</v>
      </c>
      <c r="I336" s="232"/>
      <c r="J336" s="233">
        <f>ROUND(I336*H336,2)</f>
        <v>0</v>
      </c>
      <c r="K336" s="229" t="s">
        <v>161</v>
      </c>
      <c r="L336" s="45"/>
      <c r="M336" s="234" t="s">
        <v>1</v>
      </c>
      <c r="N336" s="235" t="s">
        <v>41</v>
      </c>
      <c r="O336" s="92"/>
      <c r="P336" s="236">
        <f>O336*H336</f>
        <v>0</v>
      </c>
      <c r="Q336" s="236">
        <v>0.46000000000000002</v>
      </c>
      <c r="R336" s="236">
        <f>Q336*H336</f>
        <v>77.206400000000002</v>
      </c>
      <c r="S336" s="236">
        <v>0</v>
      </c>
      <c r="T336" s="237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8" t="s">
        <v>162</v>
      </c>
      <c r="AT336" s="238" t="s">
        <v>157</v>
      </c>
      <c r="AU336" s="238" t="s">
        <v>85</v>
      </c>
      <c r="AY336" s="18" t="s">
        <v>155</v>
      </c>
      <c r="BE336" s="239">
        <f>IF(N336="základní",J336,0)</f>
        <v>0</v>
      </c>
      <c r="BF336" s="239">
        <f>IF(N336="snížená",J336,0)</f>
        <v>0</v>
      </c>
      <c r="BG336" s="239">
        <f>IF(N336="zákl. přenesená",J336,0)</f>
        <v>0</v>
      </c>
      <c r="BH336" s="239">
        <f>IF(N336="sníž. přenesená",J336,0)</f>
        <v>0</v>
      </c>
      <c r="BI336" s="239">
        <f>IF(N336="nulová",J336,0)</f>
        <v>0</v>
      </c>
      <c r="BJ336" s="18" t="s">
        <v>83</v>
      </c>
      <c r="BK336" s="239">
        <f>ROUND(I336*H336,2)</f>
        <v>0</v>
      </c>
      <c r="BL336" s="18" t="s">
        <v>162</v>
      </c>
      <c r="BM336" s="238" t="s">
        <v>361</v>
      </c>
    </row>
    <row r="337" s="2" customFormat="1" ht="49.05" customHeight="1">
      <c r="A337" s="39"/>
      <c r="B337" s="40"/>
      <c r="C337" s="227" t="s">
        <v>268</v>
      </c>
      <c r="D337" s="227" t="s">
        <v>157</v>
      </c>
      <c r="E337" s="228" t="s">
        <v>359</v>
      </c>
      <c r="F337" s="229" t="s">
        <v>360</v>
      </c>
      <c r="G337" s="230" t="s">
        <v>160</v>
      </c>
      <c r="H337" s="231">
        <v>109.34</v>
      </c>
      <c r="I337" s="232"/>
      <c r="J337" s="233">
        <f>ROUND(I337*H337,2)</f>
        <v>0</v>
      </c>
      <c r="K337" s="229" t="s">
        <v>161</v>
      </c>
      <c r="L337" s="45"/>
      <c r="M337" s="234" t="s">
        <v>1</v>
      </c>
      <c r="N337" s="235" t="s">
        <v>41</v>
      </c>
      <c r="O337" s="92"/>
      <c r="P337" s="236">
        <f>O337*H337</f>
        <v>0</v>
      </c>
      <c r="Q337" s="236">
        <v>0.15826000000000001</v>
      </c>
      <c r="R337" s="236">
        <f>Q337*H337</f>
        <v>17.304148400000003</v>
      </c>
      <c r="S337" s="236">
        <v>0</v>
      </c>
      <c r="T337" s="237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8" t="s">
        <v>162</v>
      </c>
      <c r="AT337" s="238" t="s">
        <v>157</v>
      </c>
      <c r="AU337" s="238" t="s">
        <v>85</v>
      </c>
      <c r="AY337" s="18" t="s">
        <v>155</v>
      </c>
      <c r="BE337" s="239">
        <f>IF(N337="základní",J337,0)</f>
        <v>0</v>
      </c>
      <c r="BF337" s="239">
        <f>IF(N337="snížená",J337,0)</f>
        <v>0</v>
      </c>
      <c r="BG337" s="239">
        <f>IF(N337="zákl. přenesená",J337,0)</f>
        <v>0</v>
      </c>
      <c r="BH337" s="239">
        <f>IF(N337="sníž. přenesená",J337,0)</f>
        <v>0</v>
      </c>
      <c r="BI337" s="239">
        <f>IF(N337="nulová",J337,0)</f>
        <v>0</v>
      </c>
      <c r="BJ337" s="18" t="s">
        <v>83</v>
      </c>
      <c r="BK337" s="239">
        <f>ROUND(I337*H337,2)</f>
        <v>0</v>
      </c>
      <c r="BL337" s="18" t="s">
        <v>162</v>
      </c>
      <c r="BM337" s="238" t="s">
        <v>366</v>
      </c>
    </row>
    <row r="338" s="13" customFormat="1">
      <c r="A338" s="13"/>
      <c r="B338" s="240"/>
      <c r="C338" s="241"/>
      <c r="D338" s="242" t="s">
        <v>163</v>
      </c>
      <c r="E338" s="243" t="s">
        <v>1</v>
      </c>
      <c r="F338" s="244" t="s">
        <v>164</v>
      </c>
      <c r="G338" s="241"/>
      <c r="H338" s="243" t="s">
        <v>1</v>
      </c>
      <c r="I338" s="245"/>
      <c r="J338" s="241"/>
      <c r="K338" s="241"/>
      <c r="L338" s="246"/>
      <c r="M338" s="247"/>
      <c r="N338" s="248"/>
      <c r="O338" s="248"/>
      <c r="P338" s="248"/>
      <c r="Q338" s="248"/>
      <c r="R338" s="248"/>
      <c r="S338" s="248"/>
      <c r="T338" s="24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0" t="s">
        <v>163</v>
      </c>
      <c r="AU338" s="250" t="s">
        <v>85</v>
      </c>
      <c r="AV338" s="13" t="s">
        <v>83</v>
      </c>
      <c r="AW338" s="13" t="s">
        <v>32</v>
      </c>
      <c r="AX338" s="13" t="s">
        <v>76</v>
      </c>
      <c r="AY338" s="250" t="s">
        <v>155</v>
      </c>
    </row>
    <row r="339" s="13" customFormat="1">
      <c r="A339" s="13"/>
      <c r="B339" s="240"/>
      <c r="C339" s="241"/>
      <c r="D339" s="242" t="s">
        <v>163</v>
      </c>
      <c r="E339" s="243" t="s">
        <v>1</v>
      </c>
      <c r="F339" s="244" t="s">
        <v>165</v>
      </c>
      <c r="G339" s="241"/>
      <c r="H339" s="243" t="s">
        <v>1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0" t="s">
        <v>163</v>
      </c>
      <c r="AU339" s="250" t="s">
        <v>85</v>
      </c>
      <c r="AV339" s="13" t="s">
        <v>83</v>
      </c>
      <c r="AW339" s="13" t="s">
        <v>32</v>
      </c>
      <c r="AX339" s="13" t="s">
        <v>76</v>
      </c>
      <c r="AY339" s="250" t="s">
        <v>155</v>
      </c>
    </row>
    <row r="340" s="13" customFormat="1">
      <c r="A340" s="13"/>
      <c r="B340" s="240"/>
      <c r="C340" s="241"/>
      <c r="D340" s="242" t="s">
        <v>163</v>
      </c>
      <c r="E340" s="243" t="s">
        <v>1</v>
      </c>
      <c r="F340" s="244" t="s">
        <v>350</v>
      </c>
      <c r="G340" s="241"/>
      <c r="H340" s="243" t="s">
        <v>1</v>
      </c>
      <c r="I340" s="245"/>
      <c r="J340" s="241"/>
      <c r="K340" s="241"/>
      <c r="L340" s="246"/>
      <c r="M340" s="247"/>
      <c r="N340" s="248"/>
      <c r="O340" s="248"/>
      <c r="P340" s="248"/>
      <c r="Q340" s="248"/>
      <c r="R340" s="248"/>
      <c r="S340" s="248"/>
      <c r="T340" s="24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0" t="s">
        <v>163</v>
      </c>
      <c r="AU340" s="250" t="s">
        <v>85</v>
      </c>
      <c r="AV340" s="13" t="s">
        <v>83</v>
      </c>
      <c r="AW340" s="13" t="s">
        <v>32</v>
      </c>
      <c r="AX340" s="13" t="s">
        <v>76</v>
      </c>
      <c r="AY340" s="250" t="s">
        <v>155</v>
      </c>
    </row>
    <row r="341" s="14" customFormat="1">
      <c r="A341" s="14"/>
      <c r="B341" s="251"/>
      <c r="C341" s="252"/>
      <c r="D341" s="242" t="s">
        <v>163</v>
      </c>
      <c r="E341" s="253" t="s">
        <v>1</v>
      </c>
      <c r="F341" s="254" t="s">
        <v>538</v>
      </c>
      <c r="G341" s="252"/>
      <c r="H341" s="255">
        <v>91.739999999999995</v>
      </c>
      <c r="I341" s="256"/>
      <c r="J341" s="252"/>
      <c r="K341" s="252"/>
      <c r="L341" s="257"/>
      <c r="M341" s="258"/>
      <c r="N341" s="259"/>
      <c r="O341" s="259"/>
      <c r="P341" s="259"/>
      <c r="Q341" s="259"/>
      <c r="R341" s="259"/>
      <c r="S341" s="259"/>
      <c r="T341" s="26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1" t="s">
        <v>163</v>
      </c>
      <c r="AU341" s="261" t="s">
        <v>85</v>
      </c>
      <c r="AV341" s="14" t="s">
        <v>85</v>
      </c>
      <c r="AW341" s="14" t="s">
        <v>32</v>
      </c>
      <c r="AX341" s="14" t="s">
        <v>76</v>
      </c>
      <c r="AY341" s="261" t="s">
        <v>155</v>
      </c>
    </row>
    <row r="342" s="14" customFormat="1">
      <c r="A342" s="14"/>
      <c r="B342" s="251"/>
      <c r="C342" s="252"/>
      <c r="D342" s="242" t="s">
        <v>163</v>
      </c>
      <c r="E342" s="253" t="s">
        <v>1</v>
      </c>
      <c r="F342" s="254" t="s">
        <v>539</v>
      </c>
      <c r="G342" s="252"/>
      <c r="H342" s="255">
        <v>17.600000000000001</v>
      </c>
      <c r="I342" s="256"/>
      <c r="J342" s="252"/>
      <c r="K342" s="252"/>
      <c r="L342" s="257"/>
      <c r="M342" s="258"/>
      <c r="N342" s="259"/>
      <c r="O342" s="259"/>
      <c r="P342" s="259"/>
      <c r="Q342" s="259"/>
      <c r="R342" s="259"/>
      <c r="S342" s="259"/>
      <c r="T342" s="26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1" t="s">
        <v>163</v>
      </c>
      <c r="AU342" s="261" t="s">
        <v>85</v>
      </c>
      <c r="AV342" s="14" t="s">
        <v>85</v>
      </c>
      <c r="AW342" s="14" t="s">
        <v>32</v>
      </c>
      <c r="AX342" s="14" t="s">
        <v>76</v>
      </c>
      <c r="AY342" s="261" t="s">
        <v>155</v>
      </c>
    </row>
    <row r="343" s="15" customFormat="1">
      <c r="A343" s="15"/>
      <c r="B343" s="262"/>
      <c r="C343" s="263"/>
      <c r="D343" s="242" t="s">
        <v>163</v>
      </c>
      <c r="E343" s="264" t="s">
        <v>1</v>
      </c>
      <c r="F343" s="265" t="s">
        <v>167</v>
      </c>
      <c r="G343" s="263"/>
      <c r="H343" s="266">
        <v>109.34</v>
      </c>
      <c r="I343" s="267"/>
      <c r="J343" s="263"/>
      <c r="K343" s="263"/>
      <c r="L343" s="268"/>
      <c r="M343" s="269"/>
      <c r="N343" s="270"/>
      <c r="O343" s="270"/>
      <c r="P343" s="270"/>
      <c r="Q343" s="270"/>
      <c r="R343" s="270"/>
      <c r="S343" s="270"/>
      <c r="T343" s="27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2" t="s">
        <v>163</v>
      </c>
      <c r="AU343" s="272" t="s">
        <v>85</v>
      </c>
      <c r="AV343" s="15" t="s">
        <v>162</v>
      </c>
      <c r="AW343" s="15" t="s">
        <v>32</v>
      </c>
      <c r="AX343" s="15" t="s">
        <v>83</v>
      </c>
      <c r="AY343" s="272" t="s">
        <v>155</v>
      </c>
    </row>
    <row r="344" s="2" customFormat="1" ht="49.05" customHeight="1">
      <c r="A344" s="39"/>
      <c r="B344" s="40"/>
      <c r="C344" s="227" t="s">
        <v>363</v>
      </c>
      <c r="D344" s="227" t="s">
        <v>157</v>
      </c>
      <c r="E344" s="228" t="s">
        <v>364</v>
      </c>
      <c r="F344" s="229" t="s">
        <v>365</v>
      </c>
      <c r="G344" s="230" t="s">
        <v>160</v>
      </c>
      <c r="H344" s="231">
        <v>258.44</v>
      </c>
      <c r="I344" s="232"/>
      <c r="J344" s="233">
        <f>ROUND(I344*H344,2)</f>
        <v>0</v>
      </c>
      <c r="K344" s="229" t="s">
        <v>161</v>
      </c>
      <c r="L344" s="45"/>
      <c r="M344" s="234" t="s">
        <v>1</v>
      </c>
      <c r="N344" s="235" t="s">
        <v>41</v>
      </c>
      <c r="O344" s="92"/>
      <c r="P344" s="236">
        <f>O344*H344</f>
        <v>0</v>
      </c>
      <c r="Q344" s="236">
        <v>0.18462999999999999</v>
      </c>
      <c r="R344" s="236">
        <f>Q344*H344</f>
        <v>47.715777199999998</v>
      </c>
      <c r="S344" s="236">
        <v>0</v>
      </c>
      <c r="T344" s="237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8" t="s">
        <v>162</v>
      </c>
      <c r="AT344" s="238" t="s">
        <v>157</v>
      </c>
      <c r="AU344" s="238" t="s">
        <v>85</v>
      </c>
      <c r="AY344" s="18" t="s">
        <v>155</v>
      </c>
      <c r="BE344" s="239">
        <f>IF(N344="základní",J344,0)</f>
        <v>0</v>
      </c>
      <c r="BF344" s="239">
        <f>IF(N344="snížená",J344,0)</f>
        <v>0</v>
      </c>
      <c r="BG344" s="239">
        <f>IF(N344="zákl. přenesená",J344,0)</f>
        <v>0</v>
      </c>
      <c r="BH344" s="239">
        <f>IF(N344="sníž. přenesená",J344,0)</f>
        <v>0</v>
      </c>
      <c r="BI344" s="239">
        <f>IF(N344="nulová",J344,0)</f>
        <v>0</v>
      </c>
      <c r="BJ344" s="18" t="s">
        <v>83</v>
      </c>
      <c r="BK344" s="239">
        <f>ROUND(I344*H344,2)</f>
        <v>0</v>
      </c>
      <c r="BL344" s="18" t="s">
        <v>162</v>
      </c>
      <c r="BM344" s="238" t="s">
        <v>371</v>
      </c>
    </row>
    <row r="345" s="13" customFormat="1">
      <c r="A345" s="13"/>
      <c r="B345" s="240"/>
      <c r="C345" s="241"/>
      <c r="D345" s="242" t="s">
        <v>163</v>
      </c>
      <c r="E345" s="243" t="s">
        <v>1</v>
      </c>
      <c r="F345" s="244" t="s">
        <v>164</v>
      </c>
      <c r="G345" s="241"/>
      <c r="H345" s="243" t="s">
        <v>1</v>
      </c>
      <c r="I345" s="245"/>
      <c r="J345" s="241"/>
      <c r="K345" s="241"/>
      <c r="L345" s="246"/>
      <c r="M345" s="247"/>
      <c r="N345" s="248"/>
      <c r="O345" s="248"/>
      <c r="P345" s="248"/>
      <c r="Q345" s="248"/>
      <c r="R345" s="248"/>
      <c r="S345" s="248"/>
      <c r="T345" s="24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0" t="s">
        <v>163</v>
      </c>
      <c r="AU345" s="250" t="s">
        <v>85</v>
      </c>
      <c r="AV345" s="13" t="s">
        <v>83</v>
      </c>
      <c r="AW345" s="13" t="s">
        <v>32</v>
      </c>
      <c r="AX345" s="13" t="s">
        <v>76</v>
      </c>
      <c r="AY345" s="250" t="s">
        <v>155</v>
      </c>
    </row>
    <row r="346" s="13" customFormat="1">
      <c r="A346" s="13"/>
      <c r="B346" s="240"/>
      <c r="C346" s="241"/>
      <c r="D346" s="242" t="s">
        <v>163</v>
      </c>
      <c r="E346" s="243" t="s">
        <v>1</v>
      </c>
      <c r="F346" s="244" t="s">
        <v>165</v>
      </c>
      <c r="G346" s="241"/>
      <c r="H346" s="243" t="s">
        <v>1</v>
      </c>
      <c r="I346" s="245"/>
      <c r="J346" s="241"/>
      <c r="K346" s="241"/>
      <c r="L346" s="246"/>
      <c r="M346" s="247"/>
      <c r="N346" s="248"/>
      <c r="O346" s="248"/>
      <c r="P346" s="248"/>
      <c r="Q346" s="248"/>
      <c r="R346" s="248"/>
      <c r="S346" s="248"/>
      <c r="T346" s="24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0" t="s">
        <v>163</v>
      </c>
      <c r="AU346" s="250" t="s">
        <v>85</v>
      </c>
      <c r="AV346" s="13" t="s">
        <v>83</v>
      </c>
      <c r="AW346" s="13" t="s">
        <v>32</v>
      </c>
      <c r="AX346" s="13" t="s">
        <v>76</v>
      </c>
      <c r="AY346" s="250" t="s">
        <v>155</v>
      </c>
    </row>
    <row r="347" s="14" customFormat="1">
      <c r="A347" s="14"/>
      <c r="B347" s="251"/>
      <c r="C347" s="252"/>
      <c r="D347" s="242" t="s">
        <v>163</v>
      </c>
      <c r="E347" s="253" t="s">
        <v>1</v>
      </c>
      <c r="F347" s="254" t="s">
        <v>540</v>
      </c>
      <c r="G347" s="252"/>
      <c r="H347" s="255">
        <v>216.84</v>
      </c>
      <c r="I347" s="256"/>
      <c r="J347" s="252"/>
      <c r="K347" s="252"/>
      <c r="L347" s="257"/>
      <c r="M347" s="258"/>
      <c r="N347" s="259"/>
      <c r="O347" s="259"/>
      <c r="P347" s="259"/>
      <c r="Q347" s="259"/>
      <c r="R347" s="259"/>
      <c r="S347" s="259"/>
      <c r="T347" s="26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1" t="s">
        <v>163</v>
      </c>
      <c r="AU347" s="261" t="s">
        <v>85</v>
      </c>
      <c r="AV347" s="14" t="s">
        <v>85</v>
      </c>
      <c r="AW347" s="14" t="s">
        <v>32</v>
      </c>
      <c r="AX347" s="14" t="s">
        <v>76</v>
      </c>
      <c r="AY347" s="261" t="s">
        <v>155</v>
      </c>
    </row>
    <row r="348" s="14" customFormat="1">
      <c r="A348" s="14"/>
      <c r="B348" s="251"/>
      <c r="C348" s="252"/>
      <c r="D348" s="242" t="s">
        <v>163</v>
      </c>
      <c r="E348" s="253" t="s">
        <v>1</v>
      </c>
      <c r="F348" s="254" t="s">
        <v>541</v>
      </c>
      <c r="G348" s="252"/>
      <c r="H348" s="255">
        <v>41.600000000000001</v>
      </c>
      <c r="I348" s="256"/>
      <c r="J348" s="252"/>
      <c r="K348" s="252"/>
      <c r="L348" s="257"/>
      <c r="M348" s="258"/>
      <c r="N348" s="259"/>
      <c r="O348" s="259"/>
      <c r="P348" s="259"/>
      <c r="Q348" s="259"/>
      <c r="R348" s="259"/>
      <c r="S348" s="259"/>
      <c r="T348" s="26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1" t="s">
        <v>163</v>
      </c>
      <c r="AU348" s="261" t="s">
        <v>85</v>
      </c>
      <c r="AV348" s="14" t="s">
        <v>85</v>
      </c>
      <c r="AW348" s="14" t="s">
        <v>32</v>
      </c>
      <c r="AX348" s="14" t="s">
        <v>76</v>
      </c>
      <c r="AY348" s="261" t="s">
        <v>155</v>
      </c>
    </row>
    <row r="349" s="15" customFormat="1">
      <c r="A349" s="15"/>
      <c r="B349" s="262"/>
      <c r="C349" s="263"/>
      <c r="D349" s="242" t="s">
        <v>163</v>
      </c>
      <c r="E349" s="264" t="s">
        <v>1</v>
      </c>
      <c r="F349" s="265" t="s">
        <v>167</v>
      </c>
      <c r="G349" s="263"/>
      <c r="H349" s="266">
        <v>258.44</v>
      </c>
      <c r="I349" s="267"/>
      <c r="J349" s="263"/>
      <c r="K349" s="263"/>
      <c r="L349" s="268"/>
      <c r="M349" s="269"/>
      <c r="N349" s="270"/>
      <c r="O349" s="270"/>
      <c r="P349" s="270"/>
      <c r="Q349" s="270"/>
      <c r="R349" s="270"/>
      <c r="S349" s="270"/>
      <c r="T349" s="271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2" t="s">
        <v>163</v>
      </c>
      <c r="AU349" s="272" t="s">
        <v>85</v>
      </c>
      <c r="AV349" s="15" t="s">
        <v>162</v>
      </c>
      <c r="AW349" s="15" t="s">
        <v>32</v>
      </c>
      <c r="AX349" s="15" t="s">
        <v>83</v>
      </c>
      <c r="AY349" s="272" t="s">
        <v>155</v>
      </c>
    </row>
    <row r="350" s="2" customFormat="1" ht="37.8" customHeight="1">
      <c r="A350" s="39"/>
      <c r="B350" s="40"/>
      <c r="C350" s="227" t="s">
        <v>273</v>
      </c>
      <c r="D350" s="227" t="s">
        <v>157</v>
      </c>
      <c r="E350" s="228" t="s">
        <v>369</v>
      </c>
      <c r="F350" s="229" t="s">
        <v>370</v>
      </c>
      <c r="G350" s="230" t="s">
        <v>160</v>
      </c>
      <c r="H350" s="231">
        <v>217.53999999999999</v>
      </c>
      <c r="I350" s="232"/>
      <c r="J350" s="233">
        <f>ROUND(I350*H350,2)</f>
        <v>0</v>
      </c>
      <c r="K350" s="229" t="s">
        <v>161</v>
      </c>
      <c r="L350" s="45"/>
      <c r="M350" s="234" t="s">
        <v>1</v>
      </c>
      <c r="N350" s="235" t="s">
        <v>41</v>
      </c>
      <c r="O350" s="92"/>
      <c r="P350" s="236">
        <f>O350*H350</f>
        <v>0</v>
      </c>
      <c r="Q350" s="236">
        <v>0.33205770000000001</v>
      </c>
      <c r="R350" s="236">
        <f>Q350*H350</f>
        <v>72.235832058</v>
      </c>
      <c r="S350" s="236">
        <v>0</v>
      </c>
      <c r="T350" s="237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8" t="s">
        <v>162</v>
      </c>
      <c r="AT350" s="238" t="s">
        <v>157</v>
      </c>
      <c r="AU350" s="238" t="s">
        <v>85</v>
      </c>
      <c r="AY350" s="18" t="s">
        <v>155</v>
      </c>
      <c r="BE350" s="239">
        <f>IF(N350="základní",J350,0)</f>
        <v>0</v>
      </c>
      <c r="BF350" s="239">
        <f>IF(N350="snížená",J350,0)</f>
        <v>0</v>
      </c>
      <c r="BG350" s="239">
        <f>IF(N350="zákl. přenesená",J350,0)</f>
        <v>0</v>
      </c>
      <c r="BH350" s="239">
        <f>IF(N350="sníž. přenesená",J350,0)</f>
        <v>0</v>
      </c>
      <c r="BI350" s="239">
        <f>IF(N350="nulová",J350,0)</f>
        <v>0</v>
      </c>
      <c r="BJ350" s="18" t="s">
        <v>83</v>
      </c>
      <c r="BK350" s="239">
        <f>ROUND(I350*H350,2)</f>
        <v>0</v>
      </c>
      <c r="BL350" s="18" t="s">
        <v>162</v>
      </c>
      <c r="BM350" s="238" t="s">
        <v>376</v>
      </c>
    </row>
    <row r="351" s="13" customFormat="1">
      <c r="A351" s="13"/>
      <c r="B351" s="240"/>
      <c r="C351" s="241"/>
      <c r="D351" s="242" t="s">
        <v>163</v>
      </c>
      <c r="E351" s="243" t="s">
        <v>1</v>
      </c>
      <c r="F351" s="244" t="s">
        <v>164</v>
      </c>
      <c r="G351" s="241"/>
      <c r="H351" s="243" t="s">
        <v>1</v>
      </c>
      <c r="I351" s="245"/>
      <c r="J351" s="241"/>
      <c r="K351" s="241"/>
      <c r="L351" s="246"/>
      <c r="M351" s="247"/>
      <c r="N351" s="248"/>
      <c r="O351" s="248"/>
      <c r="P351" s="248"/>
      <c r="Q351" s="248"/>
      <c r="R351" s="248"/>
      <c r="S351" s="248"/>
      <c r="T351" s="24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0" t="s">
        <v>163</v>
      </c>
      <c r="AU351" s="250" t="s">
        <v>85</v>
      </c>
      <c r="AV351" s="13" t="s">
        <v>83</v>
      </c>
      <c r="AW351" s="13" t="s">
        <v>32</v>
      </c>
      <c r="AX351" s="13" t="s">
        <v>76</v>
      </c>
      <c r="AY351" s="250" t="s">
        <v>155</v>
      </c>
    </row>
    <row r="352" s="13" customFormat="1">
      <c r="A352" s="13"/>
      <c r="B352" s="240"/>
      <c r="C352" s="241"/>
      <c r="D352" s="242" t="s">
        <v>163</v>
      </c>
      <c r="E352" s="243" t="s">
        <v>1</v>
      </c>
      <c r="F352" s="244" t="s">
        <v>165</v>
      </c>
      <c r="G352" s="241"/>
      <c r="H352" s="243" t="s">
        <v>1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0" t="s">
        <v>163</v>
      </c>
      <c r="AU352" s="250" t="s">
        <v>85</v>
      </c>
      <c r="AV352" s="13" t="s">
        <v>83</v>
      </c>
      <c r="AW352" s="13" t="s">
        <v>32</v>
      </c>
      <c r="AX352" s="13" t="s">
        <v>76</v>
      </c>
      <c r="AY352" s="250" t="s">
        <v>155</v>
      </c>
    </row>
    <row r="353" s="14" customFormat="1">
      <c r="A353" s="14"/>
      <c r="B353" s="251"/>
      <c r="C353" s="252"/>
      <c r="D353" s="242" t="s">
        <v>163</v>
      </c>
      <c r="E353" s="253" t="s">
        <v>1</v>
      </c>
      <c r="F353" s="254" t="s">
        <v>535</v>
      </c>
      <c r="G353" s="252"/>
      <c r="H353" s="255">
        <v>175.13999999999999</v>
      </c>
      <c r="I353" s="256"/>
      <c r="J353" s="252"/>
      <c r="K353" s="252"/>
      <c r="L353" s="257"/>
      <c r="M353" s="258"/>
      <c r="N353" s="259"/>
      <c r="O353" s="259"/>
      <c r="P353" s="259"/>
      <c r="Q353" s="259"/>
      <c r="R353" s="259"/>
      <c r="S353" s="259"/>
      <c r="T353" s="26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1" t="s">
        <v>163</v>
      </c>
      <c r="AU353" s="261" t="s">
        <v>85</v>
      </c>
      <c r="AV353" s="14" t="s">
        <v>85</v>
      </c>
      <c r="AW353" s="14" t="s">
        <v>32</v>
      </c>
      <c r="AX353" s="14" t="s">
        <v>76</v>
      </c>
      <c r="AY353" s="261" t="s">
        <v>155</v>
      </c>
    </row>
    <row r="354" s="13" customFormat="1">
      <c r="A354" s="13"/>
      <c r="B354" s="240"/>
      <c r="C354" s="241"/>
      <c r="D354" s="242" t="s">
        <v>163</v>
      </c>
      <c r="E354" s="243" t="s">
        <v>1</v>
      </c>
      <c r="F354" s="244" t="s">
        <v>174</v>
      </c>
      <c r="G354" s="241"/>
      <c r="H354" s="243" t="s">
        <v>1</v>
      </c>
      <c r="I354" s="245"/>
      <c r="J354" s="241"/>
      <c r="K354" s="241"/>
      <c r="L354" s="246"/>
      <c r="M354" s="247"/>
      <c r="N354" s="248"/>
      <c r="O354" s="248"/>
      <c r="P354" s="248"/>
      <c r="Q354" s="248"/>
      <c r="R354" s="248"/>
      <c r="S354" s="248"/>
      <c r="T354" s="24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0" t="s">
        <v>163</v>
      </c>
      <c r="AU354" s="250" t="s">
        <v>85</v>
      </c>
      <c r="AV354" s="13" t="s">
        <v>83</v>
      </c>
      <c r="AW354" s="13" t="s">
        <v>32</v>
      </c>
      <c r="AX354" s="13" t="s">
        <v>76</v>
      </c>
      <c r="AY354" s="250" t="s">
        <v>155</v>
      </c>
    </row>
    <row r="355" s="14" customFormat="1">
      <c r="A355" s="14"/>
      <c r="B355" s="251"/>
      <c r="C355" s="252"/>
      <c r="D355" s="242" t="s">
        <v>163</v>
      </c>
      <c r="E355" s="253" t="s">
        <v>1</v>
      </c>
      <c r="F355" s="254" t="s">
        <v>536</v>
      </c>
      <c r="G355" s="252"/>
      <c r="H355" s="255">
        <v>33.600000000000001</v>
      </c>
      <c r="I355" s="256"/>
      <c r="J355" s="252"/>
      <c r="K355" s="252"/>
      <c r="L355" s="257"/>
      <c r="M355" s="258"/>
      <c r="N355" s="259"/>
      <c r="O355" s="259"/>
      <c r="P355" s="259"/>
      <c r="Q355" s="259"/>
      <c r="R355" s="259"/>
      <c r="S355" s="259"/>
      <c r="T355" s="26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1" t="s">
        <v>163</v>
      </c>
      <c r="AU355" s="261" t="s">
        <v>85</v>
      </c>
      <c r="AV355" s="14" t="s">
        <v>85</v>
      </c>
      <c r="AW355" s="14" t="s">
        <v>32</v>
      </c>
      <c r="AX355" s="14" t="s">
        <v>76</v>
      </c>
      <c r="AY355" s="261" t="s">
        <v>155</v>
      </c>
    </row>
    <row r="356" s="14" customFormat="1">
      <c r="A356" s="14"/>
      <c r="B356" s="251"/>
      <c r="C356" s="252"/>
      <c r="D356" s="242" t="s">
        <v>163</v>
      </c>
      <c r="E356" s="253" t="s">
        <v>1</v>
      </c>
      <c r="F356" s="254" t="s">
        <v>533</v>
      </c>
      <c r="G356" s="252"/>
      <c r="H356" s="255">
        <v>8.8000000000000007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1" t="s">
        <v>163</v>
      </c>
      <c r="AU356" s="261" t="s">
        <v>85</v>
      </c>
      <c r="AV356" s="14" t="s">
        <v>85</v>
      </c>
      <c r="AW356" s="14" t="s">
        <v>32</v>
      </c>
      <c r="AX356" s="14" t="s">
        <v>76</v>
      </c>
      <c r="AY356" s="261" t="s">
        <v>155</v>
      </c>
    </row>
    <row r="357" s="15" customFormat="1">
      <c r="A357" s="15"/>
      <c r="B357" s="262"/>
      <c r="C357" s="263"/>
      <c r="D357" s="242" t="s">
        <v>163</v>
      </c>
      <c r="E357" s="264" t="s">
        <v>1</v>
      </c>
      <c r="F357" s="265" t="s">
        <v>167</v>
      </c>
      <c r="G357" s="263"/>
      <c r="H357" s="266">
        <v>217.53999999999999</v>
      </c>
      <c r="I357" s="267"/>
      <c r="J357" s="263"/>
      <c r="K357" s="263"/>
      <c r="L357" s="268"/>
      <c r="M357" s="269"/>
      <c r="N357" s="270"/>
      <c r="O357" s="270"/>
      <c r="P357" s="270"/>
      <c r="Q357" s="270"/>
      <c r="R357" s="270"/>
      <c r="S357" s="270"/>
      <c r="T357" s="271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2" t="s">
        <v>163</v>
      </c>
      <c r="AU357" s="272" t="s">
        <v>85</v>
      </c>
      <c r="AV357" s="15" t="s">
        <v>162</v>
      </c>
      <c r="AW357" s="15" t="s">
        <v>32</v>
      </c>
      <c r="AX357" s="15" t="s">
        <v>83</v>
      </c>
      <c r="AY357" s="272" t="s">
        <v>155</v>
      </c>
    </row>
    <row r="358" s="2" customFormat="1" ht="24.15" customHeight="1">
      <c r="A358" s="39"/>
      <c r="B358" s="40"/>
      <c r="C358" s="227" t="s">
        <v>373</v>
      </c>
      <c r="D358" s="227" t="s">
        <v>157</v>
      </c>
      <c r="E358" s="228" t="s">
        <v>374</v>
      </c>
      <c r="F358" s="229" t="s">
        <v>375</v>
      </c>
      <c r="G358" s="230" t="s">
        <v>160</v>
      </c>
      <c r="H358" s="231">
        <v>258.44</v>
      </c>
      <c r="I358" s="232"/>
      <c r="J358" s="233">
        <f>ROUND(I358*H358,2)</f>
        <v>0</v>
      </c>
      <c r="K358" s="229" t="s">
        <v>161</v>
      </c>
      <c r="L358" s="45"/>
      <c r="M358" s="234" t="s">
        <v>1</v>
      </c>
      <c r="N358" s="235" t="s">
        <v>41</v>
      </c>
      <c r="O358" s="92"/>
      <c r="P358" s="236">
        <f>O358*H358</f>
        <v>0</v>
      </c>
      <c r="Q358" s="236">
        <v>0.0060099999999999997</v>
      </c>
      <c r="R358" s="236">
        <f>Q358*H358</f>
        <v>1.5532244</v>
      </c>
      <c r="S358" s="236">
        <v>0</v>
      </c>
      <c r="T358" s="237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8" t="s">
        <v>162</v>
      </c>
      <c r="AT358" s="238" t="s">
        <v>157</v>
      </c>
      <c r="AU358" s="238" t="s">
        <v>85</v>
      </c>
      <c r="AY358" s="18" t="s">
        <v>155</v>
      </c>
      <c r="BE358" s="239">
        <f>IF(N358="základní",J358,0)</f>
        <v>0</v>
      </c>
      <c r="BF358" s="239">
        <f>IF(N358="snížená",J358,0)</f>
        <v>0</v>
      </c>
      <c r="BG358" s="239">
        <f>IF(N358="zákl. přenesená",J358,0)</f>
        <v>0</v>
      </c>
      <c r="BH358" s="239">
        <f>IF(N358="sníž. přenesená",J358,0)</f>
        <v>0</v>
      </c>
      <c r="BI358" s="239">
        <f>IF(N358="nulová",J358,0)</f>
        <v>0</v>
      </c>
      <c r="BJ358" s="18" t="s">
        <v>83</v>
      </c>
      <c r="BK358" s="239">
        <f>ROUND(I358*H358,2)</f>
        <v>0</v>
      </c>
      <c r="BL358" s="18" t="s">
        <v>162</v>
      </c>
      <c r="BM358" s="238" t="s">
        <v>380</v>
      </c>
    </row>
    <row r="359" s="13" customFormat="1">
      <c r="A359" s="13"/>
      <c r="B359" s="240"/>
      <c r="C359" s="241"/>
      <c r="D359" s="242" t="s">
        <v>163</v>
      </c>
      <c r="E359" s="243" t="s">
        <v>1</v>
      </c>
      <c r="F359" s="244" t="s">
        <v>164</v>
      </c>
      <c r="G359" s="241"/>
      <c r="H359" s="243" t="s">
        <v>1</v>
      </c>
      <c r="I359" s="245"/>
      <c r="J359" s="241"/>
      <c r="K359" s="241"/>
      <c r="L359" s="246"/>
      <c r="M359" s="247"/>
      <c r="N359" s="248"/>
      <c r="O359" s="248"/>
      <c r="P359" s="248"/>
      <c r="Q359" s="248"/>
      <c r="R359" s="248"/>
      <c r="S359" s="248"/>
      <c r="T359" s="24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0" t="s">
        <v>163</v>
      </c>
      <c r="AU359" s="250" t="s">
        <v>85</v>
      </c>
      <c r="AV359" s="13" t="s">
        <v>83</v>
      </c>
      <c r="AW359" s="13" t="s">
        <v>32</v>
      </c>
      <c r="AX359" s="13" t="s">
        <v>76</v>
      </c>
      <c r="AY359" s="250" t="s">
        <v>155</v>
      </c>
    </row>
    <row r="360" s="13" customFormat="1">
      <c r="A360" s="13"/>
      <c r="B360" s="240"/>
      <c r="C360" s="241"/>
      <c r="D360" s="242" t="s">
        <v>163</v>
      </c>
      <c r="E360" s="243" t="s">
        <v>1</v>
      </c>
      <c r="F360" s="244" t="s">
        <v>165</v>
      </c>
      <c r="G360" s="241"/>
      <c r="H360" s="243" t="s">
        <v>1</v>
      </c>
      <c r="I360" s="245"/>
      <c r="J360" s="241"/>
      <c r="K360" s="241"/>
      <c r="L360" s="246"/>
      <c r="M360" s="247"/>
      <c r="N360" s="248"/>
      <c r="O360" s="248"/>
      <c r="P360" s="248"/>
      <c r="Q360" s="248"/>
      <c r="R360" s="248"/>
      <c r="S360" s="248"/>
      <c r="T360" s="24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0" t="s">
        <v>163</v>
      </c>
      <c r="AU360" s="250" t="s">
        <v>85</v>
      </c>
      <c r="AV360" s="13" t="s">
        <v>83</v>
      </c>
      <c r="AW360" s="13" t="s">
        <v>32</v>
      </c>
      <c r="AX360" s="13" t="s">
        <v>76</v>
      </c>
      <c r="AY360" s="250" t="s">
        <v>155</v>
      </c>
    </row>
    <row r="361" s="14" customFormat="1">
      <c r="A361" s="14"/>
      <c r="B361" s="251"/>
      <c r="C361" s="252"/>
      <c r="D361" s="242" t="s">
        <v>163</v>
      </c>
      <c r="E361" s="253" t="s">
        <v>1</v>
      </c>
      <c r="F361" s="254" t="s">
        <v>540</v>
      </c>
      <c r="G361" s="252"/>
      <c r="H361" s="255">
        <v>216.84</v>
      </c>
      <c r="I361" s="256"/>
      <c r="J361" s="252"/>
      <c r="K361" s="252"/>
      <c r="L361" s="257"/>
      <c r="M361" s="258"/>
      <c r="N361" s="259"/>
      <c r="O361" s="259"/>
      <c r="P361" s="259"/>
      <c r="Q361" s="259"/>
      <c r="R361" s="259"/>
      <c r="S361" s="259"/>
      <c r="T361" s="26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1" t="s">
        <v>163</v>
      </c>
      <c r="AU361" s="261" t="s">
        <v>85</v>
      </c>
      <c r="AV361" s="14" t="s">
        <v>85</v>
      </c>
      <c r="AW361" s="14" t="s">
        <v>32</v>
      </c>
      <c r="AX361" s="14" t="s">
        <v>76</v>
      </c>
      <c r="AY361" s="261" t="s">
        <v>155</v>
      </c>
    </row>
    <row r="362" s="14" customFormat="1">
      <c r="A362" s="14"/>
      <c r="B362" s="251"/>
      <c r="C362" s="252"/>
      <c r="D362" s="242" t="s">
        <v>163</v>
      </c>
      <c r="E362" s="253" t="s">
        <v>1</v>
      </c>
      <c r="F362" s="254" t="s">
        <v>541</v>
      </c>
      <c r="G362" s="252"/>
      <c r="H362" s="255">
        <v>41.600000000000001</v>
      </c>
      <c r="I362" s="256"/>
      <c r="J362" s="252"/>
      <c r="K362" s="252"/>
      <c r="L362" s="257"/>
      <c r="M362" s="258"/>
      <c r="N362" s="259"/>
      <c r="O362" s="259"/>
      <c r="P362" s="259"/>
      <c r="Q362" s="259"/>
      <c r="R362" s="259"/>
      <c r="S362" s="259"/>
      <c r="T362" s="26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1" t="s">
        <v>163</v>
      </c>
      <c r="AU362" s="261" t="s">
        <v>85</v>
      </c>
      <c r="AV362" s="14" t="s">
        <v>85</v>
      </c>
      <c r="AW362" s="14" t="s">
        <v>32</v>
      </c>
      <c r="AX362" s="14" t="s">
        <v>76</v>
      </c>
      <c r="AY362" s="261" t="s">
        <v>155</v>
      </c>
    </row>
    <row r="363" s="15" customFormat="1">
      <c r="A363" s="15"/>
      <c r="B363" s="262"/>
      <c r="C363" s="263"/>
      <c r="D363" s="242" t="s">
        <v>163</v>
      </c>
      <c r="E363" s="264" t="s">
        <v>1</v>
      </c>
      <c r="F363" s="265" t="s">
        <v>167</v>
      </c>
      <c r="G363" s="263"/>
      <c r="H363" s="266">
        <v>258.44</v>
      </c>
      <c r="I363" s="267"/>
      <c r="J363" s="263"/>
      <c r="K363" s="263"/>
      <c r="L363" s="268"/>
      <c r="M363" s="269"/>
      <c r="N363" s="270"/>
      <c r="O363" s="270"/>
      <c r="P363" s="270"/>
      <c r="Q363" s="270"/>
      <c r="R363" s="270"/>
      <c r="S363" s="270"/>
      <c r="T363" s="27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2" t="s">
        <v>163</v>
      </c>
      <c r="AU363" s="272" t="s">
        <v>85</v>
      </c>
      <c r="AV363" s="15" t="s">
        <v>162</v>
      </c>
      <c r="AW363" s="15" t="s">
        <v>32</v>
      </c>
      <c r="AX363" s="15" t="s">
        <v>83</v>
      </c>
      <c r="AY363" s="272" t="s">
        <v>155</v>
      </c>
    </row>
    <row r="364" s="2" customFormat="1" ht="24.15" customHeight="1">
      <c r="A364" s="39"/>
      <c r="B364" s="40"/>
      <c r="C364" s="227" t="s">
        <v>280</v>
      </c>
      <c r="D364" s="227" t="s">
        <v>157</v>
      </c>
      <c r="E364" s="228" t="s">
        <v>378</v>
      </c>
      <c r="F364" s="229" t="s">
        <v>379</v>
      </c>
      <c r="G364" s="230" t="s">
        <v>160</v>
      </c>
      <c r="H364" s="231">
        <v>420</v>
      </c>
      <c r="I364" s="232"/>
      <c r="J364" s="233">
        <f>ROUND(I364*H364,2)</f>
        <v>0</v>
      </c>
      <c r="K364" s="229" t="s">
        <v>161</v>
      </c>
      <c r="L364" s="45"/>
      <c r="M364" s="234" t="s">
        <v>1</v>
      </c>
      <c r="N364" s="235" t="s">
        <v>41</v>
      </c>
      <c r="O364" s="92"/>
      <c r="P364" s="236">
        <f>O364*H364</f>
        <v>0</v>
      </c>
      <c r="Q364" s="236">
        <v>0.00051000000000000004</v>
      </c>
      <c r="R364" s="236">
        <f>Q364*H364</f>
        <v>0.2142</v>
      </c>
      <c r="S364" s="236">
        <v>0</v>
      </c>
      <c r="T364" s="23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8" t="s">
        <v>162</v>
      </c>
      <c r="AT364" s="238" t="s">
        <v>157</v>
      </c>
      <c r="AU364" s="238" t="s">
        <v>85</v>
      </c>
      <c r="AY364" s="18" t="s">
        <v>155</v>
      </c>
      <c r="BE364" s="239">
        <f>IF(N364="základní",J364,0)</f>
        <v>0</v>
      </c>
      <c r="BF364" s="239">
        <f>IF(N364="snížená",J364,0)</f>
        <v>0</v>
      </c>
      <c r="BG364" s="239">
        <f>IF(N364="zákl. přenesená",J364,0)</f>
        <v>0</v>
      </c>
      <c r="BH364" s="239">
        <f>IF(N364="sníž. přenesená",J364,0)</f>
        <v>0</v>
      </c>
      <c r="BI364" s="239">
        <f>IF(N364="nulová",J364,0)</f>
        <v>0</v>
      </c>
      <c r="BJ364" s="18" t="s">
        <v>83</v>
      </c>
      <c r="BK364" s="239">
        <f>ROUND(I364*H364,2)</f>
        <v>0</v>
      </c>
      <c r="BL364" s="18" t="s">
        <v>162</v>
      </c>
      <c r="BM364" s="238" t="s">
        <v>384</v>
      </c>
    </row>
    <row r="365" s="13" customFormat="1">
      <c r="A365" s="13"/>
      <c r="B365" s="240"/>
      <c r="C365" s="241"/>
      <c r="D365" s="242" t="s">
        <v>163</v>
      </c>
      <c r="E365" s="243" t="s">
        <v>1</v>
      </c>
      <c r="F365" s="244" t="s">
        <v>164</v>
      </c>
      <c r="G365" s="241"/>
      <c r="H365" s="243" t="s">
        <v>1</v>
      </c>
      <c r="I365" s="245"/>
      <c r="J365" s="241"/>
      <c r="K365" s="241"/>
      <c r="L365" s="246"/>
      <c r="M365" s="247"/>
      <c r="N365" s="248"/>
      <c r="O365" s="248"/>
      <c r="P365" s="248"/>
      <c r="Q365" s="248"/>
      <c r="R365" s="248"/>
      <c r="S365" s="248"/>
      <c r="T365" s="24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0" t="s">
        <v>163</v>
      </c>
      <c r="AU365" s="250" t="s">
        <v>85</v>
      </c>
      <c r="AV365" s="13" t="s">
        <v>83</v>
      </c>
      <c r="AW365" s="13" t="s">
        <v>32</v>
      </c>
      <c r="AX365" s="13" t="s">
        <v>76</v>
      </c>
      <c r="AY365" s="250" t="s">
        <v>155</v>
      </c>
    </row>
    <row r="366" s="13" customFormat="1">
      <c r="A366" s="13"/>
      <c r="B366" s="240"/>
      <c r="C366" s="241"/>
      <c r="D366" s="242" t="s">
        <v>163</v>
      </c>
      <c r="E366" s="243" t="s">
        <v>1</v>
      </c>
      <c r="F366" s="244" t="s">
        <v>165</v>
      </c>
      <c r="G366" s="241"/>
      <c r="H366" s="243" t="s">
        <v>1</v>
      </c>
      <c r="I366" s="245"/>
      <c r="J366" s="241"/>
      <c r="K366" s="241"/>
      <c r="L366" s="246"/>
      <c r="M366" s="247"/>
      <c r="N366" s="248"/>
      <c r="O366" s="248"/>
      <c r="P366" s="248"/>
      <c r="Q366" s="248"/>
      <c r="R366" s="248"/>
      <c r="S366" s="248"/>
      <c r="T366" s="24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0" t="s">
        <v>163</v>
      </c>
      <c r="AU366" s="250" t="s">
        <v>85</v>
      </c>
      <c r="AV366" s="13" t="s">
        <v>83</v>
      </c>
      <c r="AW366" s="13" t="s">
        <v>32</v>
      </c>
      <c r="AX366" s="13" t="s">
        <v>76</v>
      </c>
      <c r="AY366" s="250" t="s">
        <v>155</v>
      </c>
    </row>
    <row r="367" s="14" customFormat="1">
      <c r="A367" s="14"/>
      <c r="B367" s="251"/>
      <c r="C367" s="252"/>
      <c r="D367" s="242" t="s">
        <v>163</v>
      </c>
      <c r="E367" s="253" t="s">
        <v>1</v>
      </c>
      <c r="F367" s="254" t="s">
        <v>542</v>
      </c>
      <c r="G367" s="252"/>
      <c r="H367" s="255">
        <v>420</v>
      </c>
      <c r="I367" s="256"/>
      <c r="J367" s="252"/>
      <c r="K367" s="252"/>
      <c r="L367" s="257"/>
      <c r="M367" s="258"/>
      <c r="N367" s="259"/>
      <c r="O367" s="259"/>
      <c r="P367" s="259"/>
      <c r="Q367" s="259"/>
      <c r="R367" s="259"/>
      <c r="S367" s="259"/>
      <c r="T367" s="26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1" t="s">
        <v>163</v>
      </c>
      <c r="AU367" s="261" t="s">
        <v>85</v>
      </c>
      <c r="AV367" s="14" t="s">
        <v>85</v>
      </c>
      <c r="AW367" s="14" t="s">
        <v>32</v>
      </c>
      <c r="AX367" s="14" t="s">
        <v>76</v>
      </c>
      <c r="AY367" s="261" t="s">
        <v>155</v>
      </c>
    </row>
    <row r="368" s="15" customFormat="1">
      <c r="A368" s="15"/>
      <c r="B368" s="262"/>
      <c r="C368" s="263"/>
      <c r="D368" s="242" t="s">
        <v>163</v>
      </c>
      <c r="E368" s="264" t="s">
        <v>1</v>
      </c>
      <c r="F368" s="265" t="s">
        <v>167</v>
      </c>
      <c r="G368" s="263"/>
      <c r="H368" s="266">
        <v>420</v>
      </c>
      <c r="I368" s="267"/>
      <c r="J368" s="263"/>
      <c r="K368" s="263"/>
      <c r="L368" s="268"/>
      <c r="M368" s="269"/>
      <c r="N368" s="270"/>
      <c r="O368" s="270"/>
      <c r="P368" s="270"/>
      <c r="Q368" s="270"/>
      <c r="R368" s="270"/>
      <c r="S368" s="270"/>
      <c r="T368" s="271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2" t="s">
        <v>163</v>
      </c>
      <c r="AU368" s="272" t="s">
        <v>85</v>
      </c>
      <c r="AV368" s="15" t="s">
        <v>162</v>
      </c>
      <c r="AW368" s="15" t="s">
        <v>32</v>
      </c>
      <c r="AX368" s="15" t="s">
        <v>83</v>
      </c>
      <c r="AY368" s="272" t="s">
        <v>155</v>
      </c>
    </row>
    <row r="369" s="2" customFormat="1" ht="49.05" customHeight="1">
      <c r="A369" s="39"/>
      <c r="B369" s="40"/>
      <c r="C369" s="227" t="s">
        <v>381</v>
      </c>
      <c r="D369" s="227" t="s">
        <v>157</v>
      </c>
      <c r="E369" s="228" t="s">
        <v>382</v>
      </c>
      <c r="F369" s="229" t="s">
        <v>383</v>
      </c>
      <c r="G369" s="230" t="s">
        <v>160</v>
      </c>
      <c r="H369" s="231">
        <v>420</v>
      </c>
      <c r="I369" s="232"/>
      <c r="J369" s="233">
        <f>ROUND(I369*H369,2)</f>
        <v>0</v>
      </c>
      <c r="K369" s="229" t="s">
        <v>161</v>
      </c>
      <c r="L369" s="45"/>
      <c r="M369" s="234" t="s">
        <v>1</v>
      </c>
      <c r="N369" s="235" t="s">
        <v>41</v>
      </c>
      <c r="O369" s="92"/>
      <c r="P369" s="236">
        <f>O369*H369</f>
        <v>0</v>
      </c>
      <c r="Q369" s="236">
        <v>0.10373</v>
      </c>
      <c r="R369" s="236">
        <f>Q369*H369</f>
        <v>43.566600000000001</v>
      </c>
      <c r="S369" s="236">
        <v>0</v>
      </c>
      <c r="T369" s="237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8" t="s">
        <v>162</v>
      </c>
      <c r="AT369" s="238" t="s">
        <v>157</v>
      </c>
      <c r="AU369" s="238" t="s">
        <v>85</v>
      </c>
      <c r="AY369" s="18" t="s">
        <v>155</v>
      </c>
      <c r="BE369" s="239">
        <f>IF(N369="základní",J369,0)</f>
        <v>0</v>
      </c>
      <c r="BF369" s="239">
        <f>IF(N369="snížená",J369,0)</f>
        <v>0</v>
      </c>
      <c r="BG369" s="239">
        <f>IF(N369="zákl. přenesená",J369,0)</f>
        <v>0</v>
      </c>
      <c r="BH369" s="239">
        <f>IF(N369="sníž. přenesená",J369,0)</f>
        <v>0</v>
      </c>
      <c r="BI369" s="239">
        <f>IF(N369="nulová",J369,0)</f>
        <v>0</v>
      </c>
      <c r="BJ369" s="18" t="s">
        <v>83</v>
      </c>
      <c r="BK369" s="239">
        <f>ROUND(I369*H369,2)</f>
        <v>0</v>
      </c>
      <c r="BL369" s="18" t="s">
        <v>162</v>
      </c>
      <c r="BM369" s="238" t="s">
        <v>387</v>
      </c>
    </row>
    <row r="370" s="13" customFormat="1">
      <c r="A370" s="13"/>
      <c r="B370" s="240"/>
      <c r="C370" s="241"/>
      <c r="D370" s="242" t="s">
        <v>163</v>
      </c>
      <c r="E370" s="243" t="s">
        <v>1</v>
      </c>
      <c r="F370" s="244" t="s">
        <v>164</v>
      </c>
      <c r="G370" s="241"/>
      <c r="H370" s="243" t="s">
        <v>1</v>
      </c>
      <c r="I370" s="245"/>
      <c r="J370" s="241"/>
      <c r="K370" s="241"/>
      <c r="L370" s="246"/>
      <c r="M370" s="247"/>
      <c r="N370" s="248"/>
      <c r="O370" s="248"/>
      <c r="P370" s="248"/>
      <c r="Q370" s="248"/>
      <c r="R370" s="248"/>
      <c r="S370" s="248"/>
      <c r="T370" s="24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0" t="s">
        <v>163</v>
      </c>
      <c r="AU370" s="250" t="s">
        <v>85</v>
      </c>
      <c r="AV370" s="13" t="s">
        <v>83</v>
      </c>
      <c r="AW370" s="13" t="s">
        <v>32</v>
      </c>
      <c r="AX370" s="13" t="s">
        <v>76</v>
      </c>
      <c r="AY370" s="250" t="s">
        <v>155</v>
      </c>
    </row>
    <row r="371" s="13" customFormat="1">
      <c r="A371" s="13"/>
      <c r="B371" s="240"/>
      <c r="C371" s="241"/>
      <c r="D371" s="242" t="s">
        <v>163</v>
      </c>
      <c r="E371" s="243" t="s">
        <v>1</v>
      </c>
      <c r="F371" s="244" t="s">
        <v>165</v>
      </c>
      <c r="G371" s="241"/>
      <c r="H371" s="243" t="s">
        <v>1</v>
      </c>
      <c r="I371" s="245"/>
      <c r="J371" s="241"/>
      <c r="K371" s="241"/>
      <c r="L371" s="246"/>
      <c r="M371" s="247"/>
      <c r="N371" s="248"/>
      <c r="O371" s="248"/>
      <c r="P371" s="248"/>
      <c r="Q371" s="248"/>
      <c r="R371" s="248"/>
      <c r="S371" s="248"/>
      <c r="T371" s="24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0" t="s">
        <v>163</v>
      </c>
      <c r="AU371" s="250" t="s">
        <v>85</v>
      </c>
      <c r="AV371" s="13" t="s">
        <v>83</v>
      </c>
      <c r="AW371" s="13" t="s">
        <v>32</v>
      </c>
      <c r="AX371" s="13" t="s">
        <v>76</v>
      </c>
      <c r="AY371" s="250" t="s">
        <v>155</v>
      </c>
    </row>
    <row r="372" s="14" customFormat="1">
      <c r="A372" s="14"/>
      <c r="B372" s="251"/>
      <c r="C372" s="252"/>
      <c r="D372" s="242" t="s">
        <v>163</v>
      </c>
      <c r="E372" s="253" t="s">
        <v>1</v>
      </c>
      <c r="F372" s="254" t="s">
        <v>542</v>
      </c>
      <c r="G372" s="252"/>
      <c r="H372" s="255">
        <v>420</v>
      </c>
      <c r="I372" s="256"/>
      <c r="J372" s="252"/>
      <c r="K372" s="252"/>
      <c r="L372" s="257"/>
      <c r="M372" s="258"/>
      <c r="N372" s="259"/>
      <c r="O372" s="259"/>
      <c r="P372" s="259"/>
      <c r="Q372" s="259"/>
      <c r="R372" s="259"/>
      <c r="S372" s="259"/>
      <c r="T372" s="26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1" t="s">
        <v>163</v>
      </c>
      <c r="AU372" s="261" t="s">
        <v>85</v>
      </c>
      <c r="AV372" s="14" t="s">
        <v>85</v>
      </c>
      <c r="AW372" s="14" t="s">
        <v>32</v>
      </c>
      <c r="AX372" s="14" t="s">
        <v>76</v>
      </c>
      <c r="AY372" s="261" t="s">
        <v>155</v>
      </c>
    </row>
    <row r="373" s="15" customFormat="1">
      <c r="A373" s="15"/>
      <c r="B373" s="262"/>
      <c r="C373" s="263"/>
      <c r="D373" s="242" t="s">
        <v>163</v>
      </c>
      <c r="E373" s="264" t="s">
        <v>1</v>
      </c>
      <c r="F373" s="265" t="s">
        <v>167</v>
      </c>
      <c r="G373" s="263"/>
      <c r="H373" s="266">
        <v>420</v>
      </c>
      <c r="I373" s="267"/>
      <c r="J373" s="263"/>
      <c r="K373" s="263"/>
      <c r="L373" s="268"/>
      <c r="M373" s="269"/>
      <c r="N373" s="270"/>
      <c r="O373" s="270"/>
      <c r="P373" s="270"/>
      <c r="Q373" s="270"/>
      <c r="R373" s="270"/>
      <c r="S373" s="270"/>
      <c r="T373" s="271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72" t="s">
        <v>163</v>
      </c>
      <c r="AU373" s="272" t="s">
        <v>85</v>
      </c>
      <c r="AV373" s="15" t="s">
        <v>162</v>
      </c>
      <c r="AW373" s="15" t="s">
        <v>32</v>
      </c>
      <c r="AX373" s="15" t="s">
        <v>83</v>
      </c>
      <c r="AY373" s="272" t="s">
        <v>155</v>
      </c>
    </row>
    <row r="374" s="2" customFormat="1" ht="78" customHeight="1">
      <c r="A374" s="39"/>
      <c r="B374" s="40"/>
      <c r="C374" s="227" t="s">
        <v>285</v>
      </c>
      <c r="D374" s="227" t="s">
        <v>157</v>
      </c>
      <c r="E374" s="228" t="s">
        <v>385</v>
      </c>
      <c r="F374" s="229" t="s">
        <v>386</v>
      </c>
      <c r="G374" s="230" t="s">
        <v>160</v>
      </c>
      <c r="H374" s="231">
        <v>12</v>
      </c>
      <c r="I374" s="232"/>
      <c r="J374" s="233">
        <f>ROUND(I374*H374,2)</f>
        <v>0</v>
      </c>
      <c r="K374" s="229" t="s">
        <v>161</v>
      </c>
      <c r="L374" s="45"/>
      <c r="M374" s="234" t="s">
        <v>1</v>
      </c>
      <c r="N374" s="235" t="s">
        <v>41</v>
      </c>
      <c r="O374" s="92"/>
      <c r="P374" s="236">
        <f>O374*H374</f>
        <v>0</v>
      </c>
      <c r="Q374" s="236">
        <v>0.11162</v>
      </c>
      <c r="R374" s="236">
        <f>Q374*H374</f>
        <v>1.33944</v>
      </c>
      <c r="S374" s="236">
        <v>0</v>
      </c>
      <c r="T374" s="237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8" t="s">
        <v>162</v>
      </c>
      <c r="AT374" s="238" t="s">
        <v>157</v>
      </c>
      <c r="AU374" s="238" t="s">
        <v>85</v>
      </c>
      <c r="AY374" s="18" t="s">
        <v>155</v>
      </c>
      <c r="BE374" s="239">
        <f>IF(N374="základní",J374,0)</f>
        <v>0</v>
      </c>
      <c r="BF374" s="239">
        <f>IF(N374="snížená",J374,0)</f>
        <v>0</v>
      </c>
      <c r="BG374" s="239">
        <f>IF(N374="zákl. přenesená",J374,0)</f>
        <v>0</v>
      </c>
      <c r="BH374" s="239">
        <f>IF(N374="sníž. přenesená",J374,0)</f>
        <v>0</v>
      </c>
      <c r="BI374" s="239">
        <f>IF(N374="nulová",J374,0)</f>
        <v>0</v>
      </c>
      <c r="BJ374" s="18" t="s">
        <v>83</v>
      </c>
      <c r="BK374" s="239">
        <f>ROUND(I374*H374,2)</f>
        <v>0</v>
      </c>
      <c r="BL374" s="18" t="s">
        <v>162</v>
      </c>
      <c r="BM374" s="238" t="s">
        <v>391</v>
      </c>
    </row>
    <row r="375" s="14" customFormat="1">
      <c r="A375" s="14"/>
      <c r="B375" s="251"/>
      <c r="C375" s="252"/>
      <c r="D375" s="242" t="s">
        <v>163</v>
      </c>
      <c r="E375" s="253" t="s">
        <v>1</v>
      </c>
      <c r="F375" s="254" t="s">
        <v>529</v>
      </c>
      <c r="G375" s="252"/>
      <c r="H375" s="255">
        <v>12</v>
      </c>
      <c r="I375" s="256"/>
      <c r="J375" s="252"/>
      <c r="K375" s="252"/>
      <c r="L375" s="257"/>
      <c r="M375" s="258"/>
      <c r="N375" s="259"/>
      <c r="O375" s="259"/>
      <c r="P375" s="259"/>
      <c r="Q375" s="259"/>
      <c r="R375" s="259"/>
      <c r="S375" s="259"/>
      <c r="T375" s="26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1" t="s">
        <v>163</v>
      </c>
      <c r="AU375" s="261" t="s">
        <v>85</v>
      </c>
      <c r="AV375" s="14" t="s">
        <v>85</v>
      </c>
      <c r="AW375" s="14" t="s">
        <v>32</v>
      </c>
      <c r="AX375" s="14" t="s">
        <v>76</v>
      </c>
      <c r="AY375" s="261" t="s">
        <v>155</v>
      </c>
    </row>
    <row r="376" s="15" customFormat="1">
      <c r="A376" s="15"/>
      <c r="B376" s="262"/>
      <c r="C376" s="263"/>
      <c r="D376" s="242" t="s">
        <v>163</v>
      </c>
      <c r="E376" s="264" t="s">
        <v>1</v>
      </c>
      <c r="F376" s="265" t="s">
        <v>167</v>
      </c>
      <c r="G376" s="263"/>
      <c r="H376" s="266">
        <v>12</v>
      </c>
      <c r="I376" s="267"/>
      <c r="J376" s="263"/>
      <c r="K376" s="263"/>
      <c r="L376" s="268"/>
      <c r="M376" s="269"/>
      <c r="N376" s="270"/>
      <c r="O376" s="270"/>
      <c r="P376" s="270"/>
      <c r="Q376" s="270"/>
      <c r="R376" s="270"/>
      <c r="S376" s="270"/>
      <c r="T376" s="271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2" t="s">
        <v>163</v>
      </c>
      <c r="AU376" s="272" t="s">
        <v>85</v>
      </c>
      <c r="AV376" s="15" t="s">
        <v>162</v>
      </c>
      <c r="AW376" s="15" t="s">
        <v>32</v>
      </c>
      <c r="AX376" s="15" t="s">
        <v>83</v>
      </c>
      <c r="AY376" s="272" t="s">
        <v>155</v>
      </c>
    </row>
    <row r="377" s="2" customFormat="1" ht="24.15" customHeight="1">
      <c r="A377" s="39"/>
      <c r="B377" s="40"/>
      <c r="C377" s="289" t="s">
        <v>388</v>
      </c>
      <c r="D377" s="289" t="s">
        <v>277</v>
      </c>
      <c r="E377" s="290" t="s">
        <v>389</v>
      </c>
      <c r="F377" s="291" t="s">
        <v>390</v>
      </c>
      <c r="G377" s="292" t="s">
        <v>160</v>
      </c>
      <c r="H377" s="293">
        <v>1.2</v>
      </c>
      <c r="I377" s="294"/>
      <c r="J377" s="295">
        <f>ROUND(I377*H377,2)</f>
        <v>0</v>
      </c>
      <c r="K377" s="291" t="s">
        <v>161</v>
      </c>
      <c r="L377" s="296"/>
      <c r="M377" s="297" t="s">
        <v>1</v>
      </c>
      <c r="N377" s="298" t="s">
        <v>41</v>
      </c>
      <c r="O377" s="92"/>
      <c r="P377" s="236">
        <f>O377*H377</f>
        <v>0</v>
      </c>
      <c r="Q377" s="236">
        <v>0.152</v>
      </c>
      <c r="R377" s="236">
        <f>Q377*H377</f>
        <v>0.18239999999999998</v>
      </c>
      <c r="S377" s="236">
        <v>0</v>
      </c>
      <c r="T377" s="237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8" t="s">
        <v>186</v>
      </c>
      <c r="AT377" s="238" t="s">
        <v>277</v>
      </c>
      <c r="AU377" s="238" t="s">
        <v>85</v>
      </c>
      <c r="AY377" s="18" t="s">
        <v>155</v>
      </c>
      <c r="BE377" s="239">
        <f>IF(N377="základní",J377,0)</f>
        <v>0</v>
      </c>
      <c r="BF377" s="239">
        <f>IF(N377="snížená",J377,0)</f>
        <v>0</v>
      </c>
      <c r="BG377" s="239">
        <f>IF(N377="zákl. přenesená",J377,0)</f>
        <v>0</v>
      </c>
      <c r="BH377" s="239">
        <f>IF(N377="sníž. přenesená",J377,0)</f>
        <v>0</v>
      </c>
      <c r="BI377" s="239">
        <f>IF(N377="nulová",J377,0)</f>
        <v>0</v>
      </c>
      <c r="BJ377" s="18" t="s">
        <v>83</v>
      </c>
      <c r="BK377" s="239">
        <f>ROUND(I377*H377,2)</f>
        <v>0</v>
      </c>
      <c r="BL377" s="18" t="s">
        <v>162</v>
      </c>
      <c r="BM377" s="238" t="s">
        <v>398</v>
      </c>
    </row>
    <row r="378" s="2" customFormat="1">
      <c r="A378" s="39"/>
      <c r="B378" s="40"/>
      <c r="C378" s="41"/>
      <c r="D378" s="242" t="s">
        <v>192</v>
      </c>
      <c r="E378" s="41"/>
      <c r="F378" s="273" t="s">
        <v>392</v>
      </c>
      <c r="G378" s="41"/>
      <c r="H378" s="41"/>
      <c r="I378" s="274"/>
      <c r="J378" s="41"/>
      <c r="K378" s="41"/>
      <c r="L378" s="45"/>
      <c r="M378" s="275"/>
      <c r="N378" s="276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192</v>
      </c>
      <c r="AU378" s="18" t="s">
        <v>85</v>
      </c>
    </row>
    <row r="379" s="13" customFormat="1">
      <c r="A379" s="13"/>
      <c r="B379" s="240"/>
      <c r="C379" s="241"/>
      <c r="D379" s="242" t="s">
        <v>163</v>
      </c>
      <c r="E379" s="243" t="s">
        <v>1</v>
      </c>
      <c r="F379" s="244" t="s">
        <v>393</v>
      </c>
      <c r="G379" s="241"/>
      <c r="H379" s="243" t="s">
        <v>1</v>
      </c>
      <c r="I379" s="245"/>
      <c r="J379" s="241"/>
      <c r="K379" s="241"/>
      <c r="L379" s="246"/>
      <c r="M379" s="247"/>
      <c r="N379" s="248"/>
      <c r="O379" s="248"/>
      <c r="P379" s="248"/>
      <c r="Q379" s="248"/>
      <c r="R379" s="248"/>
      <c r="S379" s="248"/>
      <c r="T379" s="24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0" t="s">
        <v>163</v>
      </c>
      <c r="AU379" s="250" t="s">
        <v>85</v>
      </c>
      <c r="AV379" s="13" t="s">
        <v>83</v>
      </c>
      <c r="AW379" s="13" t="s">
        <v>32</v>
      </c>
      <c r="AX379" s="13" t="s">
        <v>76</v>
      </c>
      <c r="AY379" s="250" t="s">
        <v>155</v>
      </c>
    </row>
    <row r="380" s="14" customFormat="1">
      <c r="A380" s="14"/>
      <c r="B380" s="251"/>
      <c r="C380" s="252"/>
      <c r="D380" s="242" t="s">
        <v>163</v>
      </c>
      <c r="E380" s="253" t="s">
        <v>1</v>
      </c>
      <c r="F380" s="254" t="s">
        <v>597</v>
      </c>
      <c r="G380" s="252"/>
      <c r="H380" s="255">
        <v>1.2</v>
      </c>
      <c r="I380" s="256"/>
      <c r="J380" s="252"/>
      <c r="K380" s="252"/>
      <c r="L380" s="257"/>
      <c r="M380" s="258"/>
      <c r="N380" s="259"/>
      <c r="O380" s="259"/>
      <c r="P380" s="259"/>
      <c r="Q380" s="259"/>
      <c r="R380" s="259"/>
      <c r="S380" s="259"/>
      <c r="T380" s="26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1" t="s">
        <v>163</v>
      </c>
      <c r="AU380" s="261" t="s">
        <v>85</v>
      </c>
      <c r="AV380" s="14" t="s">
        <v>85</v>
      </c>
      <c r="AW380" s="14" t="s">
        <v>32</v>
      </c>
      <c r="AX380" s="14" t="s">
        <v>76</v>
      </c>
      <c r="AY380" s="261" t="s">
        <v>155</v>
      </c>
    </row>
    <row r="381" s="15" customFormat="1">
      <c r="A381" s="15"/>
      <c r="B381" s="262"/>
      <c r="C381" s="263"/>
      <c r="D381" s="242" t="s">
        <v>163</v>
      </c>
      <c r="E381" s="264" t="s">
        <v>1</v>
      </c>
      <c r="F381" s="265" t="s">
        <v>167</v>
      </c>
      <c r="G381" s="263"/>
      <c r="H381" s="266">
        <v>1.2</v>
      </c>
      <c r="I381" s="267"/>
      <c r="J381" s="263"/>
      <c r="K381" s="263"/>
      <c r="L381" s="268"/>
      <c r="M381" s="269"/>
      <c r="N381" s="270"/>
      <c r="O381" s="270"/>
      <c r="P381" s="270"/>
      <c r="Q381" s="270"/>
      <c r="R381" s="270"/>
      <c r="S381" s="270"/>
      <c r="T381" s="271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2" t="s">
        <v>163</v>
      </c>
      <c r="AU381" s="272" t="s">
        <v>85</v>
      </c>
      <c r="AV381" s="15" t="s">
        <v>162</v>
      </c>
      <c r="AW381" s="15" t="s">
        <v>32</v>
      </c>
      <c r="AX381" s="15" t="s">
        <v>83</v>
      </c>
      <c r="AY381" s="272" t="s">
        <v>155</v>
      </c>
    </row>
    <row r="382" s="12" customFormat="1" ht="22.8" customHeight="1">
      <c r="A382" s="12"/>
      <c r="B382" s="211"/>
      <c r="C382" s="212"/>
      <c r="D382" s="213" t="s">
        <v>75</v>
      </c>
      <c r="E382" s="225" t="s">
        <v>186</v>
      </c>
      <c r="F382" s="225" t="s">
        <v>395</v>
      </c>
      <c r="G382" s="212"/>
      <c r="H382" s="212"/>
      <c r="I382" s="215"/>
      <c r="J382" s="226">
        <f>BK382</f>
        <v>0</v>
      </c>
      <c r="K382" s="212"/>
      <c r="L382" s="217"/>
      <c r="M382" s="218"/>
      <c r="N382" s="219"/>
      <c r="O382" s="219"/>
      <c r="P382" s="220">
        <f>SUM(P383:P425)</f>
        <v>0</v>
      </c>
      <c r="Q382" s="219"/>
      <c r="R382" s="220">
        <f>SUM(R383:R425)</f>
        <v>6.7761317999999982</v>
      </c>
      <c r="S382" s="219"/>
      <c r="T382" s="221">
        <f>SUM(T383:T425)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2" t="s">
        <v>83</v>
      </c>
      <c r="AT382" s="223" t="s">
        <v>75</v>
      </c>
      <c r="AU382" s="223" t="s">
        <v>83</v>
      </c>
      <c r="AY382" s="222" t="s">
        <v>155</v>
      </c>
      <c r="BK382" s="224">
        <f>SUM(BK383:BK425)</f>
        <v>0</v>
      </c>
    </row>
    <row r="383" s="2" customFormat="1" ht="24.15" customHeight="1">
      <c r="A383" s="39"/>
      <c r="B383" s="40"/>
      <c r="C383" s="227" t="s">
        <v>291</v>
      </c>
      <c r="D383" s="227" t="s">
        <v>157</v>
      </c>
      <c r="E383" s="228" t="s">
        <v>396</v>
      </c>
      <c r="F383" s="229" t="s">
        <v>397</v>
      </c>
      <c r="G383" s="230" t="s">
        <v>302</v>
      </c>
      <c r="H383" s="231">
        <v>24</v>
      </c>
      <c r="I383" s="232"/>
      <c r="J383" s="233">
        <f>ROUND(I383*H383,2)</f>
        <v>0</v>
      </c>
      <c r="K383" s="229" t="s">
        <v>161</v>
      </c>
      <c r="L383" s="45"/>
      <c r="M383" s="234" t="s">
        <v>1</v>
      </c>
      <c r="N383" s="235" t="s">
        <v>41</v>
      </c>
      <c r="O383" s="92"/>
      <c r="P383" s="236">
        <f>O383*H383</f>
        <v>0</v>
      </c>
      <c r="Q383" s="236">
        <v>1.0000000000000001E-05</v>
      </c>
      <c r="R383" s="236">
        <f>Q383*H383</f>
        <v>0.00024000000000000003</v>
      </c>
      <c r="S383" s="236">
        <v>0</v>
      </c>
      <c r="T383" s="237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8" t="s">
        <v>162</v>
      </c>
      <c r="AT383" s="238" t="s">
        <v>157</v>
      </c>
      <c r="AU383" s="238" t="s">
        <v>85</v>
      </c>
      <c r="AY383" s="18" t="s">
        <v>155</v>
      </c>
      <c r="BE383" s="239">
        <f>IF(N383="základní",J383,0)</f>
        <v>0</v>
      </c>
      <c r="BF383" s="239">
        <f>IF(N383="snížená",J383,0)</f>
        <v>0</v>
      </c>
      <c r="BG383" s="239">
        <f>IF(N383="zákl. přenesená",J383,0)</f>
        <v>0</v>
      </c>
      <c r="BH383" s="239">
        <f>IF(N383="sníž. přenesená",J383,0)</f>
        <v>0</v>
      </c>
      <c r="BI383" s="239">
        <f>IF(N383="nulová",J383,0)</f>
        <v>0</v>
      </c>
      <c r="BJ383" s="18" t="s">
        <v>83</v>
      </c>
      <c r="BK383" s="239">
        <f>ROUND(I383*H383,2)</f>
        <v>0</v>
      </c>
      <c r="BL383" s="18" t="s">
        <v>162</v>
      </c>
      <c r="BM383" s="238" t="s">
        <v>402</v>
      </c>
    </row>
    <row r="384" s="2" customFormat="1" ht="24.15" customHeight="1">
      <c r="A384" s="39"/>
      <c r="B384" s="40"/>
      <c r="C384" s="227" t="s">
        <v>399</v>
      </c>
      <c r="D384" s="227" t="s">
        <v>157</v>
      </c>
      <c r="E384" s="228" t="s">
        <v>400</v>
      </c>
      <c r="F384" s="229" t="s">
        <v>401</v>
      </c>
      <c r="G384" s="230" t="s">
        <v>302</v>
      </c>
      <c r="H384" s="231">
        <v>83.400000000000006</v>
      </c>
      <c r="I384" s="232"/>
      <c r="J384" s="233">
        <f>ROUND(I384*H384,2)</f>
        <v>0</v>
      </c>
      <c r="K384" s="229" t="s">
        <v>161</v>
      </c>
      <c r="L384" s="45"/>
      <c r="M384" s="234" t="s">
        <v>1</v>
      </c>
      <c r="N384" s="235" t="s">
        <v>41</v>
      </c>
      <c r="O384" s="92"/>
      <c r="P384" s="236">
        <f>O384*H384</f>
        <v>0</v>
      </c>
      <c r="Q384" s="236">
        <v>1.8E-05</v>
      </c>
      <c r="R384" s="236">
        <f>Q384*H384</f>
        <v>0.0015012000000000001</v>
      </c>
      <c r="S384" s="236">
        <v>0</v>
      </c>
      <c r="T384" s="237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8" t="s">
        <v>162</v>
      </c>
      <c r="AT384" s="238" t="s">
        <v>157</v>
      </c>
      <c r="AU384" s="238" t="s">
        <v>85</v>
      </c>
      <c r="AY384" s="18" t="s">
        <v>155</v>
      </c>
      <c r="BE384" s="239">
        <f>IF(N384="základní",J384,0)</f>
        <v>0</v>
      </c>
      <c r="BF384" s="239">
        <f>IF(N384="snížená",J384,0)</f>
        <v>0</v>
      </c>
      <c r="BG384" s="239">
        <f>IF(N384="zákl. přenesená",J384,0)</f>
        <v>0</v>
      </c>
      <c r="BH384" s="239">
        <f>IF(N384="sníž. přenesená",J384,0)</f>
        <v>0</v>
      </c>
      <c r="BI384" s="239">
        <f>IF(N384="nulová",J384,0)</f>
        <v>0</v>
      </c>
      <c r="BJ384" s="18" t="s">
        <v>83</v>
      </c>
      <c r="BK384" s="239">
        <f>ROUND(I384*H384,2)</f>
        <v>0</v>
      </c>
      <c r="BL384" s="18" t="s">
        <v>162</v>
      </c>
      <c r="BM384" s="238" t="s">
        <v>405</v>
      </c>
    </row>
    <row r="385" s="2" customFormat="1" ht="49.05" customHeight="1">
      <c r="A385" s="39"/>
      <c r="B385" s="40"/>
      <c r="C385" s="289" t="s">
        <v>295</v>
      </c>
      <c r="D385" s="289" t="s">
        <v>277</v>
      </c>
      <c r="E385" s="290" t="s">
        <v>403</v>
      </c>
      <c r="F385" s="291" t="s">
        <v>404</v>
      </c>
      <c r="G385" s="292" t="s">
        <v>302</v>
      </c>
      <c r="H385" s="293">
        <v>84.650999999999996</v>
      </c>
      <c r="I385" s="294"/>
      <c r="J385" s="295">
        <f>ROUND(I385*H385,2)</f>
        <v>0</v>
      </c>
      <c r="K385" s="291" t="s">
        <v>1</v>
      </c>
      <c r="L385" s="296"/>
      <c r="M385" s="297" t="s">
        <v>1</v>
      </c>
      <c r="N385" s="298" t="s">
        <v>41</v>
      </c>
      <c r="O385" s="92"/>
      <c r="P385" s="236">
        <f>O385*H385</f>
        <v>0</v>
      </c>
      <c r="Q385" s="236">
        <v>0</v>
      </c>
      <c r="R385" s="236">
        <f>Q385*H385</f>
        <v>0</v>
      </c>
      <c r="S385" s="236">
        <v>0</v>
      </c>
      <c r="T385" s="237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8" t="s">
        <v>186</v>
      </c>
      <c r="AT385" s="238" t="s">
        <v>277</v>
      </c>
      <c r="AU385" s="238" t="s">
        <v>85</v>
      </c>
      <c r="AY385" s="18" t="s">
        <v>155</v>
      </c>
      <c r="BE385" s="239">
        <f>IF(N385="základní",J385,0)</f>
        <v>0</v>
      </c>
      <c r="BF385" s="239">
        <f>IF(N385="snížená",J385,0)</f>
        <v>0</v>
      </c>
      <c r="BG385" s="239">
        <f>IF(N385="zákl. přenesená",J385,0)</f>
        <v>0</v>
      </c>
      <c r="BH385" s="239">
        <f>IF(N385="sníž. přenesená",J385,0)</f>
        <v>0</v>
      </c>
      <c r="BI385" s="239">
        <f>IF(N385="nulová",J385,0)</f>
        <v>0</v>
      </c>
      <c r="BJ385" s="18" t="s">
        <v>83</v>
      </c>
      <c r="BK385" s="239">
        <f>ROUND(I385*H385,2)</f>
        <v>0</v>
      </c>
      <c r="BL385" s="18" t="s">
        <v>162</v>
      </c>
      <c r="BM385" s="238" t="s">
        <v>411</v>
      </c>
    </row>
    <row r="386" s="2" customFormat="1">
      <c r="A386" s="39"/>
      <c r="B386" s="40"/>
      <c r="C386" s="41"/>
      <c r="D386" s="242" t="s">
        <v>192</v>
      </c>
      <c r="E386" s="41"/>
      <c r="F386" s="273" t="s">
        <v>406</v>
      </c>
      <c r="G386" s="41"/>
      <c r="H386" s="41"/>
      <c r="I386" s="274"/>
      <c r="J386" s="41"/>
      <c r="K386" s="41"/>
      <c r="L386" s="45"/>
      <c r="M386" s="275"/>
      <c r="N386" s="276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192</v>
      </c>
      <c r="AU386" s="18" t="s">
        <v>85</v>
      </c>
    </row>
    <row r="387" s="14" customFormat="1">
      <c r="A387" s="14"/>
      <c r="B387" s="251"/>
      <c r="C387" s="252"/>
      <c r="D387" s="242" t="s">
        <v>163</v>
      </c>
      <c r="E387" s="253" t="s">
        <v>1</v>
      </c>
      <c r="F387" s="254" t="s">
        <v>598</v>
      </c>
      <c r="G387" s="252"/>
      <c r="H387" s="255">
        <v>84.650999999999996</v>
      </c>
      <c r="I387" s="256"/>
      <c r="J387" s="252"/>
      <c r="K387" s="252"/>
      <c r="L387" s="257"/>
      <c r="M387" s="258"/>
      <c r="N387" s="259"/>
      <c r="O387" s="259"/>
      <c r="P387" s="259"/>
      <c r="Q387" s="259"/>
      <c r="R387" s="259"/>
      <c r="S387" s="259"/>
      <c r="T387" s="26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1" t="s">
        <v>163</v>
      </c>
      <c r="AU387" s="261" t="s">
        <v>85</v>
      </c>
      <c r="AV387" s="14" t="s">
        <v>85</v>
      </c>
      <c r="AW387" s="14" t="s">
        <v>32</v>
      </c>
      <c r="AX387" s="14" t="s">
        <v>76</v>
      </c>
      <c r="AY387" s="261" t="s">
        <v>155</v>
      </c>
    </row>
    <row r="388" s="15" customFormat="1">
      <c r="A388" s="15"/>
      <c r="B388" s="262"/>
      <c r="C388" s="263"/>
      <c r="D388" s="242" t="s">
        <v>163</v>
      </c>
      <c r="E388" s="264" t="s">
        <v>1</v>
      </c>
      <c r="F388" s="265" t="s">
        <v>167</v>
      </c>
      <c r="G388" s="263"/>
      <c r="H388" s="266">
        <v>84.650999999999996</v>
      </c>
      <c r="I388" s="267"/>
      <c r="J388" s="263"/>
      <c r="K388" s="263"/>
      <c r="L388" s="268"/>
      <c r="M388" s="269"/>
      <c r="N388" s="270"/>
      <c r="O388" s="270"/>
      <c r="P388" s="270"/>
      <c r="Q388" s="270"/>
      <c r="R388" s="270"/>
      <c r="S388" s="270"/>
      <c r="T388" s="271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2" t="s">
        <v>163</v>
      </c>
      <c r="AU388" s="272" t="s">
        <v>85</v>
      </c>
      <c r="AV388" s="15" t="s">
        <v>162</v>
      </c>
      <c r="AW388" s="15" t="s">
        <v>32</v>
      </c>
      <c r="AX388" s="15" t="s">
        <v>83</v>
      </c>
      <c r="AY388" s="272" t="s">
        <v>155</v>
      </c>
    </row>
    <row r="389" s="2" customFormat="1" ht="44.25" customHeight="1">
      <c r="A389" s="39"/>
      <c r="B389" s="40"/>
      <c r="C389" s="227" t="s">
        <v>408</v>
      </c>
      <c r="D389" s="227" t="s">
        <v>157</v>
      </c>
      <c r="E389" s="228" t="s">
        <v>409</v>
      </c>
      <c r="F389" s="229" t="s">
        <v>410</v>
      </c>
      <c r="G389" s="230" t="s">
        <v>322</v>
      </c>
      <c r="H389" s="231">
        <v>4</v>
      </c>
      <c r="I389" s="232"/>
      <c r="J389" s="233">
        <f>ROUND(I389*H389,2)</f>
        <v>0</v>
      </c>
      <c r="K389" s="229" t="s">
        <v>161</v>
      </c>
      <c r="L389" s="45"/>
      <c r="M389" s="234" t="s">
        <v>1</v>
      </c>
      <c r="N389" s="235" t="s">
        <v>41</v>
      </c>
      <c r="O389" s="92"/>
      <c r="P389" s="236">
        <f>O389*H389</f>
        <v>0</v>
      </c>
      <c r="Q389" s="236">
        <v>1.2500000000000001E-06</v>
      </c>
      <c r="R389" s="236">
        <f>Q389*H389</f>
        <v>5.0000000000000004E-06</v>
      </c>
      <c r="S389" s="236">
        <v>0</v>
      </c>
      <c r="T389" s="237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8" t="s">
        <v>162</v>
      </c>
      <c r="AT389" s="238" t="s">
        <v>157</v>
      </c>
      <c r="AU389" s="238" t="s">
        <v>85</v>
      </c>
      <c r="AY389" s="18" t="s">
        <v>155</v>
      </c>
      <c r="BE389" s="239">
        <f>IF(N389="základní",J389,0)</f>
        <v>0</v>
      </c>
      <c r="BF389" s="239">
        <f>IF(N389="snížená",J389,0)</f>
        <v>0</v>
      </c>
      <c r="BG389" s="239">
        <f>IF(N389="zákl. přenesená",J389,0)</f>
        <v>0</v>
      </c>
      <c r="BH389" s="239">
        <f>IF(N389="sníž. přenesená",J389,0)</f>
        <v>0</v>
      </c>
      <c r="BI389" s="239">
        <f>IF(N389="nulová",J389,0)</f>
        <v>0</v>
      </c>
      <c r="BJ389" s="18" t="s">
        <v>83</v>
      </c>
      <c r="BK389" s="239">
        <f>ROUND(I389*H389,2)</f>
        <v>0</v>
      </c>
      <c r="BL389" s="18" t="s">
        <v>162</v>
      </c>
      <c r="BM389" s="238" t="s">
        <v>414</v>
      </c>
    </row>
    <row r="390" s="2" customFormat="1" ht="16.5" customHeight="1">
      <c r="A390" s="39"/>
      <c r="B390" s="40"/>
      <c r="C390" s="289" t="s">
        <v>303</v>
      </c>
      <c r="D390" s="289" t="s">
        <v>277</v>
      </c>
      <c r="E390" s="290" t="s">
        <v>412</v>
      </c>
      <c r="F390" s="291" t="s">
        <v>413</v>
      </c>
      <c r="G390" s="292" t="s">
        <v>322</v>
      </c>
      <c r="H390" s="293">
        <v>4</v>
      </c>
      <c r="I390" s="294"/>
      <c r="J390" s="295">
        <f>ROUND(I390*H390,2)</f>
        <v>0</v>
      </c>
      <c r="K390" s="291" t="s">
        <v>1</v>
      </c>
      <c r="L390" s="296"/>
      <c r="M390" s="297" t="s">
        <v>1</v>
      </c>
      <c r="N390" s="298" t="s">
        <v>41</v>
      </c>
      <c r="O390" s="92"/>
      <c r="P390" s="236">
        <f>O390*H390</f>
        <v>0</v>
      </c>
      <c r="Q390" s="236">
        <v>0</v>
      </c>
      <c r="R390" s="236">
        <f>Q390*H390</f>
        <v>0</v>
      </c>
      <c r="S390" s="236">
        <v>0</v>
      </c>
      <c r="T390" s="237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8" t="s">
        <v>186</v>
      </c>
      <c r="AT390" s="238" t="s">
        <v>277</v>
      </c>
      <c r="AU390" s="238" t="s">
        <v>85</v>
      </c>
      <c r="AY390" s="18" t="s">
        <v>155</v>
      </c>
      <c r="BE390" s="239">
        <f>IF(N390="základní",J390,0)</f>
        <v>0</v>
      </c>
      <c r="BF390" s="239">
        <f>IF(N390="snížená",J390,0)</f>
        <v>0</v>
      </c>
      <c r="BG390" s="239">
        <f>IF(N390="zákl. přenesená",J390,0)</f>
        <v>0</v>
      </c>
      <c r="BH390" s="239">
        <f>IF(N390="sníž. přenesená",J390,0)</f>
        <v>0</v>
      </c>
      <c r="BI390" s="239">
        <f>IF(N390="nulová",J390,0)</f>
        <v>0</v>
      </c>
      <c r="BJ390" s="18" t="s">
        <v>83</v>
      </c>
      <c r="BK390" s="239">
        <f>ROUND(I390*H390,2)</f>
        <v>0</v>
      </c>
      <c r="BL390" s="18" t="s">
        <v>162</v>
      </c>
      <c r="BM390" s="238" t="s">
        <v>416</v>
      </c>
    </row>
    <row r="391" s="2" customFormat="1" ht="44.25" customHeight="1">
      <c r="A391" s="39"/>
      <c r="B391" s="40"/>
      <c r="C391" s="227" t="s">
        <v>415</v>
      </c>
      <c r="D391" s="227" t="s">
        <v>157</v>
      </c>
      <c r="E391" s="228" t="s">
        <v>409</v>
      </c>
      <c r="F391" s="229" t="s">
        <v>410</v>
      </c>
      <c r="G391" s="230" t="s">
        <v>322</v>
      </c>
      <c r="H391" s="231">
        <v>4</v>
      </c>
      <c r="I391" s="232"/>
      <c r="J391" s="233">
        <f>ROUND(I391*H391,2)</f>
        <v>0</v>
      </c>
      <c r="K391" s="229" t="s">
        <v>161</v>
      </c>
      <c r="L391" s="45"/>
      <c r="M391" s="234" t="s">
        <v>1</v>
      </c>
      <c r="N391" s="235" t="s">
        <v>41</v>
      </c>
      <c r="O391" s="92"/>
      <c r="P391" s="236">
        <f>O391*H391</f>
        <v>0</v>
      </c>
      <c r="Q391" s="236">
        <v>0</v>
      </c>
      <c r="R391" s="236">
        <f>Q391*H391</f>
        <v>0</v>
      </c>
      <c r="S391" s="236">
        <v>0</v>
      </c>
      <c r="T391" s="237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8" t="s">
        <v>162</v>
      </c>
      <c r="AT391" s="238" t="s">
        <v>157</v>
      </c>
      <c r="AU391" s="238" t="s">
        <v>85</v>
      </c>
      <c r="AY391" s="18" t="s">
        <v>155</v>
      </c>
      <c r="BE391" s="239">
        <f>IF(N391="základní",J391,0)</f>
        <v>0</v>
      </c>
      <c r="BF391" s="239">
        <f>IF(N391="snížená",J391,0)</f>
        <v>0</v>
      </c>
      <c r="BG391" s="239">
        <f>IF(N391="zákl. přenesená",J391,0)</f>
        <v>0</v>
      </c>
      <c r="BH391" s="239">
        <f>IF(N391="sníž. přenesená",J391,0)</f>
        <v>0</v>
      </c>
      <c r="BI391" s="239">
        <f>IF(N391="nulová",J391,0)</f>
        <v>0</v>
      </c>
      <c r="BJ391" s="18" t="s">
        <v>83</v>
      </c>
      <c r="BK391" s="239">
        <f>ROUND(I391*H391,2)</f>
        <v>0</v>
      </c>
      <c r="BL391" s="18" t="s">
        <v>162</v>
      </c>
      <c r="BM391" s="238" t="s">
        <v>419</v>
      </c>
    </row>
    <row r="392" s="2" customFormat="1" ht="16.5" customHeight="1">
      <c r="A392" s="39"/>
      <c r="B392" s="40"/>
      <c r="C392" s="289" t="s">
        <v>308</v>
      </c>
      <c r="D392" s="289" t="s">
        <v>277</v>
      </c>
      <c r="E392" s="290" t="s">
        <v>417</v>
      </c>
      <c r="F392" s="291" t="s">
        <v>418</v>
      </c>
      <c r="G392" s="292" t="s">
        <v>322</v>
      </c>
      <c r="H392" s="293">
        <v>4</v>
      </c>
      <c r="I392" s="294"/>
      <c r="J392" s="295">
        <f>ROUND(I392*H392,2)</f>
        <v>0</v>
      </c>
      <c r="K392" s="291" t="s">
        <v>161</v>
      </c>
      <c r="L392" s="296"/>
      <c r="M392" s="297" t="s">
        <v>1</v>
      </c>
      <c r="N392" s="298" t="s">
        <v>41</v>
      </c>
      <c r="O392" s="92"/>
      <c r="P392" s="236">
        <f>O392*H392</f>
        <v>0</v>
      </c>
      <c r="Q392" s="236">
        <v>0.00029</v>
      </c>
      <c r="R392" s="236">
        <f>Q392*H392</f>
        <v>0.00116</v>
      </c>
      <c r="S392" s="236">
        <v>0</v>
      </c>
      <c r="T392" s="237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8" t="s">
        <v>186</v>
      </c>
      <c r="AT392" s="238" t="s">
        <v>277</v>
      </c>
      <c r="AU392" s="238" t="s">
        <v>85</v>
      </c>
      <c r="AY392" s="18" t="s">
        <v>155</v>
      </c>
      <c r="BE392" s="239">
        <f>IF(N392="základní",J392,0)</f>
        <v>0</v>
      </c>
      <c r="BF392" s="239">
        <f>IF(N392="snížená",J392,0)</f>
        <v>0</v>
      </c>
      <c r="BG392" s="239">
        <f>IF(N392="zákl. přenesená",J392,0)</f>
        <v>0</v>
      </c>
      <c r="BH392" s="239">
        <f>IF(N392="sníž. přenesená",J392,0)</f>
        <v>0</v>
      </c>
      <c r="BI392" s="239">
        <f>IF(N392="nulová",J392,0)</f>
        <v>0</v>
      </c>
      <c r="BJ392" s="18" t="s">
        <v>83</v>
      </c>
      <c r="BK392" s="239">
        <f>ROUND(I392*H392,2)</f>
        <v>0</v>
      </c>
      <c r="BL392" s="18" t="s">
        <v>162</v>
      </c>
      <c r="BM392" s="238" t="s">
        <v>423</v>
      </c>
    </row>
    <row r="393" s="2" customFormat="1" ht="37.8" customHeight="1">
      <c r="A393" s="39"/>
      <c r="B393" s="40"/>
      <c r="C393" s="227" t="s">
        <v>420</v>
      </c>
      <c r="D393" s="227" t="s">
        <v>157</v>
      </c>
      <c r="E393" s="228" t="s">
        <v>421</v>
      </c>
      <c r="F393" s="229" t="s">
        <v>422</v>
      </c>
      <c r="G393" s="230" t="s">
        <v>322</v>
      </c>
      <c r="H393" s="231">
        <v>4</v>
      </c>
      <c r="I393" s="232"/>
      <c r="J393" s="233">
        <f>ROUND(I393*H393,2)</f>
        <v>0</v>
      </c>
      <c r="K393" s="229" t="s">
        <v>161</v>
      </c>
      <c r="L393" s="45"/>
      <c r="M393" s="234" t="s">
        <v>1</v>
      </c>
      <c r="N393" s="235" t="s">
        <v>41</v>
      </c>
      <c r="O393" s="92"/>
      <c r="P393" s="236">
        <f>O393*H393</f>
        <v>0</v>
      </c>
      <c r="Q393" s="236">
        <v>2.7999999999999999E-06</v>
      </c>
      <c r="R393" s="236">
        <f>Q393*H393</f>
        <v>1.12E-05</v>
      </c>
      <c r="S393" s="236">
        <v>0</v>
      </c>
      <c r="T393" s="237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8" t="s">
        <v>162</v>
      </c>
      <c r="AT393" s="238" t="s">
        <v>157</v>
      </c>
      <c r="AU393" s="238" t="s">
        <v>85</v>
      </c>
      <c r="AY393" s="18" t="s">
        <v>155</v>
      </c>
      <c r="BE393" s="239">
        <f>IF(N393="základní",J393,0)</f>
        <v>0</v>
      </c>
      <c r="BF393" s="239">
        <f>IF(N393="snížená",J393,0)</f>
        <v>0</v>
      </c>
      <c r="BG393" s="239">
        <f>IF(N393="zákl. přenesená",J393,0)</f>
        <v>0</v>
      </c>
      <c r="BH393" s="239">
        <f>IF(N393="sníž. přenesená",J393,0)</f>
        <v>0</v>
      </c>
      <c r="BI393" s="239">
        <f>IF(N393="nulová",J393,0)</f>
        <v>0</v>
      </c>
      <c r="BJ393" s="18" t="s">
        <v>83</v>
      </c>
      <c r="BK393" s="239">
        <f>ROUND(I393*H393,2)</f>
        <v>0</v>
      </c>
      <c r="BL393" s="18" t="s">
        <v>162</v>
      </c>
      <c r="BM393" s="238" t="s">
        <v>426</v>
      </c>
    </row>
    <row r="394" s="2" customFormat="1" ht="16.5" customHeight="1">
      <c r="A394" s="39"/>
      <c r="B394" s="40"/>
      <c r="C394" s="289" t="s">
        <v>312</v>
      </c>
      <c r="D394" s="289" t="s">
        <v>277</v>
      </c>
      <c r="E394" s="290" t="s">
        <v>424</v>
      </c>
      <c r="F394" s="291" t="s">
        <v>425</v>
      </c>
      <c r="G394" s="292" t="s">
        <v>322</v>
      </c>
      <c r="H394" s="293">
        <v>4</v>
      </c>
      <c r="I394" s="294"/>
      <c r="J394" s="295">
        <f>ROUND(I394*H394,2)</f>
        <v>0</v>
      </c>
      <c r="K394" s="291" t="s">
        <v>1</v>
      </c>
      <c r="L394" s="296"/>
      <c r="M394" s="297" t="s">
        <v>1</v>
      </c>
      <c r="N394" s="298" t="s">
        <v>41</v>
      </c>
      <c r="O394" s="92"/>
      <c r="P394" s="236">
        <f>O394*H394</f>
        <v>0</v>
      </c>
      <c r="Q394" s="236">
        <v>0</v>
      </c>
      <c r="R394" s="236">
        <f>Q394*H394</f>
        <v>0</v>
      </c>
      <c r="S394" s="236">
        <v>0</v>
      </c>
      <c r="T394" s="237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8" t="s">
        <v>186</v>
      </c>
      <c r="AT394" s="238" t="s">
        <v>277</v>
      </c>
      <c r="AU394" s="238" t="s">
        <v>85</v>
      </c>
      <c r="AY394" s="18" t="s">
        <v>155</v>
      </c>
      <c r="BE394" s="239">
        <f>IF(N394="základní",J394,0)</f>
        <v>0</v>
      </c>
      <c r="BF394" s="239">
        <f>IF(N394="snížená",J394,0)</f>
        <v>0</v>
      </c>
      <c r="BG394" s="239">
        <f>IF(N394="zákl. přenesená",J394,0)</f>
        <v>0</v>
      </c>
      <c r="BH394" s="239">
        <f>IF(N394="sníž. přenesená",J394,0)</f>
        <v>0</v>
      </c>
      <c r="BI394" s="239">
        <f>IF(N394="nulová",J394,0)</f>
        <v>0</v>
      </c>
      <c r="BJ394" s="18" t="s">
        <v>83</v>
      </c>
      <c r="BK394" s="239">
        <f>ROUND(I394*H394,2)</f>
        <v>0</v>
      </c>
      <c r="BL394" s="18" t="s">
        <v>162</v>
      </c>
      <c r="BM394" s="238" t="s">
        <v>431</v>
      </c>
    </row>
    <row r="395" s="2" customFormat="1" ht="24.15" customHeight="1">
      <c r="A395" s="39"/>
      <c r="B395" s="40"/>
      <c r="C395" s="227" t="s">
        <v>427</v>
      </c>
      <c r="D395" s="227" t="s">
        <v>157</v>
      </c>
      <c r="E395" s="228" t="s">
        <v>428</v>
      </c>
      <c r="F395" s="229" t="s">
        <v>429</v>
      </c>
      <c r="G395" s="230" t="s">
        <v>430</v>
      </c>
      <c r="H395" s="231">
        <v>2</v>
      </c>
      <c r="I395" s="232"/>
      <c r="J395" s="233">
        <f>ROUND(I395*H395,2)</f>
        <v>0</v>
      </c>
      <c r="K395" s="229" t="s">
        <v>161</v>
      </c>
      <c r="L395" s="45"/>
      <c r="M395" s="234" t="s">
        <v>1</v>
      </c>
      <c r="N395" s="235" t="s">
        <v>41</v>
      </c>
      <c r="O395" s="92"/>
      <c r="P395" s="236">
        <f>O395*H395</f>
        <v>0</v>
      </c>
      <c r="Q395" s="236">
        <v>0.0003102</v>
      </c>
      <c r="R395" s="236">
        <f>Q395*H395</f>
        <v>0.00062040000000000001</v>
      </c>
      <c r="S395" s="236">
        <v>0</v>
      </c>
      <c r="T395" s="237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8" t="s">
        <v>162</v>
      </c>
      <c r="AT395" s="238" t="s">
        <v>157</v>
      </c>
      <c r="AU395" s="238" t="s">
        <v>85</v>
      </c>
      <c r="AY395" s="18" t="s">
        <v>155</v>
      </c>
      <c r="BE395" s="239">
        <f>IF(N395="základní",J395,0)</f>
        <v>0</v>
      </c>
      <c r="BF395" s="239">
        <f>IF(N395="snížená",J395,0)</f>
        <v>0</v>
      </c>
      <c r="BG395" s="239">
        <f>IF(N395="zákl. přenesená",J395,0)</f>
        <v>0</v>
      </c>
      <c r="BH395" s="239">
        <f>IF(N395="sníž. přenesená",J395,0)</f>
        <v>0</v>
      </c>
      <c r="BI395" s="239">
        <f>IF(N395="nulová",J395,0)</f>
        <v>0</v>
      </c>
      <c r="BJ395" s="18" t="s">
        <v>83</v>
      </c>
      <c r="BK395" s="239">
        <f>ROUND(I395*H395,2)</f>
        <v>0</v>
      </c>
      <c r="BL395" s="18" t="s">
        <v>162</v>
      </c>
      <c r="BM395" s="238" t="s">
        <v>434</v>
      </c>
    </row>
    <row r="396" s="2" customFormat="1" ht="24.15" customHeight="1">
      <c r="A396" s="39"/>
      <c r="B396" s="40"/>
      <c r="C396" s="227" t="s">
        <v>316</v>
      </c>
      <c r="D396" s="227" t="s">
        <v>157</v>
      </c>
      <c r="E396" s="228" t="s">
        <v>432</v>
      </c>
      <c r="F396" s="229" t="s">
        <v>433</v>
      </c>
      <c r="G396" s="230" t="s">
        <v>322</v>
      </c>
      <c r="H396" s="231">
        <v>3</v>
      </c>
      <c r="I396" s="232"/>
      <c r="J396" s="233">
        <f>ROUND(I396*H396,2)</f>
        <v>0</v>
      </c>
      <c r="K396" s="229" t="s">
        <v>161</v>
      </c>
      <c r="L396" s="45"/>
      <c r="M396" s="234" t="s">
        <v>1</v>
      </c>
      <c r="N396" s="235" t="s">
        <v>41</v>
      </c>
      <c r="O396" s="92"/>
      <c r="P396" s="236">
        <f>O396*H396</f>
        <v>0</v>
      </c>
      <c r="Q396" s="236">
        <v>0.010186000000000001</v>
      </c>
      <c r="R396" s="236">
        <f>Q396*H396</f>
        <v>0.030558000000000002</v>
      </c>
      <c r="S396" s="236">
        <v>0</v>
      </c>
      <c r="T396" s="237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8" t="s">
        <v>162</v>
      </c>
      <c r="AT396" s="238" t="s">
        <v>157</v>
      </c>
      <c r="AU396" s="238" t="s">
        <v>85</v>
      </c>
      <c r="AY396" s="18" t="s">
        <v>155</v>
      </c>
      <c r="BE396" s="239">
        <f>IF(N396="základní",J396,0)</f>
        <v>0</v>
      </c>
      <c r="BF396" s="239">
        <f>IF(N396="snížená",J396,0)</f>
        <v>0</v>
      </c>
      <c r="BG396" s="239">
        <f>IF(N396="zákl. přenesená",J396,0)</f>
        <v>0</v>
      </c>
      <c r="BH396" s="239">
        <f>IF(N396="sníž. přenesená",J396,0)</f>
        <v>0</v>
      </c>
      <c r="BI396" s="239">
        <f>IF(N396="nulová",J396,0)</f>
        <v>0</v>
      </c>
      <c r="BJ396" s="18" t="s">
        <v>83</v>
      </c>
      <c r="BK396" s="239">
        <f>ROUND(I396*H396,2)</f>
        <v>0</v>
      </c>
      <c r="BL396" s="18" t="s">
        <v>162</v>
      </c>
      <c r="BM396" s="238" t="s">
        <v>438</v>
      </c>
    </row>
    <row r="397" s="14" customFormat="1">
      <c r="A397" s="14"/>
      <c r="B397" s="251"/>
      <c r="C397" s="252"/>
      <c r="D397" s="242" t="s">
        <v>163</v>
      </c>
      <c r="E397" s="253" t="s">
        <v>1</v>
      </c>
      <c r="F397" s="254" t="s">
        <v>599</v>
      </c>
      <c r="G397" s="252"/>
      <c r="H397" s="255">
        <v>3</v>
      </c>
      <c r="I397" s="256"/>
      <c r="J397" s="252"/>
      <c r="K397" s="252"/>
      <c r="L397" s="257"/>
      <c r="M397" s="258"/>
      <c r="N397" s="259"/>
      <c r="O397" s="259"/>
      <c r="P397" s="259"/>
      <c r="Q397" s="259"/>
      <c r="R397" s="259"/>
      <c r="S397" s="259"/>
      <c r="T397" s="26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1" t="s">
        <v>163</v>
      </c>
      <c r="AU397" s="261" t="s">
        <v>85</v>
      </c>
      <c r="AV397" s="14" t="s">
        <v>85</v>
      </c>
      <c r="AW397" s="14" t="s">
        <v>32</v>
      </c>
      <c r="AX397" s="14" t="s">
        <v>76</v>
      </c>
      <c r="AY397" s="261" t="s">
        <v>155</v>
      </c>
    </row>
    <row r="398" s="15" customFormat="1">
      <c r="A398" s="15"/>
      <c r="B398" s="262"/>
      <c r="C398" s="263"/>
      <c r="D398" s="242" t="s">
        <v>163</v>
      </c>
      <c r="E398" s="264" t="s">
        <v>1</v>
      </c>
      <c r="F398" s="265" t="s">
        <v>167</v>
      </c>
      <c r="G398" s="263"/>
      <c r="H398" s="266">
        <v>3</v>
      </c>
      <c r="I398" s="267"/>
      <c r="J398" s="263"/>
      <c r="K398" s="263"/>
      <c r="L398" s="268"/>
      <c r="M398" s="269"/>
      <c r="N398" s="270"/>
      <c r="O398" s="270"/>
      <c r="P398" s="270"/>
      <c r="Q398" s="270"/>
      <c r="R398" s="270"/>
      <c r="S398" s="270"/>
      <c r="T398" s="271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2" t="s">
        <v>163</v>
      </c>
      <c r="AU398" s="272" t="s">
        <v>85</v>
      </c>
      <c r="AV398" s="15" t="s">
        <v>162</v>
      </c>
      <c r="AW398" s="15" t="s">
        <v>32</v>
      </c>
      <c r="AX398" s="15" t="s">
        <v>83</v>
      </c>
      <c r="AY398" s="272" t="s">
        <v>155</v>
      </c>
    </row>
    <row r="399" s="2" customFormat="1" ht="21.75" customHeight="1">
      <c r="A399" s="39"/>
      <c r="B399" s="40"/>
      <c r="C399" s="289" t="s">
        <v>600</v>
      </c>
      <c r="D399" s="289" t="s">
        <v>277</v>
      </c>
      <c r="E399" s="290" t="s">
        <v>601</v>
      </c>
      <c r="F399" s="291" t="s">
        <v>602</v>
      </c>
      <c r="G399" s="292" t="s">
        <v>322</v>
      </c>
      <c r="H399" s="293">
        <v>1</v>
      </c>
      <c r="I399" s="294"/>
      <c r="J399" s="295">
        <f>ROUND(I399*H399,2)</f>
        <v>0</v>
      </c>
      <c r="K399" s="291" t="s">
        <v>161</v>
      </c>
      <c r="L399" s="296"/>
      <c r="M399" s="297" t="s">
        <v>1</v>
      </c>
      <c r="N399" s="298" t="s">
        <v>41</v>
      </c>
      <c r="O399" s="92"/>
      <c r="P399" s="236">
        <f>O399*H399</f>
        <v>0</v>
      </c>
      <c r="Q399" s="236">
        <v>0.254</v>
      </c>
      <c r="R399" s="236">
        <f>Q399*H399</f>
        <v>0.254</v>
      </c>
      <c r="S399" s="236">
        <v>0</v>
      </c>
      <c r="T399" s="237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8" t="s">
        <v>186</v>
      </c>
      <c r="AT399" s="238" t="s">
        <v>277</v>
      </c>
      <c r="AU399" s="238" t="s">
        <v>85</v>
      </c>
      <c r="AY399" s="18" t="s">
        <v>155</v>
      </c>
      <c r="BE399" s="239">
        <f>IF(N399="základní",J399,0)</f>
        <v>0</v>
      </c>
      <c r="BF399" s="239">
        <f>IF(N399="snížená",J399,0)</f>
        <v>0</v>
      </c>
      <c r="BG399" s="239">
        <f>IF(N399="zákl. přenesená",J399,0)</f>
        <v>0</v>
      </c>
      <c r="BH399" s="239">
        <f>IF(N399="sníž. přenesená",J399,0)</f>
        <v>0</v>
      </c>
      <c r="BI399" s="239">
        <f>IF(N399="nulová",J399,0)</f>
        <v>0</v>
      </c>
      <c r="BJ399" s="18" t="s">
        <v>83</v>
      </c>
      <c r="BK399" s="239">
        <f>ROUND(I399*H399,2)</f>
        <v>0</v>
      </c>
      <c r="BL399" s="18" t="s">
        <v>162</v>
      </c>
      <c r="BM399" s="238" t="s">
        <v>441</v>
      </c>
    </row>
    <row r="400" s="2" customFormat="1" ht="21.75" customHeight="1">
      <c r="A400" s="39"/>
      <c r="B400" s="40"/>
      <c r="C400" s="289" t="s">
        <v>323</v>
      </c>
      <c r="D400" s="289" t="s">
        <v>277</v>
      </c>
      <c r="E400" s="290" t="s">
        <v>436</v>
      </c>
      <c r="F400" s="291" t="s">
        <v>437</v>
      </c>
      <c r="G400" s="292" t="s">
        <v>322</v>
      </c>
      <c r="H400" s="293">
        <v>2</v>
      </c>
      <c r="I400" s="294"/>
      <c r="J400" s="295">
        <f>ROUND(I400*H400,2)</f>
        <v>0</v>
      </c>
      <c r="K400" s="291" t="s">
        <v>161</v>
      </c>
      <c r="L400" s="296"/>
      <c r="M400" s="297" t="s">
        <v>1</v>
      </c>
      <c r="N400" s="298" t="s">
        <v>41</v>
      </c>
      <c r="O400" s="92"/>
      <c r="P400" s="236">
        <f>O400*H400</f>
        <v>0</v>
      </c>
      <c r="Q400" s="236">
        <v>1.0129999999999999</v>
      </c>
      <c r="R400" s="236">
        <f>Q400*H400</f>
        <v>2.0259999999999998</v>
      </c>
      <c r="S400" s="236">
        <v>0</v>
      </c>
      <c r="T400" s="237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8" t="s">
        <v>186</v>
      </c>
      <c r="AT400" s="238" t="s">
        <v>277</v>
      </c>
      <c r="AU400" s="238" t="s">
        <v>85</v>
      </c>
      <c r="AY400" s="18" t="s">
        <v>155</v>
      </c>
      <c r="BE400" s="239">
        <f>IF(N400="základní",J400,0)</f>
        <v>0</v>
      </c>
      <c r="BF400" s="239">
        <f>IF(N400="snížená",J400,0)</f>
        <v>0</v>
      </c>
      <c r="BG400" s="239">
        <f>IF(N400="zákl. přenesená",J400,0)</f>
        <v>0</v>
      </c>
      <c r="BH400" s="239">
        <f>IF(N400="sníž. přenesená",J400,0)</f>
        <v>0</v>
      </c>
      <c r="BI400" s="239">
        <f>IF(N400="nulová",J400,0)</f>
        <v>0</v>
      </c>
      <c r="BJ400" s="18" t="s">
        <v>83</v>
      </c>
      <c r="BK400" s="239">
        <f>ROUND(I400*H400,2)</f>
        <v>0</v>
      </c>
      <c r="BL400" s="18" t="s">
        <v>162</v>
      </c>
      <c r="BM400" s="238" t="s">
        <v>445</v>
      </c>
    </row>
    <row r="401" s="2" customFormat="1" ht="24.15" customHeight="1">
      <c r="A401" s="39"/>
      <c r="B401" s="40"/>
      <c r="C401" s="227" t="s">
        <v>435</v>
      </c>
      <c r="D401" s="227" t="s">
        <v>157</v>
      </c>
      <c r="E401" s="228" t="s">
        <v>439</v>
      </c>
      <c r="F401" s="229" t="s">
        <v>440</v>
      </c>
      <c r="G401" s="230" t="s">
        <v>322</v>
      </c>
      <c r="H401" s="231">
        <v>2</v>
      </c>
      <c r="I401" s="232"/>
      <c r="J401" s="233">
        <f>ROUND(I401*H401,2)</f>
        <v>0</v>
      </c>
      <c r="K401" s="229" t="s">
        <v>161</v>
      </c>
      <c r="L401" s="45"/>
      <c r="M401" s="234" t="s">
        <v>1</v>
      </c>
      <c r="N401" s="235" t="s">
        <v>41</v>
      </c>
      <c r="O401" s="92"/>
      <c r="P401" s="236">
        <f>O401*H401</f>
        <v>0</v>
      </c>
      <c r="Q401" s="236">
        <v>0.01248</v>
      </c>
      <c r="R401" s="236">
        <f>Q401*H401</f>
        <v>0.02496</v>
      </c>
      <c r="S401" s="236">
        <v>0</v>
      </c>
      <c r="T401" s="237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8" t="s">
        <v>162</v>
      </c>
      <c r="AT401" s="238" t="s">
        <v>157</v>
      </c>
      <c r="AU401" s="238" t="s">
        <v>85</v>
      </c>
      <c r="AY401" s="18" t="s">
        <v>155</v>
      </c>
      <c r="BE401" s="239">
        <f>IF(N401="základní",J401,0)</f>
        <v>0</v>
      </c>
      <c r="BF401" s="239">
        <f>IF(N401="snížená",J401,0)</f>
        <v>0</v>
      </c>
      <c r="BG401" s="239">
        <f>IF(N401="zákl. přenesená",J401,0)</f>
        <v>0</v>
      </c>
      <c r="BH401" s="239">
        <f>IF(N401="sníž. přenesená",J401,0)</f>
        <v>0</v>
      </c>
      <c r="BI401" s="239">
        <f>IF(N401="nulová",J401,0)</f>
        <v>0</v>
      </c>
      <c r="BJ401" s="18" t="s">
        <v>83</v>
      </c>
      <c r="BK401" s="239">
        <f>ROUND(I401*H401,2)</f>
        <v>0</v>
      </c>
      <c r="BL401" s="18" t="s">
        <v>162</v>
      </c>
      <c r="BM401" s="238" t="s">
        <v>448</v>
      </c>
    </row>
    <row r="402" s="14" customFormat="1">
      <c r="A402" s="14"/>
      <c r="B402" s="251"/>
      <c r="C402" s="252"/>
      <c r="D402" s="242" t="s">
        <v>163</v>
      </c>
      <c r="E402" s="253" t="s">
        <v>1</v>
      </c>
      <c r="F402" s="254" t="s">
        <v>85</v>
      </c>
      <c r="G402" s="252"/>
      <c r="H402" s="255">
        <v>2</v>
      </c>
      <c r="I402" s="256"/>
      <c r="J402" s="252"/>
      <c r="K402" s="252"/>
      <c r="L402" s="257"/>
      <c r="M402" s="258"/>
      <c r="N402" s="259"/>
      <c r="O402" s="259"/>
      <c r="P402" s="259"/>
      <c r="Q402" s="259"/>
      <c r="R402" s="259"/>
      <c r="S402" s="259"/>
      <c r="T402" s="26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1" t="s">
        <v>163</v>
      </c>
      <c r="AU402" s="261" t="s">
        <v>85</v>
      </c>
      <c r="AV402" s="14" t="s">
        <v>85</v>
      </c>
      <c r="AW402" s="14" t="s">
        <v>32</v>
      </c>
      <c r="AX402" s="14" t="s">
        <v>76</v>
      </c>
      <c r="AY402" s="261" t="s">
        <v>155</v>
      </c>
    </row>
    <row r="403" s="15" customFormat="1">
      <c r="A403" s="15"/>
      <c r="B403" s="262"/>
      <c r="C403" s="263"/>
      <c r="D403" s="242" t="s">
        <v>163</v>
      </c>
      <c r="E403" s="264" t="s">
        <v>1</v>
      </c>
      <c r="F403" s="265" t="s">
        <v>167</v>
      </c>
      <c r="G403" s="263"/>
      <c r="H403" s="266">
        <v>2</v>
      </c>
      <c r="I403" s="267"/>
      <c r="J403" s="263"/>
      <c r="K403" s="263"/>
      <c r="L403" s="268"/>
      <c r="M403" s="269"/>
      <c r="N403" s="270"/>
      <c r="O403" s="270"/>
      <c r="P403" s="270"/>
      <c r="Q403" s="270"/>
      <c r="R403" s="270"/>
      <c r="S403" s="270"/>
      <c r="T403" s="271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72" t="s">
        <v>163</v>
      </c>
      <c r="AU403" s="272" t="s">
        <v>85</v>
      </c>
      <c r="AV403" s="15" t="s">
        <v>162</v>
      </c>
      <c r="AW403" s="15" t="s">
        <v>32</v>
      </c>
      <c r="AX403" s="15" t="s">
        <v>83</v>
      </c>
      <c r="AY403" s="272" t="s">
        <v>155</v>
      </c>
    </row>
    <row r="404" s="2" customFormat="1" ht="24.15" customHeight="1">
      <c r="A404" s="39"/>
      <c r="B404" s="40"/>
      <c r="C404" s="289" t="s">
        <v>327</v>
      </c>
      <c r="D404" s="289" t="s">
        <v>277</v>
      </c>
      <c r="E404" s="290" t="s">
        <v>443</v>
      </c>
      <c r="F404" s="291" t="s">
        <v>444</v>
      </c>
      <c r="G404" s="292" t="s">
        <v>322</v>
      </c>
      <c r="H404" s="293">
        <v>2</v>
      </c>
      <c r="I404" s="294"/>
      <c r="J404" s="295">
        <f>ROUND(I404*H404,2)</f>
        <v>0</v>
      </c>
      <c r="K404" s="291" t="s">
        <v>161</v>
      </c>
      <c r="L404" s="296"/>
      <c r="M404" s="297" t="s">
        <v>1</v>
      </c>
      <c r="N404" s="298" t="s">
        <v>41</v>
      </c>
      <c r="O404" s="92"/>
      <c r="P404" s="236">
        <f>O404*H404</f>
        <v>0</v>
      </c>
      <c r="Q404" s="236">
        <v>0.58499999999999996</v>
      </c>
      <c r="R404" s="236">
        <f>Q404*H404</f>
        <v>1.1699999999999999</v>
      </c>
      <c r="S404" s="236">
        <v>0</v>
      </c>
      <c r="T404" s="237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8" t="s">
        <v>186</v>
      </c>
      <c r="AT404" s="238" t="s">
        <v>277</v>
      </c>
      <c r="AU404" s="238" t="s">
        <v>85</v>
      </c>
      <c r="AY404" s="18" t="s">
        <v>155</v>
      </c>
      <c r="BE404" s="239">
        <f>IF(N404="základní",J404,0)</f>
        <v>0</v>
      </c>
      <c r="BF404" s="239">
        <f>IF(N404="snížená",J404,0)</f>
        <v>0</v>
      </c>
      <c r="BG404" s="239">
        <f>IF(N404="zákl. přenesená",J404,0)</f>
        <v>0</v>
      </c>
      <c r="BH404" s="239">
        <f>IF(N404="sníž. přenesená",J404,0)</f>
        <v>0</v>
      </c>
      <c r="BI404" s="239">
        <f>IF(N404="nulová",J404,0)</f>
        <v>0</v>
      </c>
      <c r="BJ404" s="18" t="s">
        <v>83</v>
      </c>
      <c r="BK404" s="239">
        <f>ROUND(I404*H404,2)</f>
        <v>0</v>
      </c>
      <c r="BL404" s="18" t="s">
        <v>162</v>
      </c>
      <c r="BM404" s="238" t="s">
        <v>452</v>
      </c>
    </row>
    <row r="405" s="2" customFormat="1" ht="24.15" customHeight="1">
      <c r="A405" s="39"/>
      <c r="B405" s="40"/>
      <c r="C405" s="227" t="s">
        <v>442</v>
      </c>
      <c r="D405" s="227" t="s">
        <v>157</v>
      </c>
      <c r="E405" s="228" t="s">
        <v>446</v>
      </c>
      <c r="F405" s="229" t="s">
        <v>447</v>
      </c>
      <c r="G405" s="230" t="s">
        <v>322</v>
      </c>
      <c r="H405" s="231">
        <v>2</v>
      </c>
      <c r="I405" s="232"/>
      <c r="J405" s="233">
        <f>ROUND(I405*H405,2)</f>
        <v>0</v>
      </c>
      <c r="K405" s="229" t="s">
        <v>161</v>
      </c>
      <c r="L405" s="45"/>
      <c r="M405" s="234" t="s">
        <v>1</v>
      </c>
      <c r="N405" s="235" t="s">
        <v>41</v>
      </c>
      <c r="O405" s="92"/>
      <c r="P405" s="236">
        <f>O405*H405</f>
        <v>0</v>
      </c>
      <c r="Q405" s="236">
        <v>0.028538000000000001</v>
      </c>
      <c r="R405" s="236">
        <f>Q405*H405</f>
        <v>0.057076000000000002</v>
      </c>
      <c r="S405" s="236">
        <v>0</v>
      </c>
      <c r="T405" s="237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8" t="s">
        <v>162</v>
      </c>
      <c r="AT405" s="238" t="s">
        <v>157</v>
      </c>
      <c r="AU405" s="238" t="s">
        <v>85</v>
      </c>
      <c r="AY405" s="18" t="s">
        <v>155</v>
      </c>
      <c r="BE405" s="239">
        <f>IF(N405="základní",J405,0)</f>
        <v>0</v>
      </c>
      <c r="BF405" s="239">
        <f>IF(N405="snížená",J405,0)</f>
        <v>0</v>
      </c>
      <c r="BG405" s="239">
        <f>IF(N405="zákl. přenesená",J405,0)</f>
        <v>0</v>
      </c>
      <c r="BH405" s="239">
        <f>IF(N405="sníž. přenesená",J405,0)</f>
        <v>0</v>
      </c>
      <c r="BI405" s="239">
        <f>IF(N405="nulová",J405,0)</f>
        <v>0</v>
      </c>
      <c r="BJ405" s="18" t="s">
        <v>83</v>
      </c>
      <c r="BK405" s="239">
        <f>ROUND(I405*H405,2)</f>
        <v>0</v>
      </c>
      <c r="BL405" s="18" t="s">
        <v>162</v>
      </c>
      <c r="BM405" s="238" t="s">
        <v>455</v>
      </c>
    </row>
    <row r="406" s="14" customFormat="1">
      <c r="A406" s="14"/>
      <c r="B406" s="251"/>
      <c r="C406" s="252"/>
      <c r="D406" s="242" t="s">
        <v>163</v>
      </c>
      <c r="E406" s="253" t="s">
        <v>1</v>
      </c>
      <c r="F406" s="254" t="s">
        <v>85</v>
      </c>
      <c r="G406" s="252"/>
      <c r="H406" s="255">
        <v>2</v>
      </c>
      <c r="I406" s="256"/>
      <c r="J406" s="252"/>
      <c r="K406" s="252"/>
      <c r="L406" s="257"/>
      <c r="M406" s="258"/>
      <c r="N406" s="259"/>
      <c r="O406" s="259"/>
      <c r="P406" s="259"/>
      <c r="Q406" s="259"/>
      <c r="R406" s="259"/>
      <c r="S406" s="259"/>
      <c r="T406" s="26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1" t="s">
        <v>163</v>
      </c>
      <c r="AU406" s="261" t="s">
        <v>85</v>
      </c>
      <c r="AV406" s="14" t="s">
        <v>85</v>
      </c>
      <c r="AW406" s="14" t="s">
        <v>32</v>
      </c>
      <c r="AX406" s="14" t="s">
        <v>76</v>
      </c>
      <c r="AY406" s="261" t="s">
        <v>155</v>
      </c>
    </row>
    <row r="407" s="15" customFormat="1">
      <c r="A407" s="15"/>
      <c r="B407" s="262"/>
      <c r="C407" s="263"/>
      <c r="D407" s="242" t="s">
        <v>163</v>
      </c>
      <c r="E407" s="264" t="s">
        <v>1</v>
      </c>
      <c r="F407" s="265" t="s">
        <v>167</v>
      </c>
      <c r="G407" s="263"/>
      <c r="H407" s="266">
        <v>2</v>
      </c>
      <c r="I407" s="267"/>
      <c r="J407" s="263"/>
      <c r="K407" s="263"/>
      <c r="L407" s="268"/>
      <c r="M407" s="269"/>
      <c r="N407" s="270"/>
      <c r="O407" s="270"/>
      <c r="P407" s="270"/>
      <c r="Q407" s="270"/>
      <c r="R407" s="270"/>
      <c r="S407" s="270"/>
      <c r="T407" s="271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2" t="s">
        <v>163</v>
      </c>
      <c r="AU407" s="272" t="s">
        <v>85</v>
      </c>
      <c r="AV407" s="15" t="s">
        <v>162</v>
      </c>
      <c r="AW407" s="15" t="s">
        <v>32</v>
      </c>
      <c r="AX407" s="15" t="s">
        <v>83</v>
      </c>
      <c r="AY407" s="272" t="s">
        <v>155</v>
      </c>
    </row>
    <row r="408" s="2" customFormat="1" ht="21.75" customHeight="1">
      <c r="A408" s="39"/>
      <c r="B408" s="40"/>
      <c r="C408" s="289" t="s">
        <v>331</v>
      </c>
      <c r="D408" s="289" t="s">
        <v>277</v>
      </c>
      <c r="E408" s="290" t="s">
        <v>450</v>
      </c>
      <c r="F408" s="291" t="s">
        <v>451</v>
      </c>
      <c r="G408" s="292" t="s">
        <v>322</v>
      </c>
      <c r="H408" s="293">
        <v>2</v>
      </c>
      <c r="I408" s="294"/>
      <c r="J408" s="295">
        <f>ROUND(I408*H408,2)</f>
        <v>0</v>
      </c>
      <c r="K408" s="291" t="s">
        <v>161</v>
      </c>
      <c r="L408" s="296"/>
      <c r="M408" s="297" t="s">
        <v>1</v>
      </c>
      <c r="N408" s="298" t="s">
        <v>41</v>
      </c>
      <c r="O408" s="92"/>
      <c r="P408" s="236">
        <f>O408*H408</f>
        <v>0</v>
      </c>
      <c r="Q408" s="236">
        <v>1.6000000000000001</v>
      </c>
      <c r="R408" s="236">
        <f>Q408*H408</f>
        <v>3.2000000000000002</v>
      </c>
      <c r="S408" s="236">
        <v>0</v>
      </c>
      <c r="T408" s="237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8" t="s">
        <v>186</v>
      </c>
      <c r="AT408" s="238" t="s">
        <v>277</v>
      </c>
      <c r="AU408" s="238" t="s">
        <v>85</v>
      </c>
      <c r="AY408" s="18" t="s">
        <v>155</v>
      </c>
      <c r="BE408" s="239">
        <f>IF(N408="základní",J408,0)</f>
        <v>0</v>
      </c>
      <c r="BF408" s="239">
        <f>IF(N408="snížená",J408,0)</f>
        <v>0</v>
      </c>
      <c r="BG408" s="239">
        <f>IF(N408="zákl. přenesená",J408,0)</f>
        <v>0</v>
      </c>
      <c r="BH408" s="239">
        <f>IF(N408="sníž. přenesená",J408,0)</f>
        <v>0</v>
      </c>
      <c r="BI408" s="239">
        <f>IF(N408="nulová",J408,0)</f>
        <v>0</v>
      </c>
      <c r="BJ408" s="18" t="s">
        <v>83</v>
      </c>
      <c r="BK408" s="239">
        <f>ROUND(I408*H408,2)</f>
        <v>0</v>
      </c>
      <c r="BL408" s="18" t="s">
        <v>162</v>
      </c>
      <c r="BM408" s="238" t="s">
        <v>460</v>
      </c>
    </row>
    <row r="409" s="2" customFormat="1" ht="24.15" customHeight="1">
      <c r="A409" s="39"/>
      <c r="B409" s="40"/>
      <c r="C409" s="289" t="s">
        <v>449</v>
      </c>
      <c r="D409" s="289" t="s">
        <v>277</v>
      </c>
      <c r="E409" s="290" t="s">
        <v>453</v>
      </c>
      <c r="F409" s="291" t="s">
        <v>454</v>
      </c>
      <c r="G409" s="292" t="s">
        <v>322</v>
      </c>
      <c r="H409" s="293">
        <v>5</v>
      </c>
      <c r="I409" s="294"/>
      <c r="J409" s="295">
        <f>ROUND(I409*H409,2)</f>
        <v>0</v>
      </c>
      <c r="K409" s="291" t="s">
        <v>161</v>
      </c>
      <c r="L409" s="296"/>
      <c r="M409" s="297" t="s">
        <v>1</v>
      </c>
      <c r="N409" s="298" t="s">
        <v>41</v>
      </c>
      <c r="O409" s="92"/>
      <c r="P409" s="236">
        <f>O409*H409</f>
        <v>0</v>
      </c>
      <c r="Q409" s="236">
        <v>0.002</v>
      </c>
      <c r="R409" s="236">
        <f>Q409*H409</f>
        <v>0.01</v>
      </c>
      <c r="S409" s="236">
        <v>0</v>
      </c>
      <c r="T409" s="237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8" t="s">
        <v>186</v>
      </c>
      <c r="AT409" s="238" t="s">
        <v>277</v>
      </c>
      <c r="AU409" s="238" t="s">
        <v>85</v>
      </c>
      <c r="AY409" s="18" t="s">
        <v>155</v>
      </c>
      <c r="BE409" s="239">
        <f>IF(N409="základní",J409,0)</f>
        <v>0</v>
      </c>
      <c r="BF409" s="239">
        <f>IF(N409="snížená",J409,0)</f>
        <v>0</v>
      </c>
      <c r="BG409" s="239">
        <f>IF(N409="zákl. přenesená",J409,0)</f>
        <v>0</v>
      </c>
      <c r="BH409" s="239">
        <f>IF(N409="sníž. přenesená",J409,0)</f>
        <v>0</v>
      </c>
      <c r="BI409" s="239">
        <f>IF(N409="nulová",J409,0)</f>
        <v>0</v>
      </c>
      <c r="BJ409" s="18" t="s">
        <v>83</v>
      </c>
      <c r="BK409" s="239">
        <f>ROUND(I409*H409,2)</f>
        <v>0</v>
      </c>
      <c r="BL409" s="18" t="s">
        <v>162</v>
      </c>
      <c r="BM409" s="238" t="s">
        <v>469</v>
      </c>
    </row>
    <row r="410" s="2" customFormat="1" ht="16.5" customHeight="1">
      <c r="A410" s="39"/>
      <c r="B410" s="40"/>
      <c r="C410" s="227" t="s">
        <v>335</v>
      </c>
      <c r="D410" s="227" t="s">
        <v>157</v>
      </c>
      <c r="E410" s="228" t="s">
        <v>457</v>
      </c>
      <c r="F410" s="229" t="s">
        <v>458</v>
      </c>
      <c r="G410" s="230" t="s">
        <v>459</v>
      </c>
      <c r="H410" s="231">
        <v>2</v>
      </c>
      <c r="I410" s="232"/>
      <c r="J410" s="233">
        <f>ROUND(I410*H410,2)</f>
        <v>0</v>
      </c>
      <c r="K410" s="229" t="s">
        <v>1</v>
      </c>
      <c r="L410" s="45"/>
      <c r="M410" s="234" t="s">
        <v>1</v>
      </c>
      <c r="N410" s="235" t="s">
        <v>41</v>
      </c>
      <c r="O410" s="92"/>
      <c r="P410" s="236">
        <f>O410*H410</f>
        <v>0</v>
      </c>
      <c r="Q410" s="236">
        <v>0</v>
      </c>
      <c r="R410" s="236">
        <f>Q410*H410</f>
        <v>0</v>
      </c>
      <c r="S410" s="236">
        <v>0</v>
      </c>
      <c r="T410" s="237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8" t="s">
        <v>162</v>
      </c>
      <c r="AT410" s="238" t="s">
        <v>157</v>
      </c>
      <c r="AU410" s="238" t="s">
        <v>85</v>
      </c>
      <c r="AY410" s="18" t="s">
        <v>155</v>
      </c>
      <c r="BE410" s="239">
        <f>IF(N410="základní",J410,0)</f>
        <v>0</v>
      </c>
      <c r="BF410" s="239">
        <f>IF(N410="snížená",J410,0)</f>
        <v>0</v>
      </c>
      <c r="BG410" s="239">
        <f>IF(N410="zákl. přenesená",J410,0)</f>
        <v>0</v>
      </c>
      <c r="BH410" s="239">
        <f>IF(N410="sníž. přenesená",J410,0)</f>
        <v>0</v>
      </c>
      <c r="BI410" s="239">
        <f>IF(N410="nulová",J410,0)</f>
        <v>0</v>
      </c>
      <c r="BJ410" s="18" t="s">
        <v>83</v>
      </c>
      <c r="BK410" s="239">
        <f>ROUND(I410*H410,2)</f>
        <v>0</v>
      </c>
      <c r="BL410" s="18" t="s">
        <v>162</v>
      </c>
      <c r="BM410" s="238" t="s">
        <v>473</v>
      </c>
    </row>
    <row r="411" s="13" customFormat="1">
      <c r="A411" s="13"/>
      <c r="B411" s="240"/>
      <c r="C411" s="241"/>
      <c r="D411" s="242" t="s">
        <v>163</v>
      </c>
      <c r="E411" s="243" t="s">
        <v>1</v>
      </c>
      <c r="F411" s="244" t="s">
        <v>461</v>
      </c>
      <c r="G411" s="241"/>
      <c r="H411" s="243" t="s">
        <v>1</v>
      </c>
      <c r="I411" s="245"/>
      <c r="J411" s="241"/>
      <c r="K411" s="241"/>
      <c r="L411" s="246"/>
      <c r="M411" s="247"/>
      <c r="N411" s="248"/>
      <c r="O411" s="248"/>
      <c r="P411" s="248"/>
      <c r="Q411" s="248"/>
      <c r="R411" s="248"/>
      <c r="S411" s="248"/>
      <c r="T411" s="24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0" t="s">
        <v>163</v>
      </c>
      <c r="AU411" s="250" t="s">
        <v>85</v>
      </c>
      <c r="AV411" s="13" t="s">
        <v>83</v>
      </c>
      <c r="AW411" s="13" t="s">
        <v>32</v>
      </c>
      <c r="AX411" s="13" t="s">
        <v>76</v>
      </c>
      <c r="AY411" s="250" t="s">
        <v>155</v>
      </c>
    </row>
    <row r="412" s="13" customFormat="1">
      <c r="A412" s="13"/>
      <c r="B412" s="240"/>
      <c r="C412" s="241"/>
      <c r="D412" s="242" t="s">
        <v>163</v>
      </c>
      <c r="E412" s="243" t="s">
        <v>1</v>
      </c>
      <c r="F412" s="244" t="s">
        <v>462</v>
      </c>
      <c r="G412" s="241"/>
      <c r="H412" s="243" t="s">
        <v>1</v>
      </c>
      <c r="I412" s="245"/>
      <c r="J412" s="241"/>
      <c r="K412" s="241"/>
      <c r="L412" s="246"/>
      <c r="M412" s="247"/>
      <c r="N412" s="248"/>
      <c r="O412" s="248"/>
      <c r="P412" s="248"/>
      <c r="Q412" s="248"/>
      <c r="R412" s="248"/>
      <c r="S412" s="248"/>
      <c r="T412" s="24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0" t="s">
        <v>163</v>
      </c>
      <c r="AU412" s="250" t="s">
        <v>85</v>
      </c>
      <c r="AV412" s="13" t="s">
        <v>83</v>
      </c>
      <c r="AW412" s="13" t="s">
        <v>32</v>
      </c>
      <c r="AX412" s="13" t="s">
        <v>76</v>
      </c>
      <c r="AY412" s="250" t="s">
        <v>155</v>
      </c>
    </row>
    <row r="413" s="13" customFormat="1">
      <c r="A413" s="13"/>
      <c r="B413" s="240"/>
      <c r="C413" s="241"/>
      <c r="D413" s="242" t="s">
        <v>163</v>
      </c>
      <c r="E413" s="243" t="s">
        <v>1</v>
      </c>
      <c r="F413" s="244" t="s">
        <v>344</v>
      </c>
      <c r="G413" s="241"/>
      <c r="H413" s="243" t="s">
        <v>1</v>
      </c>
      <c r="I413" s="245"/>
      <c r="J413" s="241"/>
      <c r="K413" s="241"/>
      <c r="L413" s="246"/>
      <c r="M413" s="247"/>
      <c r="N413" s="248"/>
      <c r="O413" s="248"/>
      <c r="P413" s="248"/>
      <c r="Q413" s="248"/>
      <c r="R413" s="248"/>
      <c r="S413" s="248"/>
      <c r="T413" s="24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0" t="s">
        <v>163</v>
      </c>
      <c r="AU413" s="250" t="s">
        <v>85</v>
      </c>
      <c r="AV413" s="13" t="s">
        <v>83</v>
      </c>
      <c r="AW413" s="13" t="s">
        <v>32</v>
      </c>
      <c r="AX413" s="13" t="s">
        <v>76</v>
      </c>
      <c r="AY413" s="250" t="s">
        <v>155</v>
      </c>
    </row>
    <row r="414" s="13" customFormat="1">
      <c r="A414" s="13"/>
      <c r="B414" s="240"/>
      <c r="C414" s="241"/>
      <c r="D414" s="242" t="s">
        <v>163</v>
      </c>
      <c r="E414" s="243" t="s">
        <v>1</v>
      </c>
      <c r="F414" s="244" t="s">
        <v>463</v>
      </c>
      <c r="G414" s="241"/>
      <c r="H414" s="243" t="s">
        <v>1</v>
      </c>
      <c r="I414" s="245"/>
      <c r="J414" s="241"/>
      <c r="K414" s="241"/>
      <c r="L414" s="246"/>
      <c r="M414" s="247"/>
      <c r="N414" s="248"/>
      <c r="O414" s="248"/>
      <c r="P414" s="248"/>
      <c r="Q414" s="248"/>
      <c r="R414" s="248"/>
      <c r="S414" s="248"/>
      <c r="T414" s="24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0" t="s">
        <v>163</v>
      </c>
      <c r="AU414" s="250" t="s">
        <v>85</v>
      </c>
      <c r="AV414" s="13" t="s">
        <v>83</v>
      </c>
      <c r="AW414" s="13" t="s">
        <v>32</v>
      </c>
      <c r="AX414" s="13" t="s">
        <v>76</v>
      </c>
      <c r="AY414" s="250" t="s">
        <v>155</v>
      </c>
    </row>
    <row r="415" s="13" customFormat="1">
      <c r="A415" s="13"/>
      <c r="B415" s="240"/>
      <c r="C415" s="241"/>
      <c r="D415" s="242" t="s">
        <v>163</v>
      </c>
      <c r="E415" s="243" t="s">
        <v>1</v>
      </c>
      <c r="F415" s="244" t="s">
        <v>464</v>
      </c>
      <c r="G415" s="241"/>
      <c r="H415" s="243" t="s">
        <v>1</v>
      </c>
      <c r="I415" s="245"/>
      <c r="J415" s="241"/>
      <c r="K415" s="241"/>
      <c r="L415" s="246"/>
      <c r="M415" s="247"/>
      <c r="N415" s="248"/>
      <c r="O415" s="248"/>
      <c r="P415" s="248"/>
      <c r="Q415" s="248"/>
      <c r="R415" s="248"/>
      <c r="S415" s="248"/>
      <c r="T415" s="24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0" t="s">
        <v>163</v>
      </c>
      <c r="AU415" s="250" t="s">
        <v>85</v>
      </c>
      <c r="AV415" s="13" t="s">
        <v>83</v>
      </c>
      <c r="AW415" s="13" t="s">
        <v>32</v>
      </c>
      <c r="AX415" s="13" t="s">
        <v>76</v>
      </c>
      <c r="AY415" s="250" t="s">
        <v>155</v>
      </c>
    </row>
    <row r="416" s="13" customFormat="1">
      <c r="A416" s="13"/>
      <c r="B416" s="240"/>
      <c r="C416" s="241"/>
      <c r="D416" s="242" t="s">
        <v>163</v>
      </c>
      <c r="E416" s="243" t="s">
        <v>1</v>
      </c>
      <c r="F416" s="244" t="s">
        <v>465</v>
      </c>
      <c r="G416" s="241"/>
      <c r="H416" s="243" t="s">
        <v>1</v>
      </c>
      <c r="I416" s="245"/>
      <c r="J416" s="241"/>
      <c r="K416" s="241"/>
      <c r="L416" s="246"/>
      <c r="M416" s="247"/>
      <c r="N416" s="248"/>
      <c r="O416" s="248"/>
      <c r="P416" s="248"/>
      <c r="Q416" s="248"/>
      <c r="R416" s="248"/>
      <c r="S416" s="248"/>
      <c r="T416" s="24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0" t="s">
        <v>163</v>
      </c>
      <c r="AU416" s="250" t="s">
        <v>85</v>
      </c>
      <c r="AV416" s="13" t="s">
        <v>83</v>
      </c>
      <c r="AW416" s="13" t="s">
        <v>32</v>
      </c>
      <c r="AX416" s="13" t="s">
        <v>76</v>
      </c>
      <c r="AY416" s="250" t="s">
        <v>155</v>
      </c>
    </row>
    <row r="417" s="13" customFormat="1">
      <c r="A417" s="13"/>
      <c r="B417" s="240"/>
      <c r="C417" s="241"/>
      <c r="D417" s="242" t="s">
        <v>163</v>
      </c>
      <c r="E417" s="243" t="s">
        <v>1</v>
      </c>
      <c r="F417" s="244" t="s">
        <v>466</v>
      </c>
      <c r="G417" s="241"/>
      <c r="H417" s="243" t="s">
        <v>1</v>
      </c>
      <c r="I417" s="245"/>
      <c r="J417" s="241"/>
      <c r="K417" s="241"/>
      <c r="L417" s="246"/>
      <c r="M417" s="247"/>
      <c r="N417" s="248"/>
      <c r="O417" s="248"/>
      <c r="P417" s="248"/>
      <c r="Q417" s="248"/>
      <c r="R417" s="248"/>
      <c r="S417" s="248"/>
      <c r="T417" s="24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0" t="s">
        <v>163</v>
      </c>
      <c r="AU417" s="250" t="s">
        <v>85</v>
      </c>
      <c r="AV417" s="13" t="s">
        <v>83</v>
      </c>
      <c r="AW417" s="13" t="s">
        <v>32</v>
      </c>
      <c r="AX417" s="13" t="s">
        <v>76</v>
      </c>
      <c r="AY417" s="250" t="s">
        <v>155</v>
      </c>
    </row>
    <row r="418" s="14" customFormat="1">
      <c r="A418" s="14"/>
      <c r="B418" s="251"/>
      <c r="C418" s="252"/>
      <c r="D418" s="242" t="s">
        <v>163</v>
      </c>
      <c r="E418" s="253" t="s">
        <v>1</v>
      </c>
      <c r="F418" s="254" t="s">
        <v>85</v>
      </c>
      <c r="G418" s="252"/>
      <c r="H418" s="255">
        <v>2</v>
      </c>
      <c r="I418" s="256"/>
      <c r="J418" s="252"/>
      <c r="K418" s="252"/>
      <c r="L418" s="257"/>
      <c r="M418" s="258"/>
      <c r="N418" s="259"/>
      <c r="O418" s="259"/>
      <c r="P418" s="259"/>
      <c r="Q418" s="259"/>
      <c r="R418" s="259"/>
      <c r="S418" s="259"/>
      <c r="T418" s="26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1" t="s">
        <v>163</v>
      </c>
      <c r="AU418" s="261" t="s">
        <v>85</v>
      </c>
      <c r="AV418" s="14" t="s">
        <v>85</v>
      </c>
      <c r="AW418" s="14" t="s">
        <v>32</v>
      </c>
      <c r="AX418" s="14" t="s">
        <v>76</v>
      </c>
      <c r="AY418" s="261" t="s">
        <v>155</v>
      </c>
    </row>
    <row r="419" s="15" customFormat="1">
      <c r="A419" s="15"/>
      <c r="B419" s="262"/>
      <c r="C419" s="263"/>
      <c r="D419" s="242" t="s">
        <v>163</v>
      </c>
      <c r="E419" s="264" t="s">
        <v>1</v>
      </c>
      <c r="F419" s="265" t="s">
        <v>167</v>
      </c>
      <c r="G419" s="263"/>
      <c r="H419" s="266">
        <v>2</v>
      </c>
      <c r="I419" s="267"/>
      <c r="J419" s="263"/>
      <c r="K419" s="263"/>
      <c r="L419" s="268"/>
      <c r="M419" s="269"/>
      <c r="N419" s="270"/>
      <c r="O419" s="270"/>
      <c r="P419" s="270"/>
      <c r="Q419" s="270"/>
      <c r="R419" s="270"/>
      <c r="S419" s="270"/>
      <c r="T419" s="271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72" t="s">
        <v>163</v>
      </c>
      <c r="AU419" s="272" t="s">
        <v>85</v>
      </c>
      <c r="AV419" s="15" t="s">
        <v>162</v>
      </c>
      <c r="AW419" s="15" t="s">
        <v>32</v>
      </c>
      <c r="AX419" s="15" t="s">
        <v>83</v>
      </c>
      <c r="AY419" s="272" t="s">
        <v>155</v>
      </c>
    </row>
    <row r="420" s="2" customFormat="1" ht="37.8" customHeight="1">
      <c r="A420" s="39"/>
      <c r="B420" s="40"/>
      <c r="C420" s="227" t="s">
        <v>456</v>
      </c>
      <c r="D420" s="227" t="s">
        <v>157</v>
      </c>
      <c r="E420" s="228" t="s">
        <v>467</v>
      </c>
      <c r="F420" s="229" t="s">
        <v>468</v>
      </c>
      <c r="G420" s="230" t="s">
        <v>322</v>
      </c>
      <c r="H420" s="231">
        <v>2</v>
      </c>
      <c r="I420" s="232"/>
      <c r="J420" s="233">
        <f>ROUND(I420*H420,2)</f>
        <v>0</v>
      </c>
      <c r="K420" s="229" t="s">
        <v>1</v>
      </c>
      <c r="L420" s="45"/>
      <c r="M420" s="234" t="s">
        <v>1</v>
      </c>
      <c r="N420" s="235" t="s">
        <v>41</v>
      </c>
      <c r="O420" s="92"/>
      <c r="P420" s="236">
        <f>O420*H420</f>
        <v>0</v>
      </c>
      <c r="Q420" s="236">
        <v>0</v>
      </c>
      <c r="R420" s="236">
        <f>Q420*H420</f>
        <v>0</v>
      </c>
      <c r="S420" s="236">
        <v>0</v>
      </c>
      <c r="T420" s="237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8" t="s">
        <v>162</v>
      </c>
      <c r="AT420" s="238" t="s">
        <v>157</v>
      </c>
      <c r="AU420" s="238" t="s">
        <v>85</v>
      </c>
      <c r="AY420" s="18" t="s">
        <v>155</v>
      </c>
      <c r="BE420" s="239">
        <f>IF(N420="základní",J420,0)</f>
        <v>0</v>
      </c>
      <c r="BF420" s="239">
        <f>IF(N420="snížená",J420,0)</f>
        <v>0</v>
      </c>
      <c r="BG420" s="239">
        <f>IF(N420="zákl. přenesená",J420,0)</f>
        <v>0</v>
      </c>
      <c r="BH420" s="239">
        <f>IF(N420="sníž. přenesená",J420,0)</f>
        <v>0</v>
      </c>
      <c r="BI420" s="239">
        <f>IF(N420="nulová",J420,0)</f>
        <v>0</v>
      </c>
      <c r="BJ420" s="18" t="s">
        <v>83</v>
      </c>
      <c r="BK420" s="239">
        <f>ROUND(I420*H420,2)</f>
        <v>0</v>
      </c>
      <c r="BL420" s="18" t="s">
        <v>162</v>
      </c>
      <c r="BM420" s="238" t="s">
        <v>477</v>
      </c>
    </row>
    <row r="421" s="14" customFormat="1">
      <c r="A421" s="14"/>
      <c r="B421" s="251"/>
      <c r="C421" s="252"/>
      <c r="D421" s="242" t="s">
        <v>163</v>
      </c>
      <c r="E421" s="253" t="s">
        <v>1</v>
      </c>
      <c r="F421" s="254" t="s">
        <v>85</v>
      </c>
      <c r="G421" s="252"/>
      <c r="H421" s="255">
        <v>2</v>
      </c>
      <c r="I421" s="256"/>
      <c r="J421" s="252"/>
      <c r="K421" s="252"/>
      <c r="L421" s="257"/>
      <c r="M421" s="258"/>
      <c r="N421" s="259"/>
      <c r="O421" s="259"/>
      <c r="P421" s="259"/>
      <c r="Q421" s="259"/>
      <c r="R421" s="259"/>
      <c r="S421" s="259"/>
      <c r="T421" s="26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1" t="s">
        <v>163</v>
      </c>
      <c r="AU421" s="261" t="s">
        <v>85</v>
      </c>
      <c r="AV421" s="14" t="s">
        <v>85</v>
      </c>
      <c r="AW421" s="14" t="s">
        <v>32</v>
      </c>
      <c r="AX421" s="14" t="s">
        <v>76</v>
      </c>
      <c r="AY421" s="261" t="s">
        <v>155</v>
      </c>
    </row>
    <row r="422" s="15" customFormat="1">
      <c r="A422" s="15"/>
      <c r="B422" s="262"/>
      <c r="C422" s="263"/>
      <c r="D422" s="242" t="s">
        <v>163</v>
      </c>
      <c r="E422" s="264" t="s">
        <v>1</v>
      </c>
      <c r="F422" s="265" t="s">
        <v>167</v>
      </c>
      <c r="G422" s="263"/>
      <c r="H422" s="266">
        <v>2</v>
      </c>
      <c r="I422" s="267"/>
      <c r="J422" s="263"/>
      <c r="K422" s="263"/>
      <c r="L422" s="268"/>
      <c r="M422" s="269"/>
      <c r="N422" s="270"/>
      <c r="O422" s="270"/>
      <c r="P422" s="270"/>
      <c r="Q422" s="270"/>
      <c r="R422" s="270"/>
      <c r="S422" s="270"/>
      <c r="T422" s="271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2" t="s">
        <v>163</v>
      </c>
      <c r="AU422" s="272" t="s">
        <v>85</v>
      </c>
      <c r="AV422" s="15" t="s">
        <v>162</v>
      </c>
      <c r="AW422" s="15" t="s">
        <v>32</v>
      </c>
      <c r="AX422" s="15" t="s">
        <v>83</v>
      </c>
      <c r="AY422" s="272" t="s">
        <v>155</v>
      </c>
    </row>
    <row r="423" s="2" customFormat="1" ht="24.15" customHeight="1">
      <c r="A423" s="39"/>
      <c r="B423" s="40"/>
      <c r="C423" s="289" t="s">
        <v>339</v>
      </c>
      <c r="D423" s="289" t="s">
        <v>277</v>
      </c>
      <c r="E423" s="290" t="s">
        <v>471</v>
      </c>
      <c r="F423" s="291" t="s">
        <v>472</v>
      </c>
      <c r="G423" s="292" t="s">
        <v>322</v>
      </c>
      <c r="H423" s="293">
        <v>1</v>
      </c>
      <c r="I423" s="294"/>
      <c r="J423" s="295">
        <f>ROUND(I423*H423,2)</f>
        <v>0</v>
      </c>
      <c r="K423" s="291" t="s">
        <v>1</v>
      </c>
      <c r="L423" s="296"/>
      <c r="M423" s="297" t="s">
        <v>1</v>
      </c>
      <c r="N423" s="298" t="s">
        <v>41</v>
      </c>
      <c r="O423" s="92"/>
      <c r="P423" s="236">
        <f>O423*H423</f>
        <v>0</v>
      </c>
      <c r="Q423" s="236">
        <v>0</v>
      </c>
      <c r="R423" s="236">
        <f>Q423*H423</f>
        <v>0</v>
      </c>
      <c r="S423" s="236">
        <v>0</v>
      </c>
      <c r="T423" s="237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8" t="s">
        <v>186</v>
      </c>
      <c r="AT423" s="238" t="s">
        <v>277</v>
      </c>
      <c r="AU423" s="238" t="s">
        <v>85</v>
      </c>
      <c r="AY423" s="18" t="s">
        <v>155</v>
      </c>
      <c r="BE423" s="239">
        <f>IF(N423="základní",J423,0)</f>
        <v>0</v>
      </c>
      <c r="BF423" s="239">
        <f>IF(N423="snížená",J423,0)</f>
        <v>0</v>
      </c>
      <c r="BG423" s="239">
        <f>IF(N423="zákl. přenesená",J423,0)</f>
        <v>0</v>
      </c>
      <c r="BH423" s="239">
        <f>IF(N423="sníž. přenesená",J423,0)</f>
        <v>0</v>
      </c>
      <c r="BI423" s="239">
        <f>IF(N423="nulová",J423,0)</f>
        <v>0</v>
      </c>
      <c r="BJ423" s="18" t="s">
        <v>83</v>
      </c>
      <c r="BK423" s="239">
        <f>ROUND(I423*H423,2)</f>
        <v>0</v>
      </c>
      <c r="BL423" s="18" t="s">
        <v>162</v>
      </c>
      <c r="BM423" s="238" t="s">
        <v>481</v>
      </c>
    </row>
    <row r="424" s="2" customFormat="1" ht="24.15" customHeight="1">
      <c r="A424" s="39"/>
      <c r="B424" s="40"/>
      <c r="C424" s="289" t="s">
        <v>470</v>
      </c>
      <c r="D424" s="289" t="s">
        <v>277</v>
      </c>
      <c r="E424" s="290" t="s">
        <v>603</v>
      </c>
      <c r="F424" s="291" t="s">
        <v>604</v>
      </c>
      <c r="G424" s="292" t="s">
        <v>322</v>
      </c>
      <c r="H424" s="293">
        <v>1</v>
      </c>
      <c r="I424" s="294"/>
      <c r="J424" s="295">
        <f>ROUND(I424*H424,2)</f>
        <v>0</v>
      </c>
      <c r="K424" s="291" t="s">
        <v>1</v>
      </c>
      <c r="L424" s="296"/>
      <c r="M424" s="297" t="s">
        <v>1</v>
      </c>
      <c r="N424" s="298" t="s">
        <v>41</v>
      </c>
      <c r="O424" s="92"/>
      <c r="P424" s="236">
        <f>O424*H424</f>
        <v>0</v>
      </c>
      <c r="Q424" s="236">
        <v>0</v>
      </c>
      <c r="R424" s="236">
        <f>Q424*H424</f>
        <v>0</v>
      </c>
      <c r="S424" s="236">
        <v>0</v>
      </c>
      <c r="T424" s="237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8" t="s">
        <v>186</v>
      </c>
      <c r="AT424" s="238" t="s">
        <v>277</v>
      </c>
      <c r="AU424" s="238" t="s">
        <v>85</v>
      </c>
      <c r="AY424" s="18" t="s">
        <v>155</v>
      </c>
      <c r="BE424" s="239">
        <f>IF(N424="základní",J424,0)</f>
        <v>0</v>
      </c>
      <c r="BF424" s="239">
        <f>IF(N424="snížená",J424,0)</f>
        <v>0</v>
      </c>
      <c r="BG424" s="239">
        <f>IF(N424="zákl. přenesená",J424,0)</f>
        <v>0</v>
      </c>
      <c r="BH424" s="239">
        <f>IF(N424="sníž. přenesená",J424,0)</f>
        <v>0</v>
      </c>
      <c r="BI424" s="239">
        <f>IF(N424="nulová",J424,0)</f>
        <v>0</v>
      </c>
      <c r="BJ424" s="18" t="s">
        <v>83</v>
      </c>
      <c r="BK424" s="239">
        <f>ROUND(I424*H424,2)</f>
        <v>0</v>
      </c>
      <c r="BL424" s="18" t="s">
        <v>162</v>
      </c>
      <c r="BM424" s="238" t="s">
        <v>488</v>
      </c>
    </row>
    <row r="425" s="2" customFormat="1" ht="16.5" customHeight="1">
      <c r="A425" s="39"/>
      <c r="B425" s="40"/>
      <c r="C425" s="289" t="s">
        <v>343</v>
      </c>
      <c r="D425" s="289" t="s">
        <v>277</v>
      </c>
      <c r="E425" s="290" t="s">
        <v>475</v>
      </c>
      <c r="F425" s="291" t="s">
        <v>476</v>
      </c>
      <c r="G425" s="292" t="s">
        <v>322</v>
      </c>
      <c r="H425" s="293">
        <v>2</v>
      </c>
      <c r="I425" s="294"/>
      <c r="J425" s="295">
        <f>ROUND(I425*H425,2)</f>
        <v>0</v>
      </c>
      <c r="K425" s="291" t="s">
        <v>1</v>
      </c>
      <c r="L425" s="296"/>
      <c r="M425" s="297" t="s">
        <v>1</v>
      </c>
      <c r="N425" s="298" t="s">
        <v>41</v>
      </c>
      <c r="O425" s="92"/>
      <c r="P425" s="236">
        <f>O425*H425</f>
        <v>0</v>
      </c>
      <c r="Q425" s="236">
        <v>0</v>
      </c>
      <c r="R425" s="236">
        <f>Q425*H425</f>
        <v>0</v>
      </c>
      <c r="S425" s="236">
        <v>0</v>
      </c>
      <c r="T425" s="237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8" t="s">
        <v>186</v>
      </c>
      <c r="AT425" s="238" t="s">
        <v>277</v>
      </c>
      <c r="AU425" s="238" t="s">
        <v>85</v>
      </c>
      <c r="AY425" s="18" t="s">
        <v>155</v>
      </c>
      <c r="BE425" s="239">
        <f>IF(N425="základní",J425,0)</f>
        <v>0</v>
      </c>
      <c r="BF425" s="239">
        <f>IF(N425="snížená",J425,0)</f>
        <v>0</v>
      </c>
      <c r="BG425" s="239">
        <f>IF(N425="zákl. přenesená",J425,0)</f>
        <v>0</v>
      </c>
      <c r="BH425" s="239">
        <f>IF(N425="sníž. přenesená",J425,0)</f>
        <v>0</v>
      </c>
      <c r="BI425" s="239">
        <f>IF(N425="nulová",J425,0)</f>
        <v>0</v>
      </c>
      <c r="BJ425" s="18" t="s">
        <v>83</v>
      </c>
      <c r="BK425" s="239">
        <f>ROUND(I425*H425,2)</f>
        <v>0</v>
      </c>
      <c r="BL425" s="18" t="s">
        <v>162</v>
      </c>
      <c r="BM425" s="238" t="s">
        <v>491</v>
      </c>
    </row>
    <row r="426" s="12" customFormat="1" ht="22.8" customHeight="1">
      <c r="A426" s="12"/>
      <c r="B426" s="211"/>
      <c r="C426" s="212"/>
      <c r="D426" s="213" t="s">
        <v>75</v>
      </c>
      <c r="E426" s="225" t="s">
        <v>212</v>
      </c>
      <c r="F426" s="225" t="s">
        <v>478</v>
      </c>
      <c r="G426" s="212"/>
      <c r="H426" s="212"/>
      <c r="I426" s="215"/>
      <c r="J426" s="226">
        <f>BK426</f>
        <v>0</v>
      </c>
      <c r="K426" s="212"/>
      <c r="L426" s="217"/>
      <c r="M426" s="218"/>
      <c r="N426" s="219"/>
      <c r="O426" s="219"/>
      <c r="P426" s="220">
        <f>SUM(P427:P429)</f>
        <v>0</v>
      </c>
      <c r="Q426" s="219"/>
      <c r="R426" s="220">
        <f>SUM(R427:R429)</f>
        <v>0</v>
      </c>
      <c r="S426" s="219"/>
      <c r="T426" s="221">
        <f>SUM(T427:T429)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22" t="s">
        <v>83</v>
      </c>
      <c r="AT426" s="223" t="s">
        <v>75</v>
      </c>
      <c r="AU426" s="223" t="s">
        <v>83</v>
      </c>
      <c r="AY426" s="222" t="s">
        <v>155</v>
      </c>
      <c r="BK426" s="224">
        <f>SUM(BK427:BK429)</f>
        <v>0</v>
      </c>
    </row>
    <row r="427" s="2" customFormat="1" ht="55.5" customHeight="1">
      <c r="A427" s="39"/>
      <c r="B427" s="40"/>
      <c r="C427" s="227" t="s">
        <v>474</v>
      </c>
      <c r="D427" s="227" t="s">
        <v>157</v>
      </c>
      <c r="E427" s="228" t="s">
        <v>479</v>
      </c>
      <c r="F427" s="229" t="s">
        <v>480</v>
      </c>
      <c r="G427" s="230" t="s">
        <v>160</v>
      </c>
      <c r="H427" s="231">
        <v>10.800000000000001</v>
      </c>
      <c r="I427" s="232"/>
      <c r="J427" s="233">
        <f>ROUND(I427*H427,2)</f>
        <v>0</v>
      </c>
      <c r="K427" s="229" t="s">
        <v>161</v>
      </c>
      <c r="L427" s="45"/>
      <c r="M427" s="234" t="s">
        <v>1</v>
      </c>
      <c r="N427" s="235" t="s">
        <v>41</v>
      </c>
      <c r="O427" s="92"/>
      <c r="P427" s="236">
        <f>O427*H427</f>
        <v>0</v>
      </c>
      <c r="Q427" s="236">
        <v>0</v>
      </c>
      <c r="R427" s="236">
        <f>Q427*H427</f>
        <v>0</v>
      </c>
      <c r="S427" s="236">
        <v>0</v>
      </c>
      <c r="T427" s="237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8" t="s">
        <v>162</v>
      </c>
      <c r="AT427" s="238" t="s">
        <v>157</v>
      </c>
      <c r="AU427" s="238" t="s">
        <v>85</v>
      </c>
      <c r="AY427" s="18" t="s">
        <v>155</v>
      </c>
      <c r="BE427" s="239">
        <f>IF(N427="základní",J427,0)</f>
        <v>0</v>
      </c>
      <c r="BF427" s="239">
        <f>IF(N427="snížená",J427,0)</f>
        <v>0</v>
      </c>
      <c r="BG427" s="239">
        <f>IF(N427="zákl. přenesená",J427,0)</f>
        <v>0</v>
      </c>
      <c r="BH427" s="239">
        <f>IF(N427="sníž. přenesená",J427,0)</f>
        <v>0</v>
      </c>
      <c r="BI427" s="239">
        <f>IF(N427="nulová",J427,0)</f>
        <v>0</v>
      </c>
      <c r="BJ427" s="18" t="s">
        <v>83</v>
      </c>
      <c r="BK427" s="239">
        <f>ROUND(I427*H427,2)</f>
        <v>0</v>
      </c>
      <c r="BL427" s="18" t="s">
        <v>162</v>
      </c>
      <c r="BM427" s="238" t="s">
        <v>505</v>
      </c>
    </row>
    <row r="428" s="14" customFormat="1">
      <c r="A428" s="14"/>
      <c r="B428" s="251"/>
      <c r="C428" s="252"/>
      <c r="D428" s="242" t="s">
        <v>163</v>
      </c>
      <c r="E428" s="253" t="s">
        <v>1</v>
      </c>
      <c r="F428" s="254" t="s">
        <v>605</v>
      </c>
      <c r="G428" s="252"/>
      <c r="H428" s="255">
        <v>10.800000000000001</v>
      </c>
      <c r="I428" s="256"/>
      <c r="J428" s="252"/>
      <c r="K428" s="252"/>
      <c r="L428" s="257"/>
      <c r="M428" s="258"/>
      <c r="N428" s="259"/>
      <c r="O428" s="259"/>
      <c r="P428" s="259"/>
      <c r="Q428" s="259"/>
      <c r="R428" s="259"/>
      <c r="S428" s="259"/>
      <c r="T428" s="26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1" t="s">
        <v>163</v>
      </c>
      <c r="AU428" s="261" t="s">
        <v>85</v>
      </c>
      <c r="AV428" s="14" t="s">
        <v>85</v>
      </c>
      <c r="AW428" s="14" t="s">
        <v>32</v>
      </c>
      <c r="AX428" s="14" t="s">
        <v>76</v>
      </c>
      <c r="AY428" s="261" t="s">
        <v>155</v>
      </c>
    </row>
    <row r="429" s="15" customFormat="1">
      <c r="A429" s="15"/>
      <c r="B429" s="262"/>
      <c r="C429" s="263"/>
      <c r="D429" s="242" t="s">
        <v>163</v>
      </c>
      <c r="E429" s="264" t="s">
        <v>1</v>
      </c>
      <c r="F429" s="265" t="s">
        <v>167</v>
      </c>
      <c r="G429" s="263"/>
      <c r="H429" s="266">
        <v>10.800000000000001</v>
      </c>
      <c r="I429" s="267"/>
      <c r="J429" s="263"/>
      <c r="K429" s="263"/>
      <c r="L429" s="268"/>
      <c r="M429" s="269"/>
      <c r="N429" s="270"/>
      <c r="O429" s="270"/>
      <c r="P429" s="270"/>
      <c r="Q429" s="270"/>
      <c r="R429" s="270"/>
      <c r="S429" s="270"/>
      <c r="T429" s="271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72" t="s">
        <v>163</v>
      </c>
      <c r="AU429" s="272" t="s">
        <v>85</v>
      </c>
      <c r="AV429" s="15" t="s">
        <v>162</v>
      </c>
      <c r="AW429" s="15" t="s">
        <v>32</v>
      </c>
      <c r="AX429" s="15" t="s">
        <v>83</v>
      </c>
      <c r="AY429" s="272" t="s">
        <v>155</v>
      </c>
    </row>
    <row r="430" s="12" customFormat="1" ht="22.8" customHeight="1">
      <c r="A430" s="12"/>
      <c r="B430" s="211"/>
      <c r="C430" s="212"/>
      <c r="D430" s="213" t="s">
        <v>75</v>
      </c>
      <c r="E430" s="225" t="s">
        <v>483</v>
      </c>
      <c r="F430" s="225" t="s">
        <v>484</v>
      </c>
      <c r="G430" s="212"/>
      <c r="H430" s="212"/>
      <c r="I430" s="215"/>
      <c r="J430" s="226">
        <f>BK430</f>
        <v>0</v>
      </c>
      <c r="K430" s="212"/>
      <c r="L430" s="217"/>
      <c r="M430" s="218"/>
      <c r="N430" s="219"/>
      <c r="O430" s="219"/>
      <c r="P430" s="220">
        <f>SUM(P431:P471)</f>
        <v>0</v>
      </c>
      <c r="Q430" s="219"/>
      <c r="R430" s="220">
        <f>SUM(R431:R471)</f>
        <v>0</v>
      </c>
      <c r="S430" s="219"/>
      <c r="T430" s="221">
        <f>SUM(T431:T471)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22" t="s">
        <v>83</v>
      </c>
      <c r="AT430" s="223" t="s">
        <v>75</v>
      </c>
      <c r="AU430" s="223" t="s">
        <v>83</v>
      </c>
      <c r="AY430" s="222" t="s">
        <v>155</v>
      </c>
      <c r="BK430" s="224">
        <f>SUM(BK431:BK471)</f>
        <v>0</v>
      </c>
    </row>
    <row r="431" s="2" customFormat="1" ht="37.8" customHeight="1">
      <c r="A431" s="39"/>
      <c r="B431" s="40"/>
      <c r="C431" s="227" t="s">
        <v>349</v>
      </c>
      <c r="D431" s="227" t="s">
        <v>157</v>
      </c>
      <c r="E431" s="228" t="s">
        <v>486</v>
      </c>
      <c r="F431" s="229" t="s">
        <v>487</v>
      </c>
      <c r="G431" s="230" t="s">
        <v>266</v>
      </c>
      <c r="H431" s="231">
        <v>284.56</v>
      </c>
      <c r="I431" s="232"/>
      <c r="J431" s="233">
        <f>ROUND(I431*H431,2)</f>
        <v>0</v>
      </c>
      <c r="K431" s="229" t="s">
        <v>161</v>
      </c>
      <c r="L431" s="45"/>
      <c r="M431" s="234" t="s">
        <v>1</v>
      </c>
      <c r="N431" s="235" t="s">
        <v>41</v>
      </c>
      <c r="O431" s="92"/>
      <c r="P431" s="236">
        <f>O431*H431</f>
        <v>0</v>
      </c>
      <c r="Q431" s="236">
        <v>0</v>
      </c>
      <c r="R431" s="236">
        <f>Q431*H431</f>
        <v>0</v>
      </c>
      <c r="S431" s="236">
        <v>0</v>
      </c>
      <c r="T431" s="237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8" t="s">
        <v>162</v>
      </c>
      <c r="AT431" s="238" t="s">
        <v>157</v>
      </c>
      <c r="AU431" s="238" t="s">
        <v>85</v>
      </c>
      <c r="AY431" s="18" t="s">
        <v>155</v>
      </c>
      <c r="BE431" s="239">
        <f>IF(N431="základní",J431,0)</f>
        <v>0</v>
      </c>
      <c r="BF431" s="239">
        <f>IF(N431="snížená",J431,0)</f>
        <v>0</v>
      </c>
      <c r="BG431" s="239">
        <f>IF(N431="zákl. přenesená",J431,0)</f>
        <v>0</v>
      </c>
      <c r="BH431" s="239">
        <f>IF(N431="sníž. přenesená",J431,0)</f>
        <v>0</v>
      </c>
      <c r="BI431" s="239">
        <f>IF(N431="nulová",J431,0)</f>
        <v>0</v>
      </c>
      <c r="BJ431" s="18" t="s">
        <v>83</v>
      </c>
      <c r="BK431" s="239">
        <f>ROUND(I431*H431,2)</f>
        <v>0</v>
      </c>
      <c r="BL431" s="18" t="s">
        <v>162</v>
      </c>
      <c r="BM431" s="238" t="s">
        <v>509</v>
      </c>
    </row>
    <row r="432" s="13" customFormat="1">
      <c r="A432" s="13"/>
      <c r="B432" s="240"/>
      <c r="C432" s="241"/>
      <c r="D432" s="242" t="s">
        <v>163</v>
      </c>
      <c r="E432" s="243" t="s">
        <v>1</v>
      </c>
      <c r="F432" s="244" t="s">
        <v>606</v>
      </c>
      <c r="G432" s="241"/>
      <c r="H432" s="243" t="s">
        <v>1</v>
      </c>
      <c r="I432" s="245"/>
      <c r="J432" s="241"/>
      <c r="K432" s="241"/>
      <c r="L432" s="246"/>
      <c r="M432" s="247"/>
      <c r="N432" s="248"/>
      <c r="O432" s="248"/>
      <c r="P432" s="248"/>
      <c r="Q432" s="248"/>
      <c r="R432" s="248"/>
      <c r="S432" s="248"/>
      <c r="T432" s="24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0" t="s">
        <v>163</v>
      </c>
      <c r="AU432" s="250" t="s">
        <v>85</v>
      </c>
      <c r="AV432" s="13" t="s">
        <v>83</v>
      </c>
      <c r="AW432" s="13" t="s">
        <v>32</v>
      </c>
      <c r="AX432" s="13" t="s">
        <v>76</v>
      </c>
      <c r="AY432" s="250" t="s">
        <v>155</v>
      </c>
    </row>
    <row r="433" s="14" customFormat="1">
      <c r="A433" s="14"/>
      <c r="B433" s="251"/>
      <c r="C433" s="252"/>
      <c r="D433" s="242" t="s">
        <v>163</v>
      </c>
      <c r="E433" s="253" t="s">
        <v>1</v>
      </c>
      <c r="F433" s="254" t="s">
        <v>607</v>
      </c>
      <c r="G433" s="252"/>
      <c r="H433" s="255">
        <v>26.605</v>
      </c>
      <c r="I433" s="256"/>
      <c r="J433" s="252"/>
      <c r="K433" s="252"/>
      <c r="L433" s="257"/>
      <c r="M433" s="258"/>
      <c r="N433" s="259"/>
      <c r="O433" s="259"/>
      <c r="P433" s="259"/>
      <c r="Q433" s="259"/>
      <c r="R433" s="259"/>
      <c r="S433" s="259"/>
      <c r="T433" s="26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1" t="s">
        <v>163</v>
      </c>
      <c r="AU433" s="261" t="s">
        <v>85</v>
      </c>
      <c r="AV433" s="14" t="s">
        <v>85</v>
      </c>
      <c r="AW433" s="14" t="s">
        <v>32</v>
      </c>
      <c r="AX433" s="14" t="s">
        <v>76</v>
      </c>
      <c r="AY433" s="261" t="s">
        <v>155</v>
      </c>
    </row>
    <row r="434" s="14" customFormat="1">
      <c r="A434" s="14"/>
      <c r="B434" s="251"/>
      <c r="C434" s="252"/>
      <c r="D434" s="242" t="s">
        <v>163</v>
      </c>
      <c r="E434" s="253" t="s">
        <v>1</v>
      </c>
      <c r="F434" s="254" t="s">
        <v>608</v>
      </c>
      <c r="G434" s="252"/>
      <c r="H434" s="255">
        <v>5.1040000000000001</v>
      </c>
      <c r="I434" s="256"/>
      <c r="J434" s="252"/>
      <c r="K434" s="252"/>
      <c r="L434" s="257"/>
      <c r="M434" s="258"/>
      <c r="N434" s="259"/>
      <c r="O434" s="259"/>
      <c r="P434" s="259"/>
      <c r="Q434" s="259"/>
      <c r="R434" s="259"/>
      <c r="S434" s="259"/>
      <c r="T434" s="26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1" t="s">
        <v>163</v>
      </c>
      <c r="AU434" s="261" t="s">
        <v>85</v>
      </c>
      <c r="AV434" s="14" t="s">
        <v>85</v>
      </c>
      <c r="AW434" s="14" t="s">
        <v>32</v>
      </c>
      <c r="AX434" s="14" t="s">
        <v>76</v>
      </c>
      <c r="AY434" s="261" t="s">
        <v>155</v>
      </c>
    </row>
    <row r="435" s="16" customFormat="1">
      <c r="A435" s="16"/>
      <c r="B435" s="277"/>
      <c r="C435" s="278"/>
      <c r="D435" s="242" t="s">
        <v>163</v>
      </c>
      <c r="E435" s="279" t="s">
        <v>1</v>
      </c>
      <c r="F435" s="280" t="s">
        <v>228</v>
      </c>
      <c r="G435" s="278"/>
      <c r="H435" s="281">
        <v>31.709</v>
      </c>
      <c r="I435" s="282"/>
      <c r="J435" s="278"/>
      <c r="K435" s="278"/>
      <c r="L435" s="283"/>
      <c r="M435" s="284"/>
      <c r="N435" s="285"/>
      <c r="O435" s="285"/>
      <c r="P435" s="285"/>
      <c r="Q435" s="285"/>
      <c r="R435" s="285"/>
      <c r="S435" s="285"/>
      <c r="T435" s="28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87" t="s">
        <v>163</v>
      </c>
      <c r="AU435" s="287" t="s">
        <v>85</v>
      </c>
      <c r="AV435" s="16" t="s">
        <v>178</v>
      </c>
      <c r="AW435" s="16" t="s">
        <v>32</v>
      </c>
      <c r="AX435" s="16" t="s">
        <v>76</v>
      </c>
      <c r="AY435" s="287" t="s">
        <v>155</v>
      </c>
    </row>
    <row r="436" s="13" customFormat="1">
      <c r="A436" s="13"/>
      <c r="B436" s="240"/>
      <c r="C436" s="241"/>
      <c r="D436" s="242" t="s">
        <v>163</v>
      </c>
      <c r="E436" s="243" t="s">
        <v>1</v>
      </c>
      <c r="F436" s="244" t="s">
        <v>609</v>
      </c>
      <c r="G436" s="241"/>
      <c r="H436" s="243" t="s">
        <v>1</v>
      </c>
      <c r="I436" s="245"/>
      <c r="J436" s="241"/>
      <c r="K436" s="241"/>
      <c r="L436" s="246"/>
      <c r="M436" s="247"/>
      <c r="N436" s="248"/>
      <c r="O436" s="248"/>
      <c r="P436" s="248"/>
      <c r="Q436" s="248"/>
      <c r="R436" s="248"/>
      <c r="S436" s="248"/>
      <c r="T436" s="24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0" t="s">
        <v>163</v>
      </c>
      <c r="AU436" s="250" t="s">
        <v>85</v>
      </c>
      <c r="AV436" s="13" t="s">
        <v>83</v>
      </c>
      <c r="AW436" s="13" t="s">
        <v>32</v>
      </c>
      <c r="AX436" s="13" t="s">
        <v>76</v>
      </c>
      <c r="AY436" s="250" t="s">
        <v>155</v>
      </c>
    </row>
    <row r="437" s="14" customFormat="1">
      <c r="A437" s="14"/>
      <c r="B437" s="251"/>
      <c r="C437" s="252"/>
      <c r="D437" s="242" t="s">
        <v>163</v>
      </c>
      <c r="E437" s="253" t="s">
        <v>1</v>
      </c>
      <c r="F437" s="254" t="s">
        <v>610</v>
      </c>
      <c r="G437" s="252"/>
      <c r="H437" s="255">
        <v>46.122</v>
      </c>
      <c r="I437" s="256"/>
      <c r="J437" s="252"/>
      <c r="K437" s="252"/>
      <c r="L437" s="257"/>
      <c r="M437" s="258"/>
      <c r="N437" s="259"/>
      <c r="O437" s="259"/>
      <c r="P437" s="259"/>
      <c r="Q437" s="259"/>
      <c r="R437" s="259"/>
      <c r="S437" s="259"/>
      <c r="T437" s="26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1" t="s">
        <v>163</v>
      </c>
      <c r="AU437" s="261" t="s">
        <v>85</v>
      </c>
      <c r="AV437" s="14" t="s">
        <v>85</v>
      </c>
      <c r="AW437" s="14" t="s">
        <v>32</v>
      </c>
      <c r="AX437" s="14" t="s">
        <v>76</v>
      </c>
      <c r="AY437" s="261" t="s">
        <v>155</v>
      </c>
    </row>
    <row r="438" s="14" customFormat="1">
      <c r="A438" s="14"/>
      <c r="B438" s="251"/>
      <c r="C438" s="252"/>
      <c r="D438" s="242" t="s">
        <v>163</v>
      </c>
      <c r="E438" s="253" t="s">
        <v>1</v>
      </c>
      <c r="F438" s="254" t="s">
        <v>611</v>
      </c>
      <c r="G438" s="252"/>
      <c r="H438" s="255">
        <v>2.552</v>
      </c>
      <c r="I438" s="256"/>
      <c r="J438" s="252"/>
      <c r="K438" s="252"/>
      <c r="L438" s="257"/>
      <c r="M438" s="258"/>
      <c r="N438" s="259"/>
      <c r="O438" s="259"/>
      <c r="P438" s="259"/>
      <c r="Q438" s="259"/>
      <c r="R438" s="259"/>
      <c r="S438" s="259"/>
      <c r="T438" s="26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1" t="s">
        <v>163</v>
      </c>
      <c r="AU438" s="261" t="s">
        <v>85</v>
      </c>
      <c r="AV438" s="14" t="s">
        <v>85</v>
      </c>
      <c r="AW438" s="14" t="s">
        <v>32</v>
      </c>
      <c r="AX438" s="14" t="s">
        <v>76</v>
      </c>
      <c r="AY438" s="261" t="s">
        <v>155</v>
      </c>
    </row>
    <row r="439" s="14" customFormat="1">
      <c r="A439" s="14"/>
      <c r="B439" s="251"/>
      <c r="C439" s="252"/>
      <c r="D439" s="242" t="s">
        <v>163</v>
      </c>
      <c r="E439" s="253" t="s">
        <v>1</v>
      </c>
      <c r="F439" s="254" t="s">
        <v>612</v>
      </c>
      <c r="G439" s="252"/>
      <c r="H439" s="255">
        <v>70.700999999999993</v>
      </c>
      <c r="I439" s="256"/>
      <c r="J439" s="252"/>
      <c r="K439" s="252"/>
      <c r="L439" s="257"/>
      <c r="M439" s="258"/>
      <c r="N439" s="259"/>
      <c r="O439" s="259"/>
      <c r="P439" s="259"/>
      <c r="Q439" s="259"/>
      <c r="R439" s="259"/>
      <c r="S439" s="259"/>
      <c r="T439" s="26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1" t="s">
        <v>163</v>
      </c>
      <c r="AU439" s="261" t="s">
        <v>85</v>
      </c>
      <c r="AV439" s="14" t="s">
        <v>85</v>
      </c>
      <c r="AW439" s="14" t="s">
        <v>32</v>
      </c>
      <c r="AX439" s="14" t="s">
        <v>76</v>
      </c>
      <c r="AY439" s="261" t="s">
        <v>155</v>
      </c>
    </row>
    <row r="440" s="14" customFormat="1">
      <c r="A440" s="14"/>
      <c r="B440" s="251"/>
      <c r="C440" s="252"/>
      <c r="D440" s="242" t="s">
        <v>163</v>
      </c>
      <c r="E440" s="253" t="s">
        <v>1</v>
      </c>
      <c r="F440" s="254" t="s">
        <v>613</v>
      </c>
      <c r="G440" s="252"/>
      <c r="H440" s="255">
        <v>24.055</v>
      </c>
      <c r="I440" s="256"/>
      <c r="J440" s="252"/>
      <c r="K440" s="252"/>
      <c r="L440" s="257"/>
      <c r="M440" s="258"/>
      <c r="N440" s="259"/>
      <c r="O440" s="259"/>
      <c r="P440" s="259"/>
      <c r="Q440" s="259"/>
      <c r="R440" s="259"/>
      <c r="S440" s="259"/>
      <c r="T440" s="26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1" t="s">
        <v>163</v>
      </c>
      <c r="AU440" s="261" t="s">
        <v>85</v>
      </c>
      <c r="AV440" s="14" t="s">
        <v>85</v>
      </c>
      <c r="AW440" s="14" t="s">
        <v>32</v>
      </c>
      <c r="AX440" s="14" t="s">
        <v>76</v>
      </c>
      <c r="AY440" s="261" t="s">
        <v>155</v>
      </c>
    </row>
    <row r="441" s="14" customFormat="1">
      <c r="A441" s="14"/>
      <c r="B441" s="251"/>
      <c r="C441" s="252"/>
      <c r="D441" s="242" t="s">
        <v>163</v>
      </c>
      <c r="E441" s="253" t="s">
        <v>1</v>
      </c>
      <c r="F441" s="254" t="s">
        <v>614</v>
      </c>
      <c r="G441" s="252"/>
      <c r="H441" s="255">
        <v>43.259999999999998</v>
      </c>
      <c r="I441" s="256"/>
      <c r="J441" s="252"/>
      <c r="K441" s="252"/>
      <c r="L441" s="257"/>
      <c r="M441" s="258"/>
      <c r="N441" s="259"/>
      <c r="O441" s="259"/>
      <c r="P441" s="259"/>
      <c r="Q441" s="259"/>
      <c r="R441" s="259"/>
      <c r="S441" s="259"/>
      <c r="T441" s="26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1" t="s">
        <v>163</v>
      </c>
      <c r="AU441" s="261" t="s">
        <v>85</v>
      </c>
      <c r="AV441" s="14" t="s">
        <v>85</v>
      </c>
      <c r="AW441" s="14" t="s">
        <v>32</v>
      </c>
      <c r="AX441" s="14" t="s">
        <v>76</v>
      </c>
      <c r="AY441" s="261" t="s">
        <v>155</v>
      </c>
    </row>
    <row r="442" s="14" customFormat="1">
      <c r="A442" s="14"/>
      <c r="B442" s="251"/>
      <c r="C442" s="252"/>
      <c r="D442" s="242" t="s">
        <v>163</v>
      </c>
      <c r="E442" s="253" t="s">
        <v>1</v>
      </c>
      <c r="F442" s="254" t="s">
        <v>615</v>
      </c>
      <c r="G442" s="252"/>
      <c r="H442" s="255">
        <v>66.161000000000001</v>
      </c>
      <c r="I442" s="256"/>
      <c r="J442" s="252"/>
      <c r="K442" s="252"/>
      <c r="L442" s="257"/>
      <c r="M442" s="258"/>
      <c r="N442" s="259"/>
      <c r="O442" s="259"/>
      <c r="P442" s="259"/>
      <c r="Q442" s="259"/>
      <c r="R442" s="259"/>
      <c r="S442" s="259"/>
      <c r="T442" s="26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1" t="s">
        <v>163</v>
      </c>
      <c r="AU442" s="261" t="s">
        <v>85</v>
      </c>
      <c r="AV442" s="14" t="s">
        <v>85</v>
      </c>
      <c r="AW442" s="14" t="s">
        <v>32</v>
      </c>
      <c r="AX442" s="14" t="s">
        <v>76</v>
      </c>
      <c r="AY442" s="261" t="s">
        <v>155</v>
      </c>
    </row>
    <row r="443" s="15" customFormat="1">
      <c r="A443" s="15"/>
      <c r="B443" s="262"/>
      <c r="C443" s="263"/>
      <c r="D443" s="242" t="s">
        <v>163</v>
      </c>
      <c r="E443" s="264" t="s">
        <v>1</v>
      </c>
      <c r="F443" s="265" t="s">
        <v>167</v>
      </c>
      <c r="G443" s="263"/>
      <c r="H443" s="266">
        <v>284.56</v>
      </c>
      <c r="I443" s="267"/>
      <c r="J443" s="263"/>
      <c r="K443" s="263"/>
      <c r="L443" s="268"/>
      <c r="M443" s="269"/>
      <c r="N443" s="270"/>
      <c r="O443" s="270"/>
      <c r="P443" s="270"/>
      <c r="Q443" s="270"/>
      <c r="R443" s="270"/>
      <c r="S443" s="270"/>
      <c r="T443" s="271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72" t="s">
        <v>163</v>
      </c>
      <c r="AU443" s="272" t="s">
        <v>85</v>
      </c>
      <c r="AV443" s="15" t="s">
        <v>162</v>
      </c>
      <c r="AW443" s="15" t="s">
        <v>32</v>
      </c>
      <c r="AX443" s="15" t="s">
        <v>83</v>
      </c>
      <c r="AY443" s="272" t="s">
        <v>155</v>
      </c>
    </row>
    <row r="444" s="2" customFormat="1" ht="37.8" customHeight="1">
      <c r="A444" s="39"/>
      <c r="B444" s="40"/>
      <c r="C444" s="227" t="s">
        <v>485</v>
      </c>
      <c r="D444" s="227" t="s">
        <v>157</v>
      </c>
      <c r="E444" s="228" t="s">
        <v>489</v>
      </c>
      <c r="F444" s="229" t="s">
        <v>490</v>
      </c>
      <c r="G444" s="230" t="s">
        <v>266</v>
      </c>
      <c r="H444" s="231">
        <v>4819.7020000000002</v>
      </c>
      <c r="I444" s="232"/>
      <c r="J444" s="233">
        <f>ROUND(I444*H444,2)</f>
        <v>0</v>
      </c>
      <c r="K444" s="229" t="s">
        <v>161</v>
      </c>
      <c r="L444" s="45"/>
      <c r="M444" s="234" t="s">
        <v>1</v>
      </c>
      <c r="N444" s="235" t="s">
        <v>41</v>
      </c>
      <c r="O444" s="92"/>
      <c r="P444" s="236">
        <f>O444*H444</f>
        <v>0</v>
      </c>
      <c r="Q444" s="236">
        <v>0</v>
      </c>
      <c r="R444" s="236">
        <f>Q444*H444</f>
        <v>0</v>
      </c>
      <c r="S444" s="236">
        <v>0</v>
      </c>
      <c r="T444" s="237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8" t="s">
        <v>162</v>
      </c>
      <c r="AT444" s="238" t="s">
        <v>157</v>
      </c>
      <c r="AU444" s="238" t="s">
        <v>85</v>
      </c>
      <c r="AY444" s="18" t="s">
        <v>155</v>
      </c>
      <c r="BE444" s="239">
        <f>IF(N444="základní",J444,0)</f>
        <v>0</v>
      </c>
      <c r="BF444" s="239">
        <f>IF(N444="snížená",J444,0)</f>
        <v>0</v>
      </c>
      <c r="BG444" s="239">
        <f>IF(N444="zákl. přenesená",J444,0)</f>
        <v>0</v>
      </c>
      <c r="BH444" s="239">
        <f>IF(N444="sníž. přenesená",J444,0)</f>
        <v>0</v>
      </c>
      <c r="BI444" s="239">
        <f>IF(N444="nulová",J444,0)</f>
        <v>0</v>
      </c>
      <c r="BJ444" s="18" t="s">
        <v>83</v>
      </c>
      <c r="BK444" s="239">
        <f>ROUND(I444*H444,2)</f>
        <v>0</v>
      </c>
      <c r="BL444" s="18" t="s">
        <v>162</v>
      </c>
      <c r="BM444" s="238" t="s">
        <v>514</v>
      </c>
    </row>
    <row r="445" s="13" customFormat="1">
      <c r="A445" s="13"/>
      <c r="B445" s="240"/>
      <c r="C445" s="241"/>
      <c r="D445" s="242" t="s">
        <v>163</v>
      </c>
      <c r="E445" s="243" t="s">
        <v>1</v>
      </c>
      <c r="F445" s="244" t="s">
        <v>492</v>
      </c>
      <c r="G445" s="241"/>
      <c r="H445" s="243" t="s">
        <v>1</v>
      </c>
      <c r="I445" s="245"/>
      <c r="J445" s="241"/>
      <c r="K445" s="241"/>
      <c r="L445" s="246"/>
      <c r="M445" s="247"/>
      <c r="N445" s="248"/>
      <c r="O445" s="248"/>
      <c r="P445" s="248"/>
      <c r="Q445" s="248"/>
      <c r="R445" s="248"/>
      <c r="S445" s="248"/>
      <c r="T445" s="24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0" t="s">
        <v>163</v>
      </c>
      <c r="AU445" s="250" t="s">
        <v>85</v>
      </c>
      <c r="AV445" s="13" t="s">
        <v>83</v>
      </c>
      <c r="AW445" s="13" t="s">
        <v>32</v>
      </c>
      <c r="AX445" s="13" t="s">
        <v>76</v>
      </c>
      <c r="AY445" s="250" t="s">
        <v>155</v>
      </c>
    </row>
    <row r="446" s="14" customFormat="1">
      <c r="A446" s="14"/>
      <c r="B446" s="251"/>
      <c r="C446" s="252"/>
      <c r="D446" s="242" t="s">
        <v>163</v>
      </c>
      <c r="E446" s="253" t="s">
        <v>1</v>
      </c>
      <c r="F446" s="254" t="s">
        <v>616</v>
      </c>
      <c r="G446" s="252"/>
      <c r="H446" s="255">
        <v>31.709</v>
      </c>
      <c r="I446" s="256"/>
      <c r="J446" s="252"/>
      <c r="K446" s="252"/>
      <c r="L446" s="257"/>
      <c r="M446" s="258"/>
      <c r="N446" s="259"/>
      <c r="O446" s="259"/>
      <c r="P446" s="259"/>
      <c r="Q446" s="259"/>
      <c r="R446" s="259"/>
      <c r="S446" s="259"/>
      <c r="T446" s="26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1" t="s">
        <v>163</v>
      </c>
      <c r="AU446" s="261" t="s">
        <v>85</v>
      </c>
      <c r="AV446" s="14" t="s">
        <v>85</v>
      </c>
      <c r="AW446" s="14" t="s">
        <v>32</v>
      </c>
      <c r="AX446" s="14" t="s">
        <v>76</v>
      </c>
      <c r="AY446" s="261" t="s">
        <v>155</v>
      </c>
    </row>
    <row r="447" s="16" customFormat="1">
      <c r="A447" s="16"/>
      <c r="B447" s="277"/>
      <c r="C447" s="278"/>
      <c r="D447" s="242" t="s">
        <v>163</v>
      </c>
      <c r="E447" s="279" t="s">
        <v>1</v>
      </c>
      <c r="F447" s="280" t="s">
        <v>228</v>
      </c>
      <c r="G447" s="278"/>
      <c r="H447" s="281">
        <v>31.709</v>
      </c>
      <c r="I447" s="282"/>
      <c r="J447" s="278"/>
      <c r="K447" s="278"/>
      <c r="L447" s="283"/>
      <c r="M447" s="284"/>
      <c r="N447" s="285"/>
      <c r="O447" s="285"/>
      <c r="P447" s="285"/>
      <c r="Q447" s="285"/>
      <c r="R447" s="285"/>
      <c r="S447" s="285"/>
      <c r="T447" s="28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287" t="s">
        <v>163</v>
      </c>
      <c r="AU447" s="287" t="s">
        <v>85</v>
      </c>
      <c r="AV447" s="16" t="s">
        <v>178</v>
      </c>
      <c r="AW447" s="16" t="s">
        <v>32</v>
      </c>
      <c r="AX447" s="16" t="s">
        <v>76</v>
      </c>
      <c r="AY447" s="287" t="s">
        <v>155</v>
      </c>
    </row>
    <row r="448" s="13" customFormat="1">
      <c r="A448" s="13"/>
      <c r="B448" s="240"/>
      <c r="C448" s="241"/>
      <c r="D448" s="242" t="s">
        <v>163</v>
      </c>
      <c r="E448" s="243" t="s">
        <v>1</v>
      </c>
      <c r="F448" s="244" t="s">
        <v>495</v>
      </c>
      <c r="G448" s="241"/>
      <c r="H448" s="243" t="s">
        <v>1</v>
      </c>
      <c r="I448" s="245"/>
      <c r="J448" s="241"/>
      <c r="K448" s="241"/>
      <c r="L448" s="246"/>
      <c r="M448" s="247"/>
      <c r="N448" s="248"/>
      <c r="O448" s="248"/>
      <c r="P448" s="248"/>
      <c r="Q448" s="248"/>
      <c r="R448" s="248"/>
      <c r="S448" s="248"/>
      <c r="T448" s="24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0" t="s">
        <v>163</v>
      </c>
      <c r="AU448" s="250" t="s">
        <v>85</v>
      </c>
      <c r="AV448" s="13" t="s">
        <v>83</v>
      </c>
      <c r="AW448" s="13" t="s">
        <v>32</v>
      </c>
      <c r="AX448" s="13" t="s">
        <v>76</v>
      </c>
      <c r="AY448" s="250" t="s">
        <v>155</v>
      </c>
    </row>
    <row r="449" s="14" customFormat="1">
      <c r="A449" s="14"/>
      <c r="B449" s="251"/>
      <c r="C449" s="252"/>
      <c r="D449" s="242" t="s">
        <v>163</v>
      </c>
      <c r="E449" s="253" t="s">
        <v>1</v>
      </c>
      <c r="F449" s="254" t="s">
        <v>617</v>
      </c>
      <c r="G449" s="252"/>
      <c r="H449" s="255">
        <v>1480.346</v>
      </c>
      <c r="I449" s="256"/>
      <c r="J449" s="252"/>
      <c r="K449" s="252"/>
      <c r="L449" s="257"/>
      <c r="M449" s="258"/>
      <c r="N449" s="259"/>
      <c r="O449" s="259"/>
      <c r="P449" s="259"/>
      <c r="Q449" s="259"/>
      <c r="R449" s="259"/>
      <c r="S449" s="259"/>
      <c r="T449" s="26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1" t="s">
        <v>163</v>
      </c>
      <c r="AU449" s="261" t="s">
        <v>85</v>
      </c>
      <c r="AV449" s="14" t="s">
        <v>85</v>
      </c>
      <c r="AW449" s="14" t="s">
        <v>32</v>
      </c>
      <c r="AX449" s="14" t="s">
        <v>76</v>
      </c>
      <c r="AY449" s="261" t="s">
        <v>155</v>
      </c>
    </row>
    <row r="450" s="14" customFormat="1">
      <c r="A450" s="14"/>
      <c r="B450" s="251"/>
      <c r="C450" s="252"/>
      <c r="D450" s="242" t="s">
        <v>163</v>
      </c>
      <c r="E450" s="253" t="s">
        <v>1</v>
      </c>
      <c r="F450" s="254" t="s">
        <v>618</v>
      </c>
      <c r="G450" s="252"/>
      <c r="H450" s="255">
        <v>40.832000000000001</v>
      </c>
      <c r="I450" s="256"/>
      <c r="J450" s="252"/>
      <c r="K450" s="252"/>
      <c r="L450" s="257"/>
      <c r="M450" s="258"/>
      <c r="N450" s="259"/>
      <c r="O450" s="259"/>
      <c r="P450" s="259"/>
      <c r="Q450" s="259"/>
      <c r="R450" s="259"/>
      <c r="S450" s="259"/>
      <c r="T450" s="26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1" t="s">
        <v>163</v>
      </c>
      <c r="AU450" s="261" t="s">
        <v>85</v>
      </c>
      <c r="AV450" s="14" t="s">
        <v>85</v>
      </c>
      <c r="AW450" s="14" t="s">
        <v>32</v>
      </c>
      <c r="AX450" s="14" t="s">
        <v>76</v>
      </c>
      <c r="AY450" s="261" t="s">
        <v>155</v>
      </c>
    </row>
    <row r="451" s="14" customFormat="1">
      <c r="A451" s="14"/>
      <c r="B451" s="251"/>
      <c r="C451" s="252"/>
      <c r="D451" s="242" t="s">
        <v>163</v>
      </c>
      <c r="E451" s="253" t="s">
        <v>1</v>
      </c>
      <c r="F451" s="254" t="s">
        <v>619</v>
      </c>
      <c r="G451" s="252"/>
      <c r="H451" s="255">
        <v>1131.2080000000001</v>
      </c>
      <c r="I451" s="256"/>
      <c r="J451" s="252"/>
      <c r="K451" s="252"/>
      <c r="L451" s="257"/>
      <c r="M451" s="258"/>
      <c r="N451" s="259"/>
      <c r="O451" s="259"/>
      <c r="P451" s="259"/>
      <c r="Q451" s="259"/>
      <c r="R451" s="259"/>
      <c r="S451" s="259"/>
      <c r="T451" s="26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1" t="s">
        <v>163</v>
      </c>
      <c r="AU451" s="261" t="s">
        <v>85</v>
      </c>
      <c r="AV451" s="14" t="s">
        <v>85</v>
      </c>
      <c r="AW451" s="14" t="s">
        <v>32</v>
      </c>
      <c r="AX451" s="14" t="s">
        <v>76</v>
      </c>
      <c r="AY451" s="261" t="s">
        <v>155</v>
      </c>
    </row>
    <row r="452" s="14" customFormat="1">
      <c r="A452" s="14"/>
      <c r="B452" s="251"/>
      <c r="C452" s="252"/>
      <c r="D452" s="242" t="s">
        <v>163</v>
      </c>
      <c r="E452" s="253" t="s">
        <v>1</v>
      </c>
      <c r="F452" s="254" t="s">
        <v>620</v>
      </c>
      <c r="G452" s="252"/>
      <c r="H452" s="255">
        <v>384.87700000000001</v>
      </c>
      <c r="I452" s="256"/>
      <c r="J452" s="252"/>
      <c r="K452" s="252"/>
      <c r="L452" s="257"/>
      <c r="M452" s="258"/>
      <c r="N452" s="259"/>
      <c r="O452" s="259"/>
      <c r="P452" s="259"/>
      <c r="Q452" s="259"/>
      <c r="R452" s="259"/>
      <c r="S452" s="259"/>
      <c r="T452" s="26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1" t="s">
        <v>163</v>
      </c>
      <c r="AU452" s="261" t="s">
        <v>85</v>
      </c>
      <c r="AV452" s="14" t="s">
        <v>85</v>
      </c>
      <c r="AW452" s="14" t="s">
        <v>32</v>
      </c>
      <c r="AX452" s="14" t="s">
        <v>76</v>
      </c>
      <c r="AY452" s="261" t="s">
        <v>155</v>
      </c>
    </row>
    <row r="453" s="14" customFormat="1">
      <c r="A453" s="14"/>
      <c r="B453" s="251"/>
      <c r="C453" s="252"/>
      <c r="D453" s="242" t="s">
        <v>163</v>
      </c>
      <c r="E453" s="253" t="s">
        <v>1</v>
      </c>
      <c r="F453" s="254" t="s">
        <v>621</v>
      </c>
      <c r="G453" s="252"/>
      <c r="H453" s="255">
        <v>692.15999999999997</v>
      </c>
      <c r="I453" s="256"/>
      <c r="J453" s="252"/>
      <c r="K453" s="252"/>
      <c r="L453" s="257"/>
      <c r="M453" s="258"/>
      <c r="N453" s="259"/>
      <c r="O453" s="259"/>
      <c r="P453" s="259"/>
      <c r="Q453" s="259"/>
      <c r="R453" s="259"/>
      <c r="S453" s="259"/>
      <c r="T453" s="26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1" t="s">
        <v>163</v>
      </c>
      <c r="AU453" s="261" t="s">
        <v>85</v>
      </c>
      <c r="AV453" s="14" t="s">
        <v>85</v>
      </c>
      <c r="AW453" s="14" t="s">
        <v>32</v>
      </c>
      <c r="AX453" s="14" t="s">
        <v>76</v>
      </c>
      <c r="AY453" s="261" t="s">
        <v>155</v>
      </c>
    </row>
    <row r="454" s="14" customFormat="1">
      <c r="A454" s="14"/>
      <c r="B454" s="251"/>
      <c r="C454" s="252"/>
      <c r="D454" s="242" t="s">
        <v>163</v>
      </c>
      <c r="E454" s="253" t="s">
        <v>1</v>
      </c>
      <c r="F454" s="254" t="s">
        <v>622</v>
      </c>
      <c r="G454" s="252"/>
      <c r="H454" s="255">
        <v>1058.5699999999999</v>
      </c>
      <c r="I454" s="256"/>
      <c r="J454" s="252"/>
      <c r="K454" s="252"/>
      <c r="L454" s="257"/>
      <c r="M454" s="258"/>
      <c r="N454" s="259"/>
      <c r="O454" s="259"/>
      <c r="P454" s="259"/>
      <c r="Q454" s="259"/>
      <c r="R454" s="259"/>
      <c r="S454" s="259"/>
      <c r="T454" s="26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1" t="s">
        <v>163</v>
      </c>
      <c r="AU454" s="261" t="s">
        <v>85</v>
      </c>
      <c r="AV454" s="14" t="s">
        <v>85</v>
      </c>
      <c r="AW454" s="14" t="s">
        <v>32</v>
      </c>
      <c r="AX454" s="14" t="s">
        <v>76</v>
      </c>
      <c r="AY454" s="261" t="s">
        <v>155</v>
      </c>
    </row>
    <row r="455" s="15" customFormat="1">
      <c r="A455" s="15"/>
      <c r="B455" s="262"/>
      <c r="C455" s="263"/>
      <c r="D455" s="242" t="s">
        <v>163</v>
      </c>
      <c r="E455" s="264" t="s">
        <v>1</v>
      </c>
      <c r="F455" s="265" t="s">
        <v>167</v>
      </c>
      <c r="G455" s="263"/>
      <c r="H455" s="266">
        <v>4819.7020000000002</v>
      </c>
      <c r="I455" s="267"/>
      <c r="J455" s="263"/>
      <c r="K455" s="263"/>
      <c r="L455" s="268"/>
      <c r="M455" s="269"/>
      <c r="N455" s="270"/>
      <c r="O455" s="270"/>
      <c r="P455" s="270"/>
      <c r="Q455" s="270"/>
      <c r="R455" s="270"/>
      <c r="S455" s="270"/>
      <c r="T455" s="271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72" t="s">
        <v>163</v>
      </c>
      <c r="AU455" s="272" t="s">
        <v>85</v>
      </c>
      <c r="AV455" s="15" t="s">
        <v>162</v>
      </c>
      <c r="AW455" s="15" t="s">
        <v>32</v>
      </c>
      <c r="AX455" s="15" t="s">
        <v>83</v>
      </c>
      <c r="AY455" s="272" t="s">
        <v>155</v>
      </c>
    </row>
    <row r="456" s="2" customFormat="1" ht="24.15" customHeight="1">
      <c r="A456" s="39"/>
      <c r="B456" s="40"/>
      <c r="C456" s="227" t="s">
        <v>358</v>
      </c>
      <c r="D456" s="227" t="s">
        <v>157</v>
      </c>
      <c r="E456" s="228" t="s">
        <v>503</v>
      </c>
      <c r="F456" s="229" t="s">
        <v>504</v>
      </c>
      <c r="G456" s="230" t="s">
        <v>266</v>
      </c>
      <c r="H456" s="231">
        <v>31.709</v>
      </c>
      <c r="I456" s="232"/>
      <c r="J456" s="233">
        <f>ROUND(I456*H456,2)</f>
        <v>0</v>
      </c>
      <c r="K456" s="229" t="s">
        <v>161</v>
      </c>
      <c r="L456" s="45"/>
      <c r="M456" s="234" t="s">
        <v>1</v>
      </c>
      <c r="N456" s="235" t="s">
        <v>41</v>
      </c>
      <c r="O456" s="92"/>
      <c r="P456" s="236">
        <f>O456*H456</f>
        <v>0</v>
      </c>
      <c r="Q456" s="236">
        <v>0</v>
      </c>
      <c r="R456" s="236">
        <f>Q456*H456</f>
        <v>0</v>
      </c>
      <c r="S456" s="236">
        <v>0</v>
      </c>
      <c r="T456" s="237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8" t="s">
        <v>162</v>
      </c>
      <c r="AT456" s="238" t="s">
        <v>157</v>
      </c>
      <c r="AU456" s="238" t="s">
        <v>85</v>
      </c>
      <c r="AY456" s="18" t="s">
        <v>155</v>
      </c>
      <c r="BE456" s="239">
        <f>IF(N456="základní",J456,0)</f>
        <v>0</v>
      </c>
      <c r="BF456" s="239">
        <f>IF(N456="snížená",J456,0)</f>
        <v>0</v>
      </c>
      <c r="BG456" s="239">
        <f>IF(N456="zákl. přenesená",J456,0)</f>
        <v>0</v>
      </c>
      <c r="BH456" s="239">
        <f>IF(N456="sníž. přenesená",J456,0)</f>
        <v>0</v>
      </c>
      <c r="BI456" s="239">
        <f>IF(N456="nulová",J456,0)</f>
        <v>0</v>
      </c>
      <c r="BJ456" s="18" t="s">
        <v>83</v>
      </c>
      <c r="BK456" s="239">
        <f>ROUND(I456*H456,2)</f>
        <v>0</v>
      </c>
      <c r="BL456" s="18" t="s">
        <v>162</v>
      </c>
      <c r="BM456" s="238" t="s">
        <v>519</v>
      </c>
    </row>
    <row r="457" s="13" customFormat="1">
      <c r="A457" s="13"/>
      <c r="B457" s="240"/>
      <c r="C457" s="241"/>
      <c r="D457" s="242" t="s">
        <v>163</v>
      </c>
      <c r="E457" s="243" t="s">
        <v>1</v>
      </c>
      <c r="F457" s="244" t="s">
        <v>492</v>
      </c>
      <c r="G457" s="241"/>
      <c r="H457" s="243" t="s">
        <v>1</v>
      </c>
      <c r="I457" s="245"/>
      <c r="J457" s="241"/>
      <c r="K457" s="241"/>
      <c r="L457" s="246"/>
      <c r="M457" s="247"/>
      <c r="N457" s="248"/>
      <c r="O457" s="248"/>
      <c r="P457" s="248"/>
      <c r="Q457" s="248"/>
      <c r="R457" s="248"/>
      <c r="S457" s="248"/>
      <c r="T457" s="24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0" t="s">
        <v>163</v>
      </c>
      <c r="AU457" s="250" t="s">
        <v>85</v>
      </c>
      <c r="AV457" s="13" t="s">
        <v>83</v>
      </c>
      <c r="AW457" s="13" t="s">
        <v>32</v>
      </c>
      <c r="AX457" s="13" t="s">
        <v>76</v>
      </c>
      <c r="AY457" s="250" t="s">
        <v>155</v>
      </c>
    </row>
    <row r="458" s="14" customFormat="1">
      <c r="A458" s="14"/>
      <c r="B458" s="251"/>
      <c r="C458" s="252"/>
      <c r="D458" s="242" t="s">
        <v>163</v>
      </c>
      <c r="E458" s="253" t="s">
        <v>1</v>
      </c>
      <c r="F458" s="254" t="s">
        <v>616</v>
      </c>
      <c r="G458" s="252"/>
      <c r="H458" s="255">
        <v>31.709</v>
      </c>
      <c r="I458" s="256"/>
      <c r="J458" s="252"/>
      <c r="K458" s="252"/>
      <c r="L458" s="257"/>
      <c r="M458" s="258"/>
      <c r="N458" s="259"/>
      <c r="O458" s="259"/>
      <c r="P458" s="259"/>
      <c r="Q458" s="259"/>
      <c r="R458" s="259"/>
      <c r="S458" s="259"/>
      <c r="T458" s="26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1" t="s">
        <v>163</v>
      </c>
      <c r="AU458" s="261" t="s">
        <v>85</v>
      </c>
      <c r="AV458" s="14" t="s">
        <v>85</v>
      </c>
      <c r="AW458" s="14" t="s">
        <v>32</v>
      </c>
      <c r="AX458" s="14" t="s">
        <v>76</v>
      </c>
      <c r="AY458" s="261" t="s">
        <v>155</v>
      </c>
    </row>
    <row r="459" s="15" customFormat="1">
      <c r="A459" s="15"/>
      <c r="B459" s="262"/>
      <c r="C459" s="263"/>
      <c r="D459" s="242" t="s">
        <v>163</v>
      </c>
      <c r="E459" s="264" t="s">
        <v>1</v>
      </c>
      <c r="F459" s="265" t="s">
        <v>167</v>
      </c>
      <c r="G459" s="263"/>
      <c r="H459" s="266">
        <v>31.709</v>
      </c>
      <c r="I459" s="267"/>
      <c r="J459" s="263"/>
      <c r="K459" s="263"/>
      <c r="L459" s="268"/>
      <c r="M459" s="269"/>
      <c r="N459" s="270"/>
      <c r="O459" s="270"/>
      <c r="P459" s="270"/>
      <c r="Q459" s="270"/>
      <c r="R459" s="270"/>
      <c r="S459" s="270"/>
      <c r="T459" s="271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2" t="s">
        <v>163</v>
      </c>
      <c r="AU459" s="272" t="s">
        <v>85</v>
      </c>
      <c r="AV459" s="15" t="s">
        <v>162</v>
      </c>
      <c r="AW459" s="15" t="s">
        <v>32</v>
      </c>
      <c r="AX459" s="15" t="s">
        <v>83</v>
      </c>
      <c r="AY459" s="272" t="s">
        <v>155</v>
      </c>
    </row>
    <row r="460" s="2" customFormat="1" ht="44.25" customHeight="1">
      <c r="A460" s="39"/>
      <c r="B460" s="40"/>
      <c r="C460" s="227" t="s">
        <v>502</v>
      </c>
      <c r="D460" s="288" t="s">
        <v>157</v>
      </c>
      <c r="E460" s="228" t="s">
        <v>507</v>
      </c>
      <c r="F460" s="229" t="s">
        <v>508</v>
      </c>
      <c r="G460" s="230" t="s">
        <v>266</v>
      </c>
      <c r="H460" s="231">
        <v>70.700999999999993</v>
      </c>
      <c r="I460" s="232"/>
      <c r="J460" s="233">
        <f>ROUND(I460*H460,2)</f>
        <v>0</v>
      </c>
      <c r="K460" s="229" t="s">
        <v>267</v>
      </c>
      <c r="L460" s="45"/>
      <c r="M460" s="234" t="s">
        <v>1</v>
      </c>
      <c r="N460" s="235" t="s">
        <v>41</v>
      </c>
      <c r="O460" s="92"/>
      <c r="P460" s="236">
        <f>O460*H460</f>
        <v>0</v>
      </c>
      <c r="Q460" s="236">
        <v>0</v>
      </c>
      <c r="R460" s="236">
        <f>Q460*H460</f>
        <v>0</v>
      </c>
      <c r="S460" s="236">
        <v>0</v>
      </c>
      <c r="T460" s="237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8" t="s">
        <v>162</v>
      </c>
      <c r="AT460" s="238" t="s">
        <v>157</v>
      </c>
      <c r="AU460" s="238" t="s">
        <v>85</v>
      </c>
      <c r="AY460" s="18" t="s">
        <v>155</v>
      </c>
      <c r="BE460" s="239">
        <f>IF(N460="základní",J460,0)</f>
        <v>0</v>
      </c>
      <c r="BF460" s="239">
        <f>IF(N460="snížená",J460,0)</f>
        <v>0</v>
      </c>
      <c r="BG460" s="239">
        <f>IF(N460="zákl. přenesená",J460,0)</f>
        <v>0</v>
      </c>
      <c r="BH460" s="239">
        <f>IF(N460="sníž. přenesená",J460,0)</f>
        <v>0</v>
      </c>
      <c r="BI460" s="239">
        <f>IF(N460="nulová",J460,0)</f>
        <v>0</v>
      </c>
      <c r="BJ460" s="18" t="s">
        <v>83</v>
      </c>
      <c r="BK460" s="239">
        <f>ROUND(I460*H460,2)</f>
        <v>0</v>
      </c>
      <c r="BL460" s="18" t="s">
        <v>162</v>
      </c>
      <c r="BM460" s="238" t="s">
        <v>527</v>
      </c>
    </row>
    <row r="461" s="14" customFormat="1">
      <c r="A461" s="14"/>
      <c r="B461" s="251"/>
      <c r="C461" s="252"/>
      <c r="D461" s="242" t="s">
        <v>163</v>
      </c>
      <c r="E461" s="253" t="s">
        <v>1</v>
      </c>
      <c r="F461" s="254" t="s">
        <v>612</v>
      </c>
      <c r="G461" s="252"/>
      <c r="H461" s="255">
        <v>70.700999999999993</v>
      </c>
      <c r="I461" s="256"/>
      <c r="J461" s="252"/>
      <c r="K461" s="252"/>
      <c r="L461" s="257"/>
      <c r="M461" s="258"/>
      <c r="N461" s="259"/>
      <c r="O461" s="259"/>
      <c r="P461" s="259"/>
      <c r="Q461" s="259"/>
      <c r="R461" s="259"/>
      <c r="S461" s="259"/>
      <c r="T461" s="26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1" t="s">
        <v>163</v>
      </c>
      <c r="AU461" s="261" t="s">
        <v>85</v>
      </c>
      <c r="AV461" s="14" t="s">
        <v>85</v>
      </c>
      <c r="AW461" s="14" t="s">
        <v>32</v>
      </c>
      <c r="AX461" s="14" t="s">
        <v>76</v>
      </c>
      <c r="AY461" s="261" t="s">
        <v>155</v>
      </c>
    </row>
    <row r="462" s="15" customFormat="1">
      <c r="A462" s="15"/>
      <c r="B462" s="262"/>
      <c r="C462" s="263"/>
      <c r="D462" s="242" t="s">
        <v>163</v>
      </c>
      <c r="E462" s="264" t="s">
        <v>1</v>
      </c>
      <c r="F462" s="265" t="s">
        <v>167</v>
      </c>
      <c r="G462" s="263"/>
      <c r="H462" s="266">
        <v>70.700999999999993</v>
      </c>
      <c r="I462" s="267"/>
      <c r="J462" s="263"/>
      <c r="K462" s="263"/>
      <c r="L462" s="268"/>
      <c r="M462" s="269"/>
      <c r="N462" s="270"/>
      <c r="O462" s="270"/>
      <c r="P462" s="270"/>
      <c r="Q462" s="270"/>
      <c r="R462" s="270"/>
      <c r="S462" s="270"/>
      <c r="T462" s="271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2" t="s">
        <v>163</v>
      </c>
      <c r="AU462" s="272" t="s">
        <v>85</v>
      </c>
      <c r="AV462" s="15" t="s">
        <v>162</v>
      </c>
      <c r="AW462" s="15" t="s">
        <v>32</v>
      </c>
      <c r="AX462" s="15" t="s">
        <v>83</v>
      </c>
      <c r="AY462" s="272" t="s">
        <v>155</v>
      </c>
    </row>
    <row r="463" s="2" customFormat="1" ht="44.25" customHeight="1">
      <c r="A463" s="39"/>
      <c r="B463" s="40"/>
      <c r="C463" s="227" t="s">
        <v>361</v>
      </c>
      <c r="D463" s="288" t="s">
        <v>157</v>
      </c>
      <c r="E463" s="228" t="s">
        <v>512</v>
      </c>
      <c r="F463" s="229" t="s">
        <v>513</v>
      </c>
      <c r="G463" s="230" t="s">
        <v>266</v>
      </c>
      <c r="H463" s="231">
        <v>133.476</v>
      </c>
      <c r="I463" s="232"/>
      <c r="J463" s="233">
        <f>ROUND(I463*H463,2)</f>
        <v>0</v>
      </c>
      <c r="K463" s="229" t="s">
        <v>267</v>
      </c>
      <c r="L463" s="45"/>
      <c r="M463" s="234" t="s">
        <v>1</v>
      </c>
      <c r="N463" s="235" t="s">
        <v>41</v>
      </c>
      <c r="O463" s="92"/>
      <c r="P463" s="236">
        <f>O463*H463</f>
        <v>0</v>
      </c>
      <c r="Q463" s="236">
        <v>0</v>
      </c>
      <c r="R463" s="236">
        <f>Q463*H463</f>
        <v>0</v>
      </c>
      <c r="S463" s="236">
        <v>0</v>
      </c>
      <c r="T463" s="237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8" t="s">
        <v>162</v>
      </c>
      <c r="AT463" s="238" t="s">
        <v>157</v>
      </c>
      <c r="AU463" s="238" t="s">
        <v>85</v>
      </c>
      <c r="AY463" s="18" t="s">
        <v>155</v>
      </c>
      <c r="BE463" s="239">
        <f>IF(N463="základní",J463,0)</f>
        <v>0</v>
      </c>
      <c r="BF463" s="239">
        <f>IF(N463="snížená",J463,0)</f>
        <v>0</v>
      </c>
      <c r="BG463" s="239">
        <f>IF(N463="zákl. přenesená",J463,0)</f>
        <v>0</v>
      </c>
      <c r="BH463" s="239">
        <f>IF(N463="sníž. přenesená",J463,0)</f>
        <v>0</v>
      </c>
      <c r="BI463" s="239">
        <f>IF(N463="nulová",J463,0)</f>
        <v>0</v>
      </c>
      <c r="BJ463" s="18" t="s">
        <v>83</v>
      </c>
      <c r="BK463" s="239">
        <f>ROUND(I463*H463,2)</f>
        <v>0</v>
      </c>
      <c r="BL463" s="18" t="s">
        <v>162</v>
      </c>
      <c r="BM463" s="238" t="s">
        <v>623</v>
      </c>
    </row>
    <row r="464" s="14" customFormat="1">
      <c r="A464" s="14"/>
      <c r="B464" s="251"/>
      <c r="C464" s="252"/>
      <c r="D464" s="242" t="s">
        <v>163</v>
      </c>
      <c r="E464" s="253" t="s">
        <v>1</v>
      </c>
      <c r="F464" s="254" t="s">
        <v>613</v>
      </c>
      <c r="G464" s="252"/>
      <c r="H464" s="255">
        <v>24.055</v>
      </c>
      <c r="I464" s="256"/>
      <c r="J464" s="252"/>
      <c r="K464" s="252"/>
      <c r="L464" s="257"/>
      <c r="M464" s="258"/>
      <c r="N464" s="259"/>
      <c r="O464" s="259"/>
      <c r="P464" s="259"/>
      <c r="Q464" s="259"/>
      <c r="R464" s="259"/>
      <c r="S464" s="259"/>
      <c r="T464" s="26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1" t="s">
        <v>163</v>
      </c>
      <c r="AU464" s="261" t="s">
        <v>85</v>
      </c>
      <c r="AV464" s="14" t="s">
        <v>85</v>
      </c>
      <c r="AW464" s="14" t="s">
        <v>32</v>
      </c>
      <c r="AX464" s="14" t="s">
        <v>76</v>
      </c>
      <c r="AY464" s="261" t="s">
        <v>155</v>
      </c>
    </row>
    <row r="465" s="14" customFormat="1">
      <c r="A465" s="14"/>
      <c r="B465" s="251"/>
      <c r="C465" s="252"/>
      <c r="D465" s="242" t="s">
        <v>163</v>
      </c>
      <c r="E465" s="253" t="s">
        <v>1</v>
      </c>
      <c r="F465" s="254" t="s">
        <v>614</v>
      </c>
      <c r="G465" s="252"/>
      <c r="H465" s="255">
        <v>43.259999999999998</v>
      </c>
      <c r="I465" s="256"/>
      <c r="J465" s="252"/>
      <c r="K465" s="252"/>
      <c r="L465" s="257"/>
      <c r="M465" s="258"/>
      <c r="N465" s="259"/>
      <c r="O465" s="259"/>
      <c r="P465" s="259"/>
      <c r="Q465" s="259"/>
      <c r="R465" s="259"/>
      <c r="S465" s="259"/>
      <c r="T465" s="26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1" t="s">
        <v>163</v>
      </c>
      <c r="AU465" s="261" t="s">
        <v>85</v>
      </c>
      <c r="AV465" s="14" t="s">
        <v>85</v>
      </c>
      <c r="AW465" s="14" t="s">
        <v>32</v>
      </c>
      <c r="AX465" s="14" t="s">
        <v>76</v>
      </c>
      <c r="AY465" s="261" t="s">
        <v>155</v>
      </c>
    </row>
    <row r="466" s="14" customFormat="1">
      <c r="A466" s="14"/>
      <c r="B466" s="251"/>
      <c r="C466" s="252"/>
      <c r="D466" s="242" t="s">
        <v>163</v>
      </c>
      <c r="E466" s="253" t="s">
        <v>1</v>
      </c>
      <c r="F466" s="254" t="s">
        <v>615</v>
      </c>
      <c r="G466" s="252"/>
      <c r="H466" s="255">
        <v>66.161000000000001</v>
      </c>
      <c r="I466" s="256"/>
      <c r="J466" s="252"/>
      <c r="K466" s="252"/>
      <c r="L466" s="257"/>
      <c r="M466" s="258"/>
      <c r="N466" s="259"/>
      <c r="O466" s="259"/>
      <c r="P466" s="259"/>
      <c r="Q466" s="259"/>
      <c r="R466" s="259"/>
      <c r="S466" s="259"/>
      <c r="T466" s="26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1" t="s">
        <v>163</v>
      </c>
      <c r="AU466" s="261" t="s">
        <v>85</v>
      </c>
      <c r="AV466" s="14" t="s">
        <v>85</v>
      </c>
      <c r="AW466" s="14" t="s">
        <v>32</v>
      </c>
      <c r="AX466" s="14" t="s">
        <v>76</v>
      </c>
      <c r="AY466" s="261" t="s">
        <v>155</v>
      </c>
    </row>
    <row r="467" s="15" customFormat="1">
      <c r="A467" s="15"/>
      <c r="B467" s="262"/>
      <c r="C467" s="263"/>
      <c r="D467" s="242" t="s">
        <v>163</v>
      </c>
      <c r="E467" s="264" t="s">
        <v>1</v>
      </c>
      <c r="F467" s="265" t="s">
        <v>167</v>
      </c>
      <c r="G467" s="263"/>
      <c r="H467" s="266">
        <v>133.476</v>
      </c>
      <c r="I467" s="267"/>
      <c r="J467" s="263"/>
      <c r="K467" s="263"/>
      <c r="L467" s="268"/>
      <c r="M467" s="269"/>
      <c r="N467" s="270"/>
      <c r="O467" s="270"/>
      <c r="P467" s="270"/>
      <c r="Q467" s="270"/>
      <c r="R467" s="270"/>
      <c r="S467" s="270"/>
      <c r="T467" s="27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2" t="s">
        <v>163</v>
      </c>
      <c r="AU467" s="272" t="s">
        <v>85</v>
      </c>
      <c r="AV467" s="15" t="s">
        <v>162</v>
      </c>
      <c r="AW467" s="15" t="s">
        <v>32</v>
      </c>
      <c r="AX467" s="15" t="s">
        <v>83</v>
      </c>
      <c r="AY467" s="272" t="s">
        <v>155</v>
      </c>
    </row>
    <row r="468" s="2" customFormat="1" ht="44.25" customHeight="1">
      <c r="A468" s="39"/>
      <c r="B468" s="40"/>
      <c r="C468" s="227" t="s">
        <v>511</v>
      </c>
      <c r="D468" s="288" t="s">
        <v>157</v>
      </c>
      <c r="E468" s="228" t="s">
        <v>518</v>
      </c>
      <c r="F468" s="229" t="s">
        <v>265</v>
      </c>
      <c r="G468" s="230" t="s">
        <v>266</v>
      </c>
      <c r="H468" s="231">
        <v>48.673999999999999</v>
      </c>
      <c r="I468" s="232"/>
      <c r="J468" s="233">
        <f>ROUND(I468*H468,2)</f>
        <v>0</v>
      </c>
      <c r="K468" s="229" t="s">
        <v>267</v>
      </c>
      <c r="L468" s="45"/>
      <c r="M468" s="234" t="s">
        <v>1</v>
      </c>
      <c r="N468" s="235" t="s">
        <v>41</v>
      </c>
      <c r="O468" s="92"/>
      <c r="P468" s="236">
        <f>O468*H468</f>
        <v>0</v>
      </c>
      <c r="Q468" s="236">
        <v>0</v>
      </c>
      <c r="R468" s="236">
        <f>Q468*H468</f>
        <v>0</v>
      </c>
      <c r="S468" s="236">
        <v>0</v>
      </c>
      <c r="T468" s="237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8" t="s">
        <v>162</v>
      </c>
      <c r="AT468" s="238" t="s">
        <v>157</v>
      </c>
      <c r="AU468" s="238" t="s">
        <v>85</v>
      </c>
      <c r="AY468" s="18" t="s">
        <v>155</v>
      </c>
      <c r="BE468" s="239">
        <f>IF(N468="základní",J468,0)</f>
        <v>0</v>
      </c>
      <c r="BF468" s="239">
        <f>IF(N468="snížená",J468,0)</f>
        <v>0</v>
      </c>
      <c r="BG468" s="239">
        <f>IF(N468="zákl. přenesená",J468,0)</f>
        <v>0</v>
      </c>
      <c r="BH468" s="239">
        <f>IF(N468="sníž. přenesená",J468,0)</f>
        <v>0</v>
      </c>
      <c r="BI468" s="239">
        <f>IF(N468="nulová",J468,0)</f>
        <v>0</v>
      </c>
      <c r="BJ468" s="18" t="s">
        <v>83</v>
      </c>
      <c r="BK468" s="239">
        <f>ROUND(I468*H468,2)</f>
        <v>0</v>
      </c>
      <c r="BL468" s="18" t="s">
        <v>162</v>
      </c>
      <c r="BM468" s="238" t="s">
        <v>624</v>
      </c>
    </row>
    <row r="469" s="14" customFormat="1">
      <c r="A469" s="14"/>
      <c r="B469" s="251"/>
      <c r="C469" s="252"/>
      <c r="D469" s="242" t="s">
        <v>163</v>
      </c>
      <c r="E469" s="253" t="s">
        <v>1</v>
      </c>
      <c r="F469" s="254" t="s">
        <v>610</v>
      </c>
      <c r="G469" s="252"/>
      <c r="H469" s="255">
        <v>46.122</v>
      </c>
      <c r="I469" s="256"/>
      <c r="J469" s="252"/>
      <c r="K469" s="252"/>
      <c r="L469" s="257"/>
      <c r="M469" s="258"/>
      <c r="N469" s="259"/>
      <c r="O469" s="259"/>
      <c r="P469" s="259"/>
      <c r="Q469" s="259"/>
      <c r="R469" s="259"/>
      <c r="S469" s="259"/>
      <c r="T469" s="26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1" t="s">
        <v>163</v>
      </c>
      <c r="AU469" s="261" t="s">
        <v>85</v>
      </c>
      <c r="AV469" s="14" t="s">
        <v>85</v>
      </c>
      <c r="AW469" s="14" t="s">
        <v>32</v>
      </c>
      <c r="AX469" s="14" t="s">
        <v>76</v>
      </c>
      <c r="AY469" s="261" t="s">
        <v>155</v>
      </c>
    </row>
    <row r="470" s="14" customFormat="1">
      <c r="A470" s="14"/>
      <c r="B470" s="251"/>
      <c r="C470" s="252"/>
      <c r="D470" s="242" t="s">
        <v>163</v>
      </c>
      <c r="E470" s="253" t="s">
        <v>1</v>
      </c>
      <c r="F470" s="254" t="s">
        <v>611</v>
      </c>
      <c r="G470" s="252"/>
      <c r="H470" s="255">
        <v>2.552</v>
      </c>
      <c r="I470" s="256"/>
      <c r="J470" s="252"/>
      <c r="K470" s="252"/>
      <c r="L470" s="257"/>
      <c r="M470" s="258"/>
      <c r="N470" s="259"/>
      <c r="O470" s="259"/>
      <c r="P470" s="259"/>
      <c r="Q470" s="259"/>
      <c r="R470" s="259"/>
      <c r="S470" s="259"/>
      <c r="T470" s="26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1" t="s">
        <v>163</v>
      </c>
      <c r="AU470" s="261" t="s">
        <v>85</v>
      </c>
      <c r="AV470" s="14" t="s">
        <v>85</v>
      </c>
      <c r="AW470" s="14" t="s">
        <v>32</v>
      </c>
      <c r="AX470" s="14" t="s">
        <v>76</v>
      </c>
      <c r="AY470" s="261" t="s">
        <v>155</v>
      </c>
    </row>
    <row r="471" s="15" customFormat="1">
      <c r="A471" s="15"/>
      <c r="B471" s="262"/>
      <c r="C471" s="263"/>
      <c r="D471" s="242" t="s">
        <v>163</v>
      </c>
      <c r="E471" s="264" t="s">
        <v>1</v>
      </c>
      <c r="F471" s="265" t="s">
        <v>167</v>
      </c>
      <c r="G471" s="263"/>
      <c r="H471" s="266">
        <v>48.673999999999999</v>
      </c>
      <c r="I471" s="267"/>
      <c r="J471" s="263"/>
      <c r="K471" s="263"/>
      <c r="L471" s="268"/>
      <c r="M471" s="269"/>
      <c r="N471" s="270"/>
      <c r="O471" s="270"/>
      <c r="P471" s="270"/>
      <c r="Q471" s="270"/>
      <c r="R471" s="270"/>
      <c r="S471" s="270"/>
      <c r="T471" s="271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2" t="s">
        <v>163</v>
      </c>
      <c r="AU471" s="272" t="s">
        <v>85</v>
      </c>
      <c r="AV471" s="15" t="s">
        <v>162</v>
      </c>
      <c r="AW471" s="15" t="s">
        <v>32</v>
      </c>
      <c r="AX471" s="15" t="s">
        <v>83</v>
      </c>
      <c r="AY471" s="272" t="s">
        <v>155</v>
      </c>
    </row>
    <row r="472" s="12" customFormat="1" ht="22.8" customHeight="1">
      <c r="A472" s="12"/>
      <c r="B472" s="211"/>
      <c r="C472" s="212"/>
      <c r="D472" s="213" t="s">
        <v>75</v>
      </c>
      <c r="E472" s="225" t="s">
        <v>522</v>
      </c>
      <c r="F472" s="225" t="s">
        <v>523</v>
      </c>
      <c r="G472" s="212"/>
      <c r="H472" s="212"/>
      <c r="I472" s="215"/>
      <c r="J472" s="226">
        <f>BK472</f>
        <v>0</v>
      </c>
      <c r="K472" s="212"/>
      <c r="L472" s="217"/>
      <c r="M472" s="218"/>
      <c r="N472" s="219"/>
      <c r="O472" s="219"/>
      <c r="P472" s="220">
        <f>P473</f>
        <v>0</v>
      </c>
      <c r="Q472" s="219"/>
      <c r="R472" s="220">
        <f>R473</f>
        <v>0</v>
      </c>
      <c r="S472" s="219"/>
      <c r="T472" s="221">
        <f>T473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22" t="s">
        <v>83</v>
      </c>
      <c r="AT472" s="223" t="s">
        <v>75</v>
      </c>
      <c r="AU472" s="223" t="s">
        <v>83</v>
      </c>
      <c r="AY472" s="222" t="s">
        <v>155</v>
      </c>
      <c r="BK472" s="224">
        <f>BK473</f>
        <v>0</v>
      </c>
    </row>
    <row r="473" s="2" customFormat="1" ht="49.05" customHeight="1">
      <c r="A473" s="39"/>
      <c r="B473" s="40"/>
      <c r="C473" s="227" t="s">
        <v>366</v>
      </c>
      <c r="D473" s="288" t="s">
        <v>157</v>
      </c>
      <c r="E473" s="228" t="s">
        <v>525</v>
      </c>
      <c r="F473" s="229" t="s">
        <v>526</v>
      </c>
      <c r="G473" s="230" t="s">
        <v>266</v>
      </c>
      <c r="H473" s="231">
        <v>541.375</v>
      </c>
      <c r="I473" s="232"/>
      <c r="J473" s="233">
        <f>ROUND(I473*H473,2)</f>
        <v>0</v>
      </c>
      <c r="K473" s="229" t="s">
        <v>267</v>
      </c>
      <c r="L473" s="45"/>
      <c r="M473" s="299" t="s">
        <v>1</v>
      </c>
      <c r="N473" s="300" t="s">
        <v>41</v>
      </c>
      <c r="O473" s="301"/>
      <c r="P473" s="302">
        <f>O473*H473</f>
        <v>0</v>
      </c>
      <c r="Q473" s="302">
        <v>0</v>
      </c>
      <c r="R473" s="302">
        <f>Q473*H473</f>
        <v>0</v>
      </c>
      <c r="S473" s="302">
        <v>0</v>
      </c>
      <c r="T473" s="303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8" t="s">
        <v>162</v>
      </c>
      <c r="AT473" s="238" t="s">
        <v>157</v>
      </c>
      <c r="AU473" s="238" t="s">
        <v>85</v>
      </c>
      <c r="AY473" s="18" t="s">
        <v>155</v>
      </c>
      <c r="BE473" s="239">
        <f>IF(N473="základní",J473,0)</f>
        <v>0</v>
      </c>
      <c r="BF473" s="239">
        <f>IF(N473="snížená",J473,0)</f>
        <v>0</v>
      </c>
      <c r="BG473" s="239">
        <f>IF(N473="zákl. přenesená",J473,0)</f>
        <v>0</v>
      </c>
      <c r="BH473" s="239">
        <f>IF(N473="sníž. přenesená",J473,0)</f>
        <v>0</v>
      </c>
      <c r="BI473" s="239">
        <f>IF(N473="nulová",J473,0)</f>
        <v>0</v>
      </c>
      <c r="BJ473" s="18" t="s">
        <v>83</v>
      </c>
      <c r="BK473" s="239">
        <f>ROUND(I473*H473,2)</f>
        <v>0</v>
      </c>
      <c r="BL473" s="18" t="s">
        <v>162</v>
      </c>
      <c r="BM473" s="238" t="s">
        <v>625</v>
      </c>
    </row>
    <row r="474" s="2" customFormat="1" ht="6.96" customHeight="1">
      <c r="A474" s="39"/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45"/>
      <c r="M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</sheetData>
  <sheetProtection sheet="1" autoFilter="0" formatColumns="0" formatRows="0" objects="1" scenarios="1" spinCount="100000" saltValue="L7qUveBgVsByaO4dbVfZvCRiiePWrXLM3mS/KyFgIjKe4ejj/xfOPUnm7slTf7r1wM815BNrWte2z30VT7+UFA==" hashValue="bUCFgNx5v5wU+iJCmyBawXvPAaC+654LPtTu8wXatEocOkmkp+AE/96OuF9qJMPn90MazItpNheHxTzgyNkAnw==" algorithmName="SHA-512" password="CC35"/>
  <autoFilter ref="C129:K4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Opočínek III. část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122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626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ROUND((SUM(BE130:BE516)),  2)</f>
        <v>0</v>
      </c>
      <c r="G35" s="39"/>
      <c r="H35" s="39"/>
      <c r="I35" s="165">
        <v>0.20999999999999999</v>
      </c>
      <c r="J35" s="164">
        <f>ROUND(((SUM(BE130:BE516))*I35),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ROUND((SUM(BF130:BF516)),  2)</f>
        <v>0</v>
      </c>
      <c r="G36" s="39"/>
      <c r="H36" s="39"/>
      <c r="I36" s="165">
        <v>0.12</v>
      </c>
      <c r="J36" s="164">
        <f>ROUND(((SUM(BF130:BF516))*I36),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ROUND((SUM(BG130:BG516)),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ROUND((SUM(BH130:BH516)),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ROUND((SUM(BI130:BI516)),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Opočínek III. část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03 - Stoka A-1-3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Opočínek</v>
      </c>
      <c r="G91" s="41"/>
      <c r="H91" s="41"/>
      <c r="I91" s="33" t="s">
        <v>22</v>
      </c>
      <c r="J91" s="80" t="str">
        <f>IF(J14="","",J14)</f>
        <v>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Vodovody a kanalizace Pardubice, a.s.</v>
      </c>
      <c r="G93" s="41"/>
      <c r="H93" s="41"/>
      <c r="I93" s="33" t="s">
        <v>30</v>
      </c>
      <c r="J93" s="37" t="str">
        <f>E23</f>
        <v>Multiaqua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Lubor Dítě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126</v>
      </c>
      <c r="D96" s="186"/>
      <c r="E96" s="186"/>
      <c r="F96" s="186"/>
      <c r="G96" s="186"/>
      <c r="H96" s="186"/>
      <c r="I96" s="186"/>
      <c r="J96" s="187" t="s">
        <v>127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128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129</v>
      </c>
    </row>
    <row r="99" s="9" customFormat="1" ht="24.96" customHeight="1">
      <c r="A99" s="9"/>
      <c r="B99" s="189"/>
      <c r="C99" s="190"/>
      <c r="D99" s="191" t="s">
        <v>130</v>
      </c>
      <c r="E99" s="192"/>
      <c r="F99" s="192"/>
      <c r="G99" s="192"/>
      <c r="H99" s="192"/>
      <c r="I99" s="192"/>
      <c r="J99" s="193">
        <f>J131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131</v>
      </c>
      <c r="E100" s="197"/>
      <c r="F100" s="197"/>
      <c r="G100" s="197"/>
      <c r="H100" s="197"/>
      <c r="I100" s="197"/>
      <c r="J100" s="198">
        <f>J132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132</v>
      </c>
      <c r="E101" s="197"/>
      <c r="F101" s="197"/>
      <c r="G101" s="197"/>
      <c r="H101" s="197"/>
      <c r="I101" s="197"/>
      <c r="J101" s="198">
        <f>J312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133</v>
      </c>
      <c r="E102" s="197"/>
      <c r="F102" s="197"/>
      <c r="G102" s="197"/>
      <c r="H102" s="197"/>
      <c r="I102" s="197"/>
      <c r="J102" s="198">
        <f>J322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134</v>
      </c>
      <c r="E103" s="197"/>
      <c r="F103" s="197"/>
      <c r="G103" s="197"/>
      <c r="H103" s="197"/>
      <c r="I103" s="197"/>
      <c r="J103" s="198">
        <f>J325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135</v>
      </c>
      <c r="E104" s="197"/>
      <c r="F104" s="197"/>
      <c r="G104" s="197"/>
      <c r="H104" s="197"/>
      <c r="I104" s="197"/>
      <c r="J104" s="198">
        <f>J341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136</v>
      </c>
      <c r="E105" s="197"/>
      <c r="F105" s="197"/>
      <c r="G105" s="197"/>
      <c r="H105" s="197"/>
      <c r="I105" s="197"/>
      <c r="J105" s="198">
        <f>J426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137</v>
      </c>
      <c r="E106" s="197"/>
      <c r="F106" s="197"/>
      <c r="G106" s="197"/>
      <c r="H106" s="197"/>
      <c r="I106" s="197"/>
      <c r="J106" s="198">
        <f>J455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138</v>
      </c>
      <c r="E107" s="197"/>
      <c r="F107" s="197"/>
      <c r="G107" s="197"/>
      <c r="H107" s="197"/>
      <c r="I107" s="197"/>
      <c r="J107" s="198">
        <f>J471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139</v>
      </c>
      <c r="E108" s="197"/>
      <c r="F108" s="197"/>
      <c r="G108" s="197"/>
      <c r="H108" s="197"/>
      <c r="I108" s="197"/>
      <c r="J108" s="198">
        <f>J515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140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4" t="str">
        <f>E7</f>
        <v>Opočínek III. část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121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4" t="s">
        <v>122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123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03 - Stoka A-1-3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Opočínek</v>
      </c>
      <c r="G124" s="41"/>
      <c r="H124" s="41"/>
      <c r="I124" s="33" t="s">
        <v>22</v>
      </c>
      <c r="J124" s="80" t="str">
        <f>IF(J14="","",J14)</f>
        <v>8. 2. 2024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Vodovody a kanalizace Pardubice, a.s.</v>
      </c>
      <c r="G126" s="41"/>
      <c r="H126" s="41"/>
      <c r="I126" s="33" t="s">
        <v>30</v>
      </c>
      <c r="J126" s="37" t="str">
        <f>E23</f>
        <v>Multiaqua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33</v>
      </c>
      <c r="J127" s="37" t="str">
        <f>E26</f>
        <v>Ing. Lubor Dítě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0"/>
      <c r="B129" s="201"/>
      <c r="C129" s="202" t="s">
        <v>141</v>
      </c>
      <c r="D129" s="203" t="s">
        <v>61</v>
      </c>
      <c r="E129" s="203" t="s">
        <v>57</v>
      </c>
      <c r="F129" s="203" t="s">
        <v>58</v>
      </c>
      <c r="G129" s="203" t="s">
        <v>142</v>
      </c>
      <c r="H129" s="203" t="s">
        <v>143</v>
      </c>
      <c r="I129" s="203" t="s">
        <v>144</v>
      </c>
      <c r="J129" s="203" t="s">
        <v>127</v>
      </c>
      <c r="K129" s="204" t="s">
        <v>145</v>
      </c>
      <c r="L129" s="205"/>
      <c r="M129" s="101" t="s">
        <v>1</v>
      </c>
      <c r="N129" s="102" t="s">
        <v>40</v>
      </c>
      <c r="O129" s="102" t="s">
        <v>146</v>
      </c>
      <c r="P129" s="102" t="s">
        <v>147</v>
      </c>
      <c r="Q129" s="102" t="s">
        <v>148</v>
      </c>
      <c r="R129" s="102" t="s">
        <v>149</v>
      </c>
      <c r="S129" s="102" t="s">
        <v>150</v>
      </c>
      <c r="T129" s="103" t="s">
        <v>151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9"/>
      <c r="B130" s="40"/>
      <c r="C130" s="108" t="s">
        <v>152</v>
      </c>
      <c r="D130" s="41"/>
      <c r="E130" s="41"/>
      <c r="F130" s="41"/>
      <c r="G130" s="41"/>
      <c r="H130" s="41"/>
      <c r="I130" s="41"/>
      <c r="J130" s="206">
        <f>BK130</f>
        <v>0</v>
      </c>
      <c r="K130" s="41"/>
      <c r="L130" s="45"/>
      <c r="M130" s="104"/>
      <c r="N130" s="207"/>
      <c r="O130" s="105"/>
      <c r="P130" s="208">
        <f>P131</f>
        <v>0</v>
      </c>
      <c r="Q130" s="105"/>
      <c r="R130" s="208">
        <f>R131</f>
        <v>283.79562368943999</v>
      </c>
      <c r="S130" s="105"/>
      <c r="T130" s="209">
        <f>T131</f>
        <v>59.309824999999989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129</v>
      </c>
      <c r="BK130" s="210">
        <f>BK131</f>
        <v>0</v>
      </c>
    </row>
    <row r="131" s="12" customFormat="1" ht="25.92" customHeight="1">
      <c r="A131" s="12"/>
      <c r="B131" s="211"/>
      <c r="C131" s="212"/>
      <c r="D131" s="213" t="s">
        <v>75</v>
      </c>
      <c r="E131" s="214" t="s">
        <v>153</v>
      </c>
      <c r="F131" s="214" t="s">
        <v>154</v>
      </c>
      <c r="G131" s="212"/>
      <c r="H131" s="212"/>
      <c r="I131" s="215"/>
      <c r="J131" s="216">
        <f>BK131</f>
        <v>0</v>
      </c>
      <c r="K131" s="212"/>
      <c r="L131" s="217"/>
      <c r="M131" s="218"/>
      <c r="N131" s="219"/>
      <c r="O131" s="219"/>
      <c r="P131" s="220">
        <f>P132+P312+P322+P325+P341+P426+P455+P471+P515</f>
        <v>0</v>
      </c>
      <c r="Q131" s="219"/>
      <c r="R131" s="220">
        <f>R132+R312+R322+R325+R341+R426+R455+R471+R515</f>
        <v>283.79562368943999</v>
      </c>
      <c r="S131" s="219"/>
      <c r="T131" s="221">
        <f>T132+T312+T322+T325+T341+T426+T455+T471+T515</f>
        <v>59.309824999999989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83</v>
      </c>
      <c r="AT131" s="223" t="s">
        <v>75</v>
      </c>
      <c r="AU131" s="223" t="s">
        <v>76</v>
      </c>
      <c r="AY131" s="222" t="s">
        <v>155</v>
      </c>
      <c r="BK131" s="224">
        <f>BK132+BK312+BK322+BK325+BK341+BK426+BK455+BK471+BK515</f>
        <v>0</v>
      </c>
    </row>
    <row r="132" s="12" customFormat="1" ht="22.8" customHeight="1">
      <c r="A132" s="12"/>
      <c r="B132" s="211"/>
      <c r="C132" s="212"/>
      <c r="D132" s="213" t="s">
        <v>75</v>
      </c>
      <c r="E132" s="225" t="s">
        <v>83</v>
      </c>
      <c r="F132" s="225" t="s">
        <v>156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SUM(P133:P311)</f>
        <v>0</v>
      </c>
      <c r="Q132" s="219"/>
      <c r="R132" s="220">
        <f>SUM(R133:R311)</f>
        <v>201.29866113343999</v>
      </c>
      <c r="S132" s="219"/>
      <c r="T132" s="221">
        <f>SUM(T133:T311)</f>
        <v>59.309824999999989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83</v>
      </c>
      <c r="AT132" s="223" t="s">
        <v>75</v>
      </c>
      <c r="AU132" s="223" t="s">
        <v>83</v>
      </c>
      <c r="AY132" s="222" t="s">
        <v>155</v>
      </c>
      <c r="BK132" s="224">
        <f>SUM(BK133:BK311)</f>
        <v>0</v>
      </c>
    </row>
    <row r="133" s="2" customFormat="1" ht="55.5" customHeight="1">
      <c r="A133" s="39"/>
      <c r="B133" s="40"/>
      <c r="C133" s="227" t="s">
        <v>83</v>
      </c>
      <c r="D133" s="227" t="s">
        <v>157</v>
      </c>
      <c r="E133" s="228" t="s">
        <v>158</v>
      </c>
      <c r="F133" s="229" t="s">
        <v>159</v>
      </c>
      <c r="G133" s="230" t="s">
        <v>160</v>
      </c>
      <c r="H133" s="231">
        <v>3.375</v>
      </c>
      <c r="I133" s="232"/>
      <c r="J133" s="233">
        <f>ROUND(I133*H133,2)</f>
        <v>0</v>
      </c>
      <c r="K133" s="229" t="s">
        <v>161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0.29499999999999998</v>
      </c>
      <c r="T133" s="237">
        <f>S133*H133</f>
        <v>0.99562499999999998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162</v>
      </c>
      <c r="AT133" s="238" t="s">
        <v>157</v>
      </c>
      <c r="AU133" s="238" t="s">
        <v>85</v>
      </c>
      <c r="AY133" s="18" t="s">
        <v>155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162</v>
      </c>
      <c r="BM133" s="238" t="s">
        <v>85</v>
      </c>
    </row>
    <row r="134" s="13" customFormat="1">
      <c r="A134" s="13"/>
      <c r="B134" s="240"/>
      <c r="C134" s="241"/>
      <c r="D134" s="242" t="s">
        <v>163</v>
      </c>
      <c r="E134" s="243" t="s">
        <v>1</v>
      </c>
      <c r="F134" s="244" t="s">
        <v>164</v>
      </c>
      <c r="G134" s="241"/>
      <c r="H134" s="243" t="s">
        <v>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163</v>
      </c>
      <c r="AU134" s="250" t="s">
        <v>85</v>
      </c>
      <c r="AV134" s="13" t="s">
        <v>83</v>
      </c>
      <c r="AW134" s="13" t="s">
        <v>32</v>
      </c>
      <c r="AX134" s="13" t="s">
        <v>76</v>
      </c>
      <c r="AY134" s="250" t="s">
        <v>155</v>
      </c>
    </row>
    <row r="135" s="13" customFormat="1">
      <c r="A135" s="13"/>
      <c r="B135" s="240"/>
      <c r="C135" s="241"/>
      <c r="D135" s="242" t="s">
        <v>163</v>
      </c>
      <c r="E135" s="243" t="s">
        <v>1</v>
      </c>
      <c r="F135" s="244" t="s">
        <v>165</v>
      </c>
      <c r="G135" s="241"/>
      <c r="H135" s="243" t="s">
        <v>1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163</v>
      </c>
      <c r="AU135" s="250" t="s">
        <v>85</v>
      </c>
      <c r="AV135" s="13" t="s">
        <v>83</v>
      </c>
      <c r="AW135" s="13" t="s">
        <v>32</v>
      </c>
      <c r="AX135" s="13" t="s">
        <v>76</v>
      </c>
      <c r="AY135" s="250" t="s">
        <v>155</v>
      </c>
    </row>
    <row r="136" s="14" customFormat="1">
      <c r="A136" s="14"/>
      <c r="B136" s="251"/>
      <c r="C136" s="252"/>
      <c r="D136" s="242" t="s">
        <v>163</v>
      </c>
      <c r="E136" s="253" t="s">
        <v>1</v>
      </c>
      <c r="F136" s="254" t="s">
        <v>627</v>
      </c>
      <c r="G136" s="252"/>
      <c r="H136" s="255">
        <v>3.375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163</v>
      </c>
      <c r="AU136" s="261" t="s">
        <v>85</v>
      </c>
      <c r="AV136" s="14" t="s">
        <v>85</v>
      </c>
      <c r="AW136" s="14" t="s">
        <v>32</v>
      </c>
      <c r="AX136" s="14" t="s">
        <v>76</v>
      </c>
      <c r="AY136" s="261" t="s">
        <v>155</v>
      </c>
    </row>
    <row r="137" s="15" customFormat="1">
      <c r="A137" s="15"/>
      <c r="B137" s="262"/>
      <c r="C137" s="263"/>
      <c r="D137" s="242" t="s">
        <v>163</v>
      </c>
      <c r="E137" s="264" t="s">
        <v>1</v>
      </c>
      <c r="F137" s="265" t="s">
        <v>167</v>
      </c>
      <c r="G137" s="263"/>
      <c r="H137" s="266">
        <v>3.375</v>
      </c>
      <c r="I137" s="267"/>
      <c r="J137" s="263"/>
      <c r="K137" s="263"/>
      <c r="L137" s="268"/>
      <c r="M137" s="269"/>
      <c r="N137" s="270"/>
      <c r="O137" s="270"/>
      <c r="P137" s="270"/>
      <c r="Q137" s="270"/>
      <c r="R137" s="270"/>
      <c r="S137" s="270"/>
      <c r="T137" s="27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2" t="s">
        <v>163</v>
      </c>
      <c r="AU137" s="272" t="s">
        <v>85</v>
      </c>
      <c r="AV137" s="15" t="s">
        <v>162</v>
      </c>
      <c r="AW137" s="15" t="s">
        <v>32</v>
      </c>
      <c r="AX137" s="15" t="s">
        <v>83</v>
      </c>
      <c r="AY137" s="272" t="s">
        <v>155</v>
      </c>
    </row>
    <row r="138" s="2" customFormat="1" ht="66.75" customHeight="1">
      <c r="A138" s="39"/>
      <c r="B138" s="40"/>
      <c r="C138" s="227" t="s">
        <v>85</v>
      </c>
      <c r="D138" s="227" t="s">
        <v>157</v>
      </c>
      <c r="E138" s="228" t="s">
        <v>168</v>
      </c>
      <c r="F138" s="229" t="s">
        <v>169</v>
      </c>
      <c r="G138" s="230" t="s">
        <v>160</v>
      </c>
      <c r="H138" s="231">
        <v>54.909999999999997</v>
      </c>
      <c r="I138" s="232"/>
      <c r="J138" s="233">
        <f>ROUND(I138*H138,2)</f>
        <v>0</v>
      </c>
      <c r="K138" s="229" t="s">
        <v>161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0.28999999999999998</v>
      </c>
      <c r="T138" s="237">
        <f>S138*H138</f>
        <v>15.923899999999998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162</v>
      </c>
      <c r="AT138" s="238" t="s">
        <v>157</v>
      </c>
      <c r="AU138" s="238" t="s">
        <v>85</v>
      </c>
      <c r="AY138" s="18" t="s">
        <v>155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162</v>
      </c>
      <c r="BM138" s="238" t="s">
        <v>162</v>
      </c>
    </row>
    <row r="139" s="13" customFormat="1">
      <c r="A139" s="13"/>
      <c r="B139" s="240"/>
      <c r="C139" s="241"/>
      <c r="D139" s="242" t="s">
        <v>163</v>
      </c>
      <c r="E139" s="243" t="s">
        <v>1</v>
      </c>
      <c r="F139" s="244" t="s">
        <v>164</v>
      </c>
      <c r="G139" s="241"/>
      <c r="H139" s="243" t="s">
        <v>1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163</v>
      </c>
      <c r="AU139" s="250" t="s">
        <v>85</v>
      </c>
      <c r="AV139" s="13" t="s">
        <v>83</v>
      </c>
      <c r="AW139" s="13" t="s">
        <v>32</v>
      </c>
      <c r="AX139" s="13" t="s">
        <v>76</v>
      </c>
      <c r="AY139" s="250" t="s">
        <v>155</v>
      </c>
    </row>
    <row r="140" s="13" customFormat="1">
      <c r="A140" s="13"/>
      <c r="B140" s="240"/>
      <c r="C140" s="241"/>
      <c r="D140" s="242" t="s">
        <v>163</v>
      </c>
      <c r="E140" s="243" t="s">
        <v>1</v>
      </c>
      <c r="F140" s="244" t="s">
        <v>165</v>
      </c>
      <c r="G140" s="241"/>
      <c r="H140" s="243" t="s">
        <v>1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163</v>
      </c>
      <c r="AU140" s="250" t="s">
        <v>85</v>
      </c>
      <c r="AV140" s="13" t="s">
        <v>83</v>
      </c>
      <c r="AW140" s="13" t="s">
        <v>32</v>
      </c>
      <c r="AX140" s="13" t="s">
        <v>76</v>
      </c>
      <c r="AY140" s="250" t="s">
        <v>155</v>
      </c>
    </row>
    <row r="141" s="13" customFormat="1">
      <c r="A141" s="13"/>
      <c r="B141" s="240"/>
      <c r="C141" s="241"/>
      <c r="D141" s="242" t="s">
        <v>163</v>
      </c>
      <c r="E141" s="243" t="s">
        <v>1</v>
      </c>
      <c r="F141" s="244" t="s">
        <v>170</v>
      </c>
      <c r="G141" s="241"/>
      <c r="H141" s="243" t="s">
        <v>1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163</v>
      </c>
      <c r="AU141" s="250" t="s">
        <v>85</v>
      </c>
      <c r="AV141" s="13" t="s">
        <v>83</v>
      </c>
      <c r="AW141" s="13" t="s">
        <v>32</v>
      </c>
      <c r="AX141" s="13" t="s">
        <v>76</v>
      </c>
      <c r="AY141" s="250" t="s">
        <v>155</v>
      </c>
    </row>
    <row r="142" s="14" customFormat="1">
      <c r="A142" s="14"/>
      <c r="B142" s="251"/>
      <c r="C142" s="252"/>
      <c r="D142" s="242" t="s">
        <v>163</v>
      </c>
      <c r="E142" s="253" t="s">
        <v>1</v>
      </c>
      <c r="F142" s="254" t="s">
        <v>628</v>
      </c>
      <c r="G142" s="252"/>
      <c r="H142" s="255">
        <v>5.5199999999999996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1" t="s">
        <v>163</v>
      </c>
      <c r="AU142" s="261" t="s">
        <v>85</v>
      </c>
      <c r="AV142" s="14" t="s">
        <v>85</v>
      </c>
      <c r="AW142" s="14" t="s">
        <v>32</v>
      </c>
      <c r="AX142" s="14" t="s">
        <v>76</v>
      </c>
      <c r="AY142" s="261" t="s">
        <v>155</v>
      </c>
    </row>
    <row r="143" s="14" customFormat="1">
      <c r="A143" s="14"/>
      <c r="B143" s="251"/>
      <c r="C143" s="252"/>
      <c r="D143" s="242" t="s">
        <v>163</v>
      </c>
      <c r="E143" s="253" t="s">
        <v>1</v>
      </c>
      <c r="F143" s="254" t="s">
        <v>629</v>
      </c>
      <c r="G143" s="252"/>
      <c r="H143" s="255">
        <v>38.719999999999999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163</v>
      </c>
      <c r="AU143" s="261" t="s">
        <v>85</v>
      </c>
      <c r="AV143" s="14" t="s">
        <v>85</v>
      </c>
      <c r="AW143" s="14" t="s">
        <v>32</v>
      </c>
      <c r="AX143" s="14" t="s">
        <v>76</v>
      </c>
      <c r="AY143" s="261" t="s">
        <v>155</v>
      </c>
    </row>
    <row r="144" s="14" customFormat="1">
      <c r="A144" s="14"/>
      <c r="B144" s="251"/>
      <c r="C144" s="252"/>
      <c r="D144" s="242" t="s">
        <v>163</v>
      </c>
      <c r="E144" s="253" t="s">
        <v>1</v>
      </c>
      <c r="F144" s="254" t="s">
        <v>630</v>
      </c>
      <c r="G144" s="252"/>
      <c r="H144" s="255">
        <v>2.4750000000000001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163</v>
      </c>
      <c r="AU144" s="261" t="s">
        <v>85</v>
      </c>
      <c r="AV144" s="14" t="s">
        <v>85</v>
      </c>
      <c r="AW144" s="14" t="s">
        <v>32</v>
      </c>
      <c r="AX144" s="14" t="s">
        <v>76</v>
      </c>
      <c r="AY144" s="261" t="s">
        <v>155</v>
      </c>
    </row>
    <row r="145" s="13" customFormat="1">
      <c r="A145" s="13"/>
      <c r="B145" s="240"/>
      <c r="C145" s="241"/>
      <c r="D145" s="242" t="s">
        <v>163</v>
      </c>
      <c r="E145" s="243" t="s">
        <v>1</v>
      </c>
      <c r="F145" s="244" t="s">
        <v>172</v>
      </c>
      <c r="G145" s="241"/>
      <c r="H145" s="243" t="s">
        <v>1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163</v>
      </c>
      <c r="AU145" s="250" t="s">
        <v>85</v>
      </c>
      <c r="AV145" s="13" t="s">
        <v>83</v>
      </c>
      <c r="AW145" s="13" t="s">
        <v>32</v>
      </c>
      <c r="AX145" s="13" t="s">
        <v>76</v>
      </c>
      <c r="AY145" s="250" t="s">
        <v>155</v>
      </c>
    </row>
    <row r="146" s="14" customFormat="1">
      <c r="A146" s="14"/>
      <c r="B146" s="251"/>
      <c r="C146" s="252"/>
      <c r="D146" s="242" t="s">
        <v>163</v>
      </c>
      <c r="E146" s="253" t="s">
        <v>1</v>
      </c>
      <c r="F146" s="254" t="s">
        <v>631</v>
      </c>
      <c r="G146" s="252"/>
      <c r="H146" s="255">
        <v>3.7949999999999999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1" t="s">
        <v>163</v>
      </c>
      <c r="AU146" s="261" t="s">
        <v>85</v>
      </c>
      <c r="AV146" s="14" t="s">
        <v>85</v>
      </c>
      <c r="AW146" s="14" t="s">
        <v>32</v>
      </c>
      <c r="AX146" s="14" t="s">
        <v>76</v>
      </c>
      <c r="AY146" s="261" t="s">
        <v>155</v>
      </c>
    </row>
    <row r="147" s="13" customFormat="1">
      <c r="A147" s="13"/>
      <c r="B147" s="240"/>
      <c r="C147" s="241"/>
      <c r="D147" s="242" t="s">
        <v>163</v>
      </c>
      <c r="E147" s="243" t="s">
        <v>1</v>
      </c>
      <c r="F147" s="244" t="s">
        <v>174</v>
      </c>
      <c r="G147" s="241"/>
      <c r="H147" s="243" t="s">
        <v>1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163</v>
      </c>
      <c r="AU147" s="250" t="s">
        <v>85</v>
      </c>
      <c r="AV147" s="13" t="s">
        <v>83</v>
      </c>
      <c r="AW147" s="13" t="s">
        <v>32</v>
      </c>
      <c r="AX147" s="13" t="s">
        <v>76</v>
      </c>
      <c r="AY147" s="250" t="s">
        <v>155</v>
      </c>
    </row>
    <row r="148" s="14" customFormat="1">
      <c r="A148" s="14"/>
      <c r="B148" s="251"/>
      <c r="C148" s="252"/>
      <c r="D148" s="242" t="s">
        <v>163</v>
      </c>
      <c r="E148" s="253" t="s">
        <v>1</v>
      </c>
      <c r="F148" s="254" t="s">
        <v>632</v>
      </c>
      <c r="G148" s="252"/>
      <c r="H148" s="255">
        <v>4.4000000000000004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163</v>
      </c>
      <c r="AU148" s="261" t="s">
        <v>85</v>
      </c>
      <c r="AV148" s="14" t="s">
        <v>85</v>
      </c>
      <c r="AW148" s="14" t="s">
        <v>32</v>
      </c>
      <c r="AX148" s="14" t="s">
        <v>76</v>
      </c>
      <c r="AY148" s="261" t="s">
        <v>155</v>
      </c>
    </row>
    <row r="149" s="15" customFormat="1">
      <c r="A149" s="15"/>
      <c r="B149" s="262"/>
      <c r="C149" s="263"/>
      <c r="D149" s="242" t="s">
        <v>163</v>
      </c>
      <c r="E149" s="264" t="s">
        <v>1</v>
      </c>
      <c r="F149" s="265" t="s">
        <v>167</v>
      </c>
      <c r="G149" s="263"/>
      <c r="H149" s="266">
        <v>54.909999999999997</v>
      </c>
      <c r="I149" s="267"/>
      <c r="J149" s="263"/>
      <c r="K149" s="263"/>
      <c r="L149" s="268"/>
      <c r="M149" s="269"/>
      <c r="N149" s="270"/>
      <c r="O149" s="270"/>
      <c r="P149" s="270"/>
      <c r="Q149" s="270"/>
      <c r="R149" s="270"/>
      <c r="S149" s="270"/>
      <c r="T149" s="27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2" t="s">
        <v>163</v>
      </c>
      <c r="AU149" s="272" t="s">
        <v>85</v>
      </c>
      <c r="AV149" s="15" t="s">
        <v>162</v>
      </c>
      <c r="AW149" s="15" t="s">
        <v>32</v>
      </c>
      <c r="AX149" s="15" t="s">
        <v>83</v>
      </c>
      <c r="AY149" s="272" t="s">
        <v>155</v>
      </c>
    </row>
    <row r="150" s="2" customFormat="1" ht="66.75" customHeight="1">
      <c r="A150" s="39"/>
      <c r="B150" s="40"/>
      <c r="C150" s="227" t="s">
        <v>178</v>
      </c>
      <c r="D150" s="227" t="s">
        <v>157</v>
      </c>
      <c r="E150" s="228" t="s">
        <v>633</v>
      </c>
      <c r="F150" s="229" t="s">
        <v>634</v>
      </c>
      <c r="G150" s="230" t="s">
        <v>160</v>
      </c>
      <c r="H150" s="231">
        <v>43.119999999999997</v>
      </c>
      <c r="I150" s="232"/>
      <c r="J150" s="233">
        <f>ROUND(I150*H150,2)</f>
        <v>0</v>
      </c>
      <c r="K150" s="229" t="s">
        <v>161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0.44</v>
      </c>
      <c r="T150" s="237">
        <f>S150*H150</f>
        <v>18.972799999999999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162</v>
      </c>
      <c r="AT150" s="238" t="s">
        <v>157</v>
      </c>
      <c r="AU150" s="238" t="s">
        <v>85</v>
      </c>
      <c r="AY150" s="18" t="s">
        <v>155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162</v>
      </c>
      <c r="BM150" s="238" t="s">
        <v>181</v>
      </c>
    </row>
    <row r="151" s="13" customFormat="1">
      <c r="A151" s="13"/>
      <c r="B151" s="240"/>
      <c r="C151" s="241"/>
      <c r="D151" s="242" t="s">
        <v>163</v>
      </c>
      <c r="E151" s="243" t="s">
        <v>1</v>
      </c>
      <c r="F151" s="244" t="s">
        <v>164</v>
      </c>
      <c r="G151" s="241"/>
      <c r="H151" s="243" t="s">
        <v>1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163</v>
      </c>
      <c r="AU151" s="250" t="s">
        <v>85</v>
      </c>
      <c r="AV151" s="13" t="s">
        <v>83</v>
      </c>
      <c r="AW151" s="13" t="s">
        <v>32</v>
      </c>
      <c r="AX151" s="13" t="s">
        <v>76</v>
      </c>
      <c r="AY151" s="250" t="s">
        <v>155</v>
      </c>
    </row>
    <row r="152" s="13" customFormat="1">
      <c r="A152" s="13"/>
      <c r="B152" s="240"/>
      <c r="C152" s="241"/>
      <c r="D152" s="242" t="s">
        <v>163</v>
      </c>
      <c r="E152" s="243" t="s">
        <v>1</v>
      </c>
      <c r="F152" s="244" t="s">
        <v>537</v>
      </c>
      <c r="G152" s="241"/>
      <c r="H152" s="243" t="s">
        <v>1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163</v>
      </c>
      <c r="AU152" s="250" t="s">
        <v>85</v>
      </c>
      <c r="AV152" s="13" t="s">
        <v>83</v>
      </c>
      <c r="AW152" s="13" t="s">
        <v>32</v>
      </c>
      <c r="AX152" s="13" t="s">
        <v>76</v>
      </c>
      <c r="AY152" s="250" t="s">
        <v>155</v>
      </c>
    </row>
    <row r="153" s="13" customFormat="1">
      <c r="A153" s="13"/>
      <c r="B153" s="240"/>
      <c r="C153" s="241"/>
      <c r="D153" s="242" t="s">
        <v>163</v>
      </c>
      <c r="E153" s="243" t="s">
        <v>1</v>
      </c>
      <c r="F153" s="244" t="s">
        <v>170</v>
      </c>
      <c r="G153" s="241"/>
      <c r="H153" s="243" t="s">
        <v>1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163</v>
      </c>
      <c r="AU153" s="250" t="s">
        <v>85</v>
      </c>
      <c r="AV153" s="13" t="s">
        <v>83</v>
      </c>
      <c r="AW153" s="13" t="s">
        <v>32</v>
      </c>
      <c r="AX153" s="13" t="s">
        <v>76</v>
      </c>
      <c r="AY153" s="250" t="s">
        <v>155</v>
      </c>
    </row>
    <row r="154" s="14" customFormat="1">
      <c r="A154" s="14"/>
      <c r="B154" s="251"/>
      <c r="C154" s="252"/>
      <c r="D154" s="242" t="s">
        <v>163</v>
      </c>
      <c r="E154" s="253" t="s">
        <v>1</v>
      </c>
      <c r="F154" s="254" t="s">
        <v>629</v>
      </c>
      <c r="G154" s="252"/>
      <c r="H154" s="255">
        <v>38.719999999999999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163</v>
      </c>
      <c r="AU154" s="261" t="s">
        <v>85</v>
      </c>
      <c r="AV154" s="14" t="s">
        <v>85</v>
      </c>
      <c r="AW154" s="14" t="s">
        <v>32</v>
      </c>
      <c r="AX154" s="14" t="s">
        <v>76</v>
      </c>
      <c r="AY154" s="261" t="s">
        <v>155</v>
      </c>
    </row>
    <row r="155" s="13" customFormat="1">
      <c r="A155" s="13"/>
      <c r="B155" s="240"/>
      <c r="C155" s="241"/>
      <c r="D155" s="242" t="s">
        <v>163</v>
      </c>
      <c r="E155" s="243" t="s">
        <v>1</v>
      </c>
      <c r="F155" s="244" t="s">
        <v>174</v>
      </c>
      <c r="G155" s="241"/>
      <c r="H155" s="243" t="s">
        <v>1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163</v>
      </c>
      <c r="AU155" s="250" t="s">
        <v>85</v>
      </c>
      <c r="AV155" s="13" t="s">
        <v>83</v>
      </c>
      <c r="AW155" s="13" t="s">
        <v>32</v>
      </c>
      <c r="AX155" s="13" t="s">
        <v>76</v>
      </c>
      <c r="AY155" s="250" t="s">
        <v>155</v>
      </c>
    </row>
    <row r="156" s="14" customFormat="1">
      <c r="A156" s="14"/>
      <c r="B156" s="251"/>
      <c r="C156" s="252"/>
      <c r="D156" s="242" t="s">
        <v>163</v>
      </c>
      <c r="E156" s="253" t="s">
        <v>1</v>
      </c>
      <c r="F156" s="254" t="s">
        <v>632</v>
      </c>
      <c r="G156" s="252"/>
      <c r="H156" s="255">
        <v>4.4000000000000004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163</v>
      </c>
      <c r="AU156" s="261" t="s">
        <v>85</v>
      </c>
      <c r="AV156" s="14" t="s">
        <v>85</v>
      </c>
      <c r="AW156" s="14" t="s">
        <v>32</v>
      </c>
      <c r="AX156" s="14" t="s">
        <v>76</v>
      </c>
      <c r="AY156" s="261" t="s">
        <v>155</v>
      </c>
    </row>
    <row r="157" s="15" customFormat="1">
      <c r="A157" s="15"/>
      <c r="B157" s="262"/>
      <c r="C157" s="263"/>
      <c r="D157" s="242" t="s">
        <v>163</v>
      </c>
      <c r="E157" s="264" t="s">
        <v>1</v>
      </c>
      <c r="F157" s="265" t="s">
        <v>167</v>
      </c>
      <c r="G157" s="263"/>
      <c r="H157" s="266">
        <v>43.119999999999997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2" t="s">
        <v>163</v>
      </c>
      <c r="AU157" s="272" t="s">
        <v>85</v>
      </c>
      <c r="AV157" s="15" t="s">
        <v>162</v>
      </c>
      <c r="AW157" s="15" t="s">
        <v>32</v>
      </c>
      <c r="AX157" s="15" t="s">
        <v>83</v>
      </c>
      <c r="AY157" s="272" t="s">
        <v>155</v>
      </c>
    </row>
    <row r="158" s="2" customFormat="1" ht="62.7" customHeight="1">
      <c r="A158" s="39"/>
      <c r="B158" s="40"/>
      <c r="C158" s="227" t="s">
        <v>162</v>
      </c>
      <c r="D158" s="227" t="s">
        <v>157</v>
      </c>
      <c r="E158" s="228" t="s">
        <v>179</v>
      </c>
      <c r="F158" s="229" t="s">
        <v>180</v>
      </c>
      <c r="G158" s="230" t="s">
        <v>160</v>
      </c>
      <c r="H158" s="231">
        <v>52.840000000000003</v>
      </c>
      <c r="I158" s="232"/>
      <c r="J158" s="233">
        <f>ROUND(I158*H158,2)</f>
        <v>0</v>
      </c>
      <c r="K158" s="229" t="s">
        <v>161</v>
      </c>
      <c r="L158" s="45"/>
      <c r="M158" s="234" t="s">
        <v>1</v>
      </c>
      <c r="N158" s="235" t="s">
        <v>41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0.32500000000000001</v>
      </c>
      <c r="T158" s="237">
        <f>S158*H158</f>
        <v>17.173000000000002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162</v>
      </c>
      <c r="AT158" s="238" t="s">
        <v>157</v>
      </c>
      <c r="AU158" s="238" t="s">
        <v>85</v>
      </c>
      <c r="AY158" s="18" t="s">
        <v>155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83</v>
      </c>
      <c r="BK158" s="239">
        <f>ROUND(I158*H158,2)</f>
        <v>0</v>
      </c>
      <c r="BL158" s="18" t="s">
        <v>162</v>
      </c>
      <c r="BM158" s="238" t="s">
        <v>186</v>
      </c>
    </row>
    <row r="159" s="13" customFormat="1">
      <c r="A159" s="13"/>
      <c r="B159" s="240"/>
      <c r="C159" s="241"/>
      <c r="D159" s="242" t="s">
        <v>163</v>
      </c>
      <c r="E159" s="243" t="s">
        <v>1</v>
      </c>
      <c r="F159" s="244" t="s">
        <v>164</v>
      </c>
      <c r="G159" s="241"/>
      <c r="H159" s="243" t="s">
        <v>1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163</v>
      </c>
      <c r="AU159" s="250" t="s">
        <v>85</v>
      </c>
      <c r="AV159" s="13" t="s">
        <v>83</v>
      </c>
      <c r="AW159" s="13" t="s">
        <v>32</v>
      </c>
      <c r="AX159" s="13" t="s">
        <v>76</v>
      </c>
      <c r="AY159" s="250" t="s">
        <v>155</v>
      </c>
    </row>
    <row r="160" s="13" customFormat="1">
      <c r="A160" s="13"/>
      <c r="B160" s="240"/>
      <c r="C160" s="241"/>
      <c r="D160" s="242" t="s">
        <v>163</v>
      </c>
      <c r="E160" s="243" t="s">
        <v>1</v>
      </c>
      <c r="F160" s="244" t="s">
        <v>165</v>
      </c>
      <c r="G160" s="241"/>
      <c r="H160" s="243" t="s">
        <v>1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163</v>
      </c>
      <c r="AU160" s="250" t="s">
        <v>85</v>
      </c>
      <c r="AV160" s="13" t="s">
        <v>83</v>
      </c>
      <c r="AW160" s="13" t="s">
        <v>32</v>
      </c>
      <c r="AX160" s="13" t="s">
        <v>76</v>
      </c>
      <c r="AY160" s="250" t="s">
        <v>155</v>
      </c>
    </row>
    <row r="161" s="13" customFormat="1">
      <c r="A161" s="13"/>
      <c r="B161" s="240"/>
      <c r="C161" s="241"/>
      <c r="D161" s="242" t="s">
        <v>163</v>
      </c>
      <c r="E161" s="243" t="s">
        <v>1</v>
      </c>
      <c r="F161" s="244" t="s">
        <v>170</v>
      </c>
      <c r="G161" s="241"/>
      <c r="H161" s="243" t="s">
        <v>1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163</v>
      </c>
      <c r="AU161" s="250" t="s">
        <v>85</v>
      </c>
      <c r="AV161" s="13" t="s">
        <v>83</v>
      </c>
      <c r="AW161" s="13" t="s">
        <v>32</v>
      </c>
      <c r="AX161" s="13" t="s">
        <v>76</v>
      </c>
      <c r="AY161" s="250" t="s">
        <v>155</v>
      </c>
    </row>
    <row r="162" s="14" customFormat="1">
      <c r="A162" s="14"/>
      <c r="B162" s="251"/>
      <c r="C162" s="252"/>
      <c r="D162" s="242" t="s">
        <v>163</v>
      </c>
      <c r="E162" s="253" t="s">
        <v>1</v>
      </c>
      <c r="F162" s="254" t="s">
        <v>635</v>
      </c>
      <c r="G162" s="252"/>
      <c r="H162" s="255">
        <v>7.2450000000000001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163</v>
      </c>
      <c r="AU162" s="261" t="s">
        <v>85</v>
      </c>
      <c r="AV162" s="14" t="s">
        <v>85</v>
      </c>
      <c r="AW162" s="14" t="s">
        <v>32</v>
      </c>
      <c r="AX162" s="14" t="s">
        <v>76</v>
      </c>
      <c r="AY162" s="261" t="s">
        <v>155</v>
      </c>
    </row>
    <row r="163" s="14" customFormat="1">
      <c r="A163" s="14"/>
      <c r="B163" s="251"/>
      <c r="C163" s="252"/>
      <c r="D163" s="242" t="s">
        <v>163</v>
      </c>
      <c r="E163" s="253" t="s">
        <v>1</v>
      </c>
      <c r="F163" s="254" t="s">
        <v>629</v>
      </c>
      <c r="G163" s="252"/>
      <c r="H163" s="255">
        <v>38.719999999999999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1" t="s">
        <v>163</v>
      </c>
      <c r="AU163" s="261" t="s">
        <v>85</v>
      </c>
      <c r="AV163" s="14" t="s">
        <v>85</v>
      </c>
      <c r="AW163" s="14" t="s">
        <v>32</v>
      </c>
      <c r="AX163" s="14" t="s">
        <v>76</v>
      </c>
      <c r="AY163" s="261" t="s">
        <v>155</v>
      </c>
    </row>
    <row r="164" s="14" customFormat="1">
      <c r="A164" s="14"/>
      <c r="B164" s="251"/>
      <c r="C164" s="252"/>
      <c r="D164" s="242" t="s">
        <v>163</v>
      </c>
      <c r="E164" s="253" t="s">
        <v>1</v>
      </c>
      <c r="F164" s="254" t="s">
        <v>630</v>
      </c>
      <c r="G164" s="252"/>
      <c r="H164" s="255">
        <v>2.4750000000000001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1" t="s">
        <v>163</v>
      </c>
      <c r="AU164" s="261" t="s">
        <v>85</v>
      </c>
      <c r="AV164" s="14" t="s">
        <v>85</v>
      </c>
      <c r="AW164" s="14" t="s">
        <v>32</v>
      </c>
      <c r="AX164" s="14" t="s">
        <v>76</v>
      </c>
      <c r="AY164" s="261" t="s">
        <v>155</v>
      </c>
    </row>
    <row r="165" s="13" customFormat="1">
      <c r="A165" s="13"/>
      <c r="B165" s="240"/>
      <c r="C165" s="241"/>
      <c r="D165" s="242" t="s">
        <v>163</v>
      </c>
      <c r="E165" s="243" t="s">
        <v>1</v>
      </c>
      <c r="F165" s="244" t="s">
        <v>174</v>
      </c>
      <c r="G165" s="241"/>
      <c r="H165" s="243" t="s">
        <v>1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163</v>
      </c>
      <c r="AU165" s="250" t="s">
        <v>85</v>
      </c>
      <c r="AV165" s="13" t="s">
        <v>83</v>
      </c>
      <c r="AW165" s="13" t="s">
        <v>32</v>
      </c>
      <c r="AX165" s="13" t="s">
        <v>76</v>
      </c>
      <c r="AY165" s="250" t="s">
        <v>155</v>
      </c>
    </row>
    <row r="166" s="14" customFormat="1">
      <c r="A166" s="14"/>
      <c r="B166" s="251"/>
      <c r="C166" s="252"/>
      <c r="D166" s="242" t="s">
        <v>163</v>
      </c>
      <c r="E166" s="253" t="s">
        <v>1</v>
      </c>
      <c r="F166" s="254" t="s">
        <v>632</v>
      </c>
      <c r="G166" s="252"/>
      <c r="H166" s="255">
        <v>4.4000000000000004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1" t="s">
        <v>163</v>
      </c>
      <c r="AU166" s="261" t="s">
        <v>85</v>
      </c>
      <c r="AV166" s="14" t="s">
        <v>85</v>
      </c>
      <c r="AW166" s="14" t="s">
        <v>32</v>
      </c>
      <c r="AX166" s="14" t="s">
        <v>76</v>
      </c>
      <c r="AY166" s="261" t="s">
        <v>155</v>
      </c>
    </row>
    <row r="167" s="15" customFormat="1">
      <c r="A167" s="15"/>
      <c r="B167" s="262"/>
      <c r="C167" s="263"/>
      <c r="D167" s="242" t="s">
        <v>163</v>
      </c>
      <c r="E167" s="264" t="s">
        <v>1</v>
      </c>
      <c r="F167" s="265" t="s">
        <v>167</v>
      </c>
      <c r="G167" s="263"/>
      <c r="H167" s="266">
        <v>52.839999999999996</v>
      </c>
      <c r="I167" s="267"/>
      <c r="J167" s="263"/>
      <c r="K167" s="263"/>
      <c r="L167" s="268"/>
      <c r="M167" s="269"/>
      <c r="N167" s="270"/>
      <c r="O167" s="270"/>
      <c r="P167" s="270"/>
      <c r="Q167" s="270"/>
      <c r="R167" s="270"/>
      <c r="S167" s="270"/>
      <c r="T167" s="27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2" t="s">
        <v>163</v>
      </c>
      <c r="AU167" s="272" t="s">
        <v>85</v>
      </c>
      <c r="AV167" s="15" t="s">
        <v>162</v>
      </c>
      <c r="AW167" s="15" t="s">
        <v>32</v>
      </c>
      <c r="AX167" s="15" t="s">
        <v>83</v>
      </c>
      <c r="AY167" s="272" t="s">
        <v>155</v>
      </c>
    </row>
    <row r="168" s="2" customFormat="1" ht="55.5" customHeight="1">
      <c r="A168" s="39"/>
      <c r="B168" s="40"/>
      <c r="C168" s="227" t="s">
        <v>188</v>
      </c>
      <c r="D168" s="227" t="s">
        <v>157</v>
      </c>
      <c r="E168" s="228" t="s">
        <v>184</v>
      </c>
      <c r="F168" s="229" t="s">
        <v>185</v>
      </c>
      <c r="G168" s="230" t="s">
        <v>160</v>
      </c>
      <c r="H168" s="231">
        <v>3.7949999999999999</v>
      </c>
      <c r="I168" s="232"/>
      <c r="J168" s="233">
        <f>ROUND(I168*H168,2)</f>
        <v>0</v>
      </c>
      <c r="K168" s="229" t="s">
        <v>161</v>
      </c>
      <c r="L168" s="45"/>
      <c r="M168" s="234" t="s">
        <v>1</v>
      </c>
      <c r="N168" s="235" t="s">
        <v>41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0.22</v>
      </c>
      <c r="T168" s="237">
        <f>S168*H168</f>
        <v>0.83489999999999998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162</v>
      </c>
      <c r="AT168" s="238" t="s">
        <v>157</v>
      </c>
      <c r="AU168" s="238" t="s">
        <v>85</v>
      </c>
      <c r="AY168" s="18" t="s">
        <v>155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83</v>
      </c>
      <c r="BK168" s="239">
        <f>ROUND(I168*H168,2)</f>
        <v>0</v>
      </c>
      <c r="BL168" s="18" t="s">
        <v>162</v>
      </c>
      <c r="BM168" s="238" t="s">
        <v>191</v>
      </c>
    </row>
    <row r="169" s="13" customFormat="1">
      <c r="A169" s="13"/>
      <c r="B169" s="240"/>
      <c r="C169" s="241"/>
      <c r="D169" s="242" t="s">
        <v>163</v>
      </c>
      <c r="E169" s="243" t="s">
        <v>1</v>
      </c>
      <c r="F169" s="244" t="s">
        <v>164</v>
      </c>
      <c r="G169" s="241"/>
      <c r="H169" s="243" t="s">
        <v>1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163</v>
      </c>
      <c r="AU169" s="250" t="s">
        <v>85</v>
      </c>
      <c r="AV169" s="13" t="s">
        <v>83</v>
      </c>
      <c r="AW169" s="13" t="s">
        <v>32</v>
      </c>
      <c r="AX169" s="13" t="s">
        <v>76</v>
      </c>
      <c r="AY169" s="250" t="s">
        <v>155</v>
      </c>
    </row>
    <row r="170" s="13" customFormat="1">
      <c r="A170" s="13"/>
      <c r="B170" s="240"/>
      <c r="C170" s="241"/>
      <c r="D170" s="242" t="s">
        <v>163</v>
      </c>
      <c r="E170" s="243" t="s">
        <v>1</v>
      </c>
      <c r="F170" s="244" t="s">
        <v>537</v>
      </c>
      <c r="G170" s="241"/>
      <c r="H170" s="243" t="s">
        <v>1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163</v>
      </c>
      <c r="AU170" s="250" t="s">
        <v>85</v>
      </c>
      <c r="AV170" s="13" t="s">
        <v>83</v>
      </c>
      <c r="AW170" s="13" t="s">
        <v>32</v>
      </c>
      <c r="AX170" s="13" t="s">
        <v>76</v>
      </c>
      <c r="AY170" s="250" t="s">
        <v>155</v>
      </c>
    </row>
    <row r="171" s="14" customFormat="1">
      <c r="A171" s="14"/>
      <c r="B171" s="251"/>
      <c r="C171" s="252"/>
      <c r="D171" s="242" t="s">
        <v>163</v>
      </c>
      <c r="E171" s="253" t="s">
        <v>1</v>
      </c>
      <c r="F171" s="254" t="s">
        <v>636</v>
      </c>
      <c r="G171" s="252"/>
      <c r="H171" s="255">
        <v>3.7949999999999999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1" t="s">
        <v>163</v>
      </c>
      <c r="AU171" s="261" t="s">
        <v>85</v>
      </c>
      <c r="AV171" s="14" t="s">
        <v>85</v>
      </c>
      <c r="AW171" s="14" t="s">
        <v>32</v>
      </c>
      <c r="AX171" s="14" t="s">
        <v>76</v>
      </c>
      <c r="AY171" s="261" t="s">
        <v>155</v>
      </c>
    </row>
    <row r="172" s="15" customFormat="1">
      <c r="A172" s="15"/>
      <c r="B172" s="262"/>
      <c r="C172" s="263"/>
      <c r="D172" s="242" t="s">
        <v>163</v>
      </c>
      <c r="E172" s="264" t="s">
        <v>1</v>
      </c>
      <c r="F172" s="265" t="s">
        <v>167</v>
      </c>
      <c r="G172" s="263"/>
      <c r="H172" s="266">
        <v>3.7949999999999999</v>
      </c>
      <c r="I172" s="267"/>
      <c r="J172" s="263"/>
      <c r="K172" s="263"/>
      <c r="L172" s="268"/>
      <c r="M172" s="269"/>
      <c r="N172" s="270"/>
      <c r="O172" s="270"/>
      <c r="P172" s="270"/>
      <c r="Q172" s="270"/>
      <c r="R172" s="270"/>
      <c r="S172" s="270"/>
      <c r="T172" s="27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2" t="s">
        <v>163</v>
      </c>
      <c r="AU172" s="272" t="s">
        <v>85</v>
      </c>
      <c r="AV172" s="15" t="s">
        <v>162</v>
      </c>
      <c r="AW172" s="15" t="s">
        <v>32</v>
      </c>
      <c r="AX172" s="15" t="s">
        <v>83</v>
      </c>
      <c r="AY172" s="272" t="s">
        <v>155</v>
      </c>
    </row>
    <row r="173" s="2" customFormat="1" ht="49.05" customHeight="1">
      <c r="A173" s="39"/>
      <c r="B173" s="40"/>
      <c r="C173" s="227" t="s">
        <v>181</v>
      </c>
      <c r="D173" s="227" t="s">
        <v>157</v>
      </c>
      <c r="E173" s="228" t="s">
        <v>189</v>
      </c>
      <c r="F173" s="229" t="s">
        <v>190</v>
      </c>
      <c r="G173" s="230" t="s">
        <v>160</v>
      </c>
      <c r="H173" s="231">
        <v>52.090000000000003</v>
      </c>
      <c r="I173" s="232"/>
      <c r="J173" s="233">
        <f>ROUND(I173*H173,2)</f>
        <v>0</v>
      </c>
      <c r="K173" s="229" t="s">
        <v>1</v>
      </c>
      <c r="L173" s="45"/>
      <c r="M173" s="234" t="s">
        <v>1</v>
      </c>
      <c r="N173" s="235" t="s">
        <v>41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162</v>
      </c>
      <c r="AT173" s="238" t="s">
        <v>157</v>
      </c>
      <c r="AU173" s="238" t="s">
        <v>85</v>
      </c>
      <c r="AY173" s="18" t="s">
        <v>155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83</v>
      </c>
      <c r="BK173" s="239">
        <f>ROUND(I173*H173,2)</f>
        <v>0</v>
      </c>
      <c r="BL173" s="18" t="s">
        <v>162</v>
      </c>
      <c r="BM173" s="238" t="s">
        <v>8</v>
      </c>
    </row>
    <row r="174" s="2" customFormat="1">
      <c r="A174" s="39"/>
      <c r="B174" s="40"/>
      <c r="C174" s="41"/>
      <c r="D174" s="242" t="s">
        <v>192</v>
      </c>
      <c r="E174" s="41"/>
      <c r="F174" s="273" t="s">
        <v>193</v>
      </c>
      <c r="G174" s="41"/>
      <c r="H174" s="41"/>
      <c r="I174" s="274"/>
      <c r="J174" s="41"/>
      <c r="K174" s="41"/>
      <c r="L174" s="45"/>
      <c r="M174" s="275"/>
      <c r="N174" s="27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192</v>
      </c>
      <c r="AU174" s="18" t="s">
        <v>85</v>
      </c>
    </row>
    <row r="175" s="13" customFormat="1">
      <c r="A175" s="13"/>
      <c r="B175" s="240"/>
      <c r="C175" s="241"/>
      <c r="D175" s="242" t="s">
        <v>163</v>
      </c>
      <c r="E175" s="243" t="s">
        <v>1</v>
      </c>
      <c r="F175" s="244" t="s">
        <v>164</v>
      </c>
      <c r="G175" s="241"/>
      <c r="H175" s="243" t="s">
        <v>1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163</v>
      </c>
      <c r="AU175" s="250" t="s">
        <v>85</v>
      </c>
      <c r="AV175" s="13" t="s">
        <v>83</v>
      </c>
      <c r="AW175" s="13" t="s">
        <v>32</v>
      </c>
      <c r="AX175" s="13" t="s">
        <v>76</v>
      </c>
      <c r="AY175" s="250" t="s">
        <v>155</v>
      </c>
    </row>
    <row r="176" s="13" customFormat="1">
      <c r="A176" s="13"/>
      <c r="B176" s="240"/>
      <c r="C176" s="241"/>
      <c r="D176" s="242" t="s">
        <v>163</v>
      </c>
      <c r="E176" s="243" t="s">
        <v>1</v>
      </c>
      <c r="F176" s="244" t="s">
        <v>165</v>
      </c>
      <c r="G176" s="241"/>
      <c r="H176" s="243" t="s">
        <v>1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163</v>
      </c>
      <c r="AU176" s="250" t="s">
        <v>85</v>
      </c>
      <c r="AV176" s="13" t="s">
        <v>83</v>
      </c>
      <c r="AW176" s="13" t="s">
        <v>32</v>
      </c>
      <c r="AX176" s="13" t="s">
        <v>76</v>
      </c>
      <c r="AY176" s="250" t="s">
        <v>155</v>
      </c>
    </row>
    <row r="177" s="14" customFormat="1">
      <c r="A177" s="14"/>
      <c r="B177" s="251"/>
      <c r="C177" s="252"/>
      <c r="D177" s="242" t="s">
        <v>163</v>
      </c>
      <c r="E177" s="253" t="s">
        <v>1</v>
      </c>
      <c r="F177" s="254" t="s">
        <v>637</v>
      </c>
      <c r="G177" s="252"/>
      <c r="H177" s="255">
        <v>8.9700000000000006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1" t="s">
        <v>163</v>
      </c>
      <c r="AU177" s="261" t="s">
        <v>85</v>
      </c>
      <c r="AV177" s="14" t="s">
        <v>85</v>
      </c>
      <c r="AW177" s="14" t="s">
        <v>32</v>
      </c>
      <c r="AX177" s="14" t="s">
        <v>76</v>
      </c>
      <c r="AY177" s="261" t="s">
        <v>155</v>
      </c>
    </row>
    <row r="178" s="14" customFormat="1">
      <c r="A178" s="14"/>
      <c r="B178" s="251"/>
      <c r="C178" s="252"/>
      <c r="D178" s="242" t="s">
        <v>163</v>
      </c>
      <c r="E178" s="253" t="s">
        <v>1</v>
      </c>
      <c r="F178" s="254" t="s">
        <v>629</v>
      </c>
      <c r="G178" s="252"/>
      <c r="H178" s="255">
        <v>38.719999999999999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1" t="s">
        <v>163</v>
      </c>
      <c r="AU178" s="261" t="s">
        <v>85</v>
      </c>
      <c r="AV178" s="14" t="s">
        <v>85</v>
      </c>
      <c r="AW178" s="14" t="s">
        <v>32</v>
      </c>
      <c r="AX178" s="14" t="s">
        <v>76</v>
      </c>
      <c r="AY178" s="261" t="s">
        <v>155</v>
      </c>
    </row>
    <row r="179" s="13" customFormat="1">
      <c r="A179" s="13"/>
      <c r="B179" s="240"/>
      <c r="C179" s="241"/>
      <c r="D179" s="242" t="s">
        <v>163</v>
      </c>
      <c r="E179" s="243" t="s">
        <v>1</v>
      </c>
      <c r="F179" s="244" t="s">
        <v>174</v>
      </c>
      <c r="G179" s="241"/>
      <c r="H179" s="243" t="s">
        <v>1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163</v>
      </c>
      <c r="AU179" s="250" t="s">
        <v>85</v>
      </c>
      <c r="AV179" s="13" t="s">
        <v>83</v>
      </c>
      <c r="AW179" s="13" t="s">
        <v>32</v>
      </c>
      <c r="AX179" s="13" t="s">
        <v>76</v>
      </c>
      <c r="AY179" s="250" t="s">
        <v>155</v>
      </c>
    </row>
    <row r="180" s="14" customFormat="1">
      <c r="A180" s="14"/>
      <c r="B180" s="251"/>
      <c r="C180" s="252"/>
      <c r="D180" s="242" t="s">
        <v>163</v>
      </c>
      <c r="E180" s="253" t="s">
        <v>1</v>
      </c>
      <c r="F180" s="254" t="s">
        <v>632</v>
      </c>
      <c r="G180" s="252"/>
      <c r="H180" s="255">
        <v>4.4000000000000004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1" t="s">
        <v>163</v>
      </c>
      <c r="AU180" s="261" t="s">
        <v>85</v>
      </c>
      <c r="AV180" s="14" t="s">
        <v>85</v>
      </c>
      <c r="AW180" s="14" t="s">
        <v>32</v>
      </c>
      <c r="AX180" s="14" t="s">
        <v>76</v>
      </c>
      <c r="AY180" s="261" t="s">
        <v>155</v>
      </c>
    </row>
    <row r="181" s="15" customFormat="1">
      <c r="A181" s="15"/>
      <c r="B181" s="262"/>
      <c r="C181" s="263"/>
      <c r="D181" s="242" t="s">
        <v>163</v>
      </c>
      <c r="E181" s="264" t="s">
        <v>1</v>
      </c>
      <c r="F181" s="265" t="s">
        <v>167</v>
      </c>
      <c r="G181" s="263"/>
      <c r="H181" s="266">
        <v>52.089999999999996</v>
      </c>
      <c r="I181" s="267"/>
      <c r="J181" s="263"/>
      <c r="K181" s="263"/>
      <c r="L181" s="268"/>
      <c r="M181" s="269"/>
      <c r="N181" s="270"/>
      <c r="O181" s="270"/>
      <c r="P181" s="270"/>
      <c r="Q181" s="270"/>
      <c r="R181" s="270"/>
      <c r="S181" s="270"/>
      <c r="T181" s="27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2" t="s">
        <v>163</v>
      </c>
      <c r="AU181" s="272" t="s">
        <v>85</v>
      </c>
      <c r="AV181" s="15" t="s">
        <v>162</v>
      </c>
      <c r="AW181" s="15" t="s">
        <v>32</v>
      </c>
      <c r="AX181" s="15" t="s">
        <v>83</v>
      </c>
      <c r="AY181" s="272" t="s">
        <v>155</v>
      </c>
    </row>
    <row r="182" s="2" customFormat="1" ht="49.05" customHeight="1">
      <c r="A182" s="39"/>
      <c r="B182" s="40"/>
      <c r="C182" s="227" t="s">
        <v>199</v>
      </c>
      <c r="D182" s="227" t="s">
        <v>157</v>
      </c>
      <c r="E182" s="228" t="s">
        <v>196</v>
      </c>
      <c r="F182" s="229" t="s">
        <v>197</v>
      </c>
      <c r="G182" s="230" t="s">
        <v>160</v>
      </c>
      <c r="H182" s="231">
        <v>58.799999999999997</v>
      </c>
      <c r="I182" s="232"/>
      <c r="J182" s="233">
        <f>ROUND(I182*H182,2)</f>
        <v>0</v>
      </c>
      <c r="K182" s="229" t="s">
        <v>161</v>
      </c>
      <c r="L182" s="45"/>
      <c r="M182" s="234" t="s">
        <v>1</v>
      </c>
      <c r="N182" s="235" t="s">
        <v>41</v>
      </c>
      <c r="O182" s="92"/>
      <c r="P182" s="236">
        <f>O182*H182</f>
        <v>0</v>
      </c>
      <c r="Q182" s="236">
        <v>3.8359999999999999E-05</v>
      </c>
      <c r="R182" s="236">
        <f>Q182*H182</f>
        <v>0.0022555679999999999</v>
      </c>
      <c r="S182" s="236">
        <v>0.091999999999999998</v>
      </c>
      <c r="T182" s="237">
        <f>S182*H182</f>
        <v>5.4095999999999993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162</v>
      </c>
      <c r="AT182" s="238" t="s">
        <v>157</v>
      </c>
      <c r="AU182" s="238" t="s">
        <v>85</v>
      </c>
      <c r="AY182" s="18" t="s">
        <v>155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83</v>
      </c>
      <c r="BK182" s="239">
        <f>ROUND(I182*H182,2)</f>
        <v>0</v>
      </c>
      <c r="BL182" s="18" t="s">
        <v>162</v>
      </c>
      <c r="BM182" s="238" t="s">
        <v>203</v>
      </c>
    </row>
    <row r="183" s="13" customFormat="1">
      <c r="A183" s="13"/>
      <c r="B183" s="240"/>
      <c r="C183" s="241"/>
      <c r="D183" s="242" t="s">
        <v>163</v>
      </c>
      <c r="E183" s="243" t="s">
        <v>1</v>
      </c>
      <c r="F183" s="244" t="s">
        <v>164</v>
      </c>
      <c r="G183" s="241"/>
      <c r="H183" s="243" t="s">
        <v>1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163</v>
      </c>
      <c r="AU183" s="250" t="s">
        <v>85</v>
      </c>
      <c r="AV183" s="13" t="s">
        <v>83</v>
      </c>
      <c r="AW183" s="13" t="s">
        <v>32</v>
      </c>
      <c r="AX183" s="13" t="s">
        <v>76</v>
      </c>
      <c r="AY183" s="250" t="s">
        <v>155</v>
      </c>
    </row>
    <row r="184" s="13" customFormat="1">
      <c r="A184" s="13"/>
      <c r="B184" s="240"/>
      <c r="C184" s="241"/>
      <c r="D184" s="242" t="s">
        <v>163</v>
      </c>
      <c r="E184" s="243" t="s">
        <v>1</v>
      </c>
      <c r="F184" s="244" t="s">
        <v>165</v>
      </c>
      <c r="G184" s="241"/>
      <c r="H184" s="243" t="s">
        <v>1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163</v>
      </c>
      <c r="AU184" s="250" t="s">
        <v>85</v>
      </c>
      <c r="AV184" s="13" t="s">
        <v>83</v>
      </c>
      <c r="AW184" s="13" t="s">
        <v>32</v>
      </c>
      <c r="AX184" s="13" t="s">
        <v>76</v>
      </c>
      <c r="AY184" s="250" t="s">
        <v>155</v>
      </c>
    </row>
    <row r="185" s="13" customFormat="1">
      <c r="A185" s="13"/>
      <c r="B185" s="240"/>
      <c r="C185" s="241"/>
      <c r="D185" s="242" t="s">
        <v>163</v>
      </c>
      <c r="E185" s="243" t="s">
        <v>1</v>
      </c>
      <c r="F185" s="244" t="s">
        <v>170</v>
      </c>
      <c r="G185" s="241"/>
      <c r="H185" s="243" t="s">
        <v>1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0" t="s">
        <v>163</v>
      </c>
      <c r="AU185" s="250" t="s">
        <v>85</v>
      </c>
      <c r="AV185" s="13" t="s">
        <v>83</v>
      </c>
      <c r="AW185" s="13" t="s">
        <v>32</v>
      </c>
      <c r="AX185" s="13" t="s">
        <v>76</v>
      </c>
      <c r="AY185" s="250" t="s">
        <v>155</v>
      </c>
    </row>
    <row r="186" s="14" customFormat="1">
      <c r="A186" s="14"/>
      <c r="B186" s="251"/>
      <c r="C186" s="252"/>
      <c r="D186" s="242" t="s">
        <v>163</v>
      </c>
      <c r="E186" s="253" t="s">
        <v>1</v>
      </c>
      <c r="F186" s="254" t="s">
        <v>638</v>
      </c>
      <c r="G186" s="252"/>
      <c r="H186" s="255">
        <v>52.799999999999997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1" t="s">
        <v>163</v>
      </c>
      <c r="AU186" s="261" t="s">
        <v>85</v>
      </c>
      <c r="AV186" s="14" t="s">
        <v>85</v>
      </c>
      <c r="AW186" s="14" t="s">
        <v>32</v>
      </c>
      <c r="AX186" s="14" t="s">
        <v>76</v>
      </c>
      <c r="AY186" s="261" t="s">
        <v>155</v>
      </c>
    </row>
    <row r="187" s="13" customFormat="1">
      <c r="A187" s="13"/>
      <c r="B187" s="240"/>
      <c r="C187" s="241"/>
      <c r="D187" s="242" t="s">
        <v>163</v>
      </c>
      <c r="E187" s="243" t="s">
        <v>1</v>
      </c>
      <c r="F187" s="244" t="s">
        <v>174</v>
      </c>
      <c r="G187" s="241"/>
      <c r="H187" s="243" t="s">
        <v>1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0" t="s">
        <v>163</v>
      </c>
      <c r="AU187" s="250" t="s">
        <v>85</v>
      </c>
      <c r="AV187" s="13" t="s">
        <v>83</v>
      </c>
      <c r="AW187" s="13" t="s">
        <v>32</v>
      </c>
      <c r="AX187" s="13" t="s">
        <v>76</v>
      </c>
      <c r="AY187" s="250" t="s">
        <v>155</v>
      </c>
    </row>
    <row r="188" s="14" customFormat="1">
      <c r="A188" s="14"/>
      <c r="B188" s="251"/>
      <c r="C188" s="252"/>
      <c r="D188" s="242" t="s">
        <v>163</v>
      </c>
      <c r="E188" s="253" t="s">
        <v>1</v>
      </c>
      <c r="F188" s="254" t="s">
        <v>639</v>
      </c>
      <c r="G188" s="252"/>
      <c r="H188" s="255">
        <v>6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1" t="s">
        <v>163</v>
      </c>
      <c r="AU188" s="261" t="s">
        <v>85</v>
      </c>
      <c r="AV188" s="14" t="s">
        <v>85</v>
      </c>
      <c r="AW188" s="14" t="s">
        <v>32</v>
      </c>
      <c r="AX188" s="14" t="s">
        <v>76</v>
      </c>
      <c r="AY188" s="261" t="s">
        <v>155</v>
      </c>
    </row>
    <row r="189" s="15" customFormat="1">
      <c r="A189" s="15"/>
      <c r="B189" s="262"/>
      <c r="C189" s="263"/>
      <c r="D189" s="242" t="s">
        <v>163</v>
      </c>
      <c r="E189" s="264" t="s">
        <v>1</v>
      </c>
      <c r="F189" s="265" t="s">
        <v>167</v>
      </c>
      <c r="G189" s="263"/>
      <c r="H189" s="266">
        <v>58.799999999999997</v>
      </c>
      <c r="I189" s="267"/>
      <c r="J189" s="263"/>
      <c r="K189" s="263"/>
      <c r="L189" s="268"/>
      <c r="M189" s="269"/>
      <c r="N189" s="270"/>
      <c r="O189" s="270"/>
      <c r="P189" s="270"/>
      <c r="Q189" s="270"/>
      <c r="R189" s="270"/>
      <c r="S189" s="270"/>
      <c r="T189" s="27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2" t="s">
        <v>163</v>
      </c>
      <c r="AU189" s="272" t="s">
        <v>85</v>
      </c>
      <c r="AV189" s="15" t="s">
        <v>162</v>
      </c>
      <c r="AW189" s="15" t="s">
        <v>32</v>
      </c>
      <c r="AX189" s="15" t="s">
        <v>83</v>
      </c>
      <c r="AY189" s="272" t="s">
        <v>155</v>
      </c>
    </row>
    <row r="190" s="2" customFormat="1" ht="24.15" customHeight="1">
      <c r="A190" s="39"/>
      <c r="B190" s="40"/>
      <c r="C190" s="227" t="s">
        <v>186</v>
      </c>
      <c r="D190" s="227" t="s">
        <v>157</v>
      </c>
      <c r="E190" s="228" t="s">
        <v>200</v>
      </c>
      <c r="F190" s="229" t="s">
        <v>201</v>
      </c>
      <c r="G190" s="230" t="s">
        <v>202</v>
      </c>
      <c r="H190" s="231">
        <v>107.76000000000001</v>
      </c>
      <c r="I190" s="232"/>
      <c r="J190" s="233">
        <f>ROUND(I190*H190,2)</f>
        <v>0</v>
      </c>
      <c r="K190" s="229" t="s">
        <v>161</v>
      </c>
      <c r="L190" s="45"/>
      <c r="M190" s="234" t="s">
        <v>1</v>
      </c>
      <c r="N190" s="235" t="s">
        <v>41</v>
      </c>
      <c r="O190" s="92"/>
      <c r="P190" s="236">
        <f>O190*H190</f>
        <v>0</v>
      </c>
      <c r="Q190" s="236">
        <v>3.2634E-05</v>
      </c>
      <c r="R190" s="236">
        <f>Q190*H190</f>
        <v>0.0035166398400000003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162</v>
      </c>
      <c r="AT190" s="238" t="s">
        <v>157</v>
      </c>
      <c r="AU190" s="238" t="s">
        <v>85</v>
      </c>
      <c r="AY190" s="18" t="s">
        <v>155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83</v>
      </c>
      <c r="BK190" s="239">
        <f>ROUND(I190*H190,2)</f>
        <v>0</v>
      </c>
      <c r="BL190" s="18" t="s">
        <v>162</v>
      </c>
      <c r="BM190" s="238" t="s">
        <v>209</v>
      </c>
    </row>
    <row r="191" s="14" customFormat="1">
      <c r="A191" s="14"/>
      <c r="B191" s="251"/>
      <c r="C191" s="252"/>
      <c r="D191" s="242" t="s">
        <v>163</v>
      </c>
      <c r="E191" s="253" t="s">
        <v>1</v>
      </c>
      <c r="F191" s="254" t="s">
        <v>640</v>
      </c>
      <c r="G191" s="252"/>
      <c r="H191" s="255">
        <v>98.159999999999997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1" t="s">
        <v>163</v>
      </c>
      <c r="AU191" s="261" t="s">
        <v>85</v>
      </c>
      <c r="AV191" s="14" t="s">
        <v>85</v>
      </c>
      <c r="AW191" s="14" t="s">
        <v>32</v>
      </c>
      <c r="AX191" s="14" t="s">
        <v>76</v>
      </c>
      <c r="AY191" s="261" t="s">
        <v>155</v>
      </c>
    </row>
    <row r="192" s="14" customFormat="1">
      <c r="A192" s="14"/>
      <c r="B192" s="251"/>
      <c r="C192" s="252"/>
      <c r="D192" s="242" t="s">
        <v>163</v>
      </c>
      <c r="E192" s="253" t="s">
        <v>1</v>
      </c>
      <c r="F192" s="254" t="s">
        <v>641</v>
      </c>
      <c r="G192" s="252"/>
      <c r="H192" s="255">
        <v>9.5999999999999996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1" t="s">
        <v>163</v>
      </c>
      <c r="AU192" s="261" t="s">
        <v>85</v>
      </c>
      <c r="AV192" s="14" t="s">
        <v>85</v>
      </c>
      <c r="AW192" s="14" t="s">
        <v>32</v>
      </c>
      <c r="AX192" s="14" t="s">
        <v>76</v>
      </c>
      <c r="AY192" s="261" t="s">
        <v>155</v>
      </c>
    </row>
    <row r="193" s="15" customFormat="1">
      <c r="A193" s="15"/>
      <c r="B193" s="262"/>
      <c r="C193" s="263"/>
      <c r="D193" s="242" t="s">
        <v>163</v>
      </c>
      <c r="E193" s="264" t="s">
        <v>1</v>
      </c>
      <c r="F193" s="265" t="s">
        <v>167</v>
      </c>
      <c r="G193" s="263"/>
      <c r="H193" s="266">
        <v>107.75999999999999</v>
      </c>
      <c r="I193" s="267"/>
      <c r="J193" s="263"/>
      <c r="K193" s="263"/>
      <c r="L193" s="268"/>
      <c r="M193" s="269"/>
      <c r="N193" s="270"/>
      <c r="O193" s="270"/>
      <c r="P193" s="270"/>
      <c r="Q193" s="270"/>
      <c r="R193" s="270"/>
      <c r="S193" s="270"/>
      <c r="T193" s="27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2" t="s">
        <v>163</v>
      </c>
      <c r="AU193" s="272" t="s">
        <v>85</v>
      </c>
      <c r="AV193" s="15" t="s">
        <v>162</v>
      </c>
      <c r="AW193" s="15" t="s">
        <v>32</v>
      </c>
      <c r="AX193" s="15" t="s">
        <v>83</v>
      </c>
      <c r="AY193" s="272" t="s">
        <v>155</v>
      </c>
    </row>
    <row r="194" s="2" customFormat="1" ht="37.8" customHeight="1">
      <c r="A194" s="39"/>
      <c r="B194" s="40"/>
      <c r="C194" s="227" t="s">
        <v>212</v>
      </c>
      <c r="D194" s="227" t="s">
        <v>157</v>
      </c>
      <c r="E194" s="228" t="s">
        <v>206</v>
      </c>
      <c r="F194" s="229" t="s">
        <v>207</v>
      </c>
      <c r="G194" s="230" t="s">
        <v>208</v>
      </c>
      <c r="H194" s="231">
        <v>4.4900000000000002</v>
      </c>
      <c r="I194" s="232"/>
      <c r="J194" s="233">
        <f>ROUND(I194*H194,2)</f>
        <v>0</v>
      </c>
      <c r="K194" s="229" t="s">
        <v>161</v>
      </c>
      <c r="L194" s="45"/>
      <c r="M194" s="234" t="s">
        <v>1</v>
      </c>
      <c r="N194" s="235" t="s">
        <v>41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162</v>
      </c>
      <c r="AT194" s="238" t="s">
        <v>157</v>
      </c>
      <c r="AU194" s="238" t="s">
        <v>85</v>
      </c>
      <c r="AY194" s="18" t="s">
        <v>155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83</v>
      </c>
      <c r="BK194" s="239">
        <f>ROUND(I194*H194,2)</f>
        <v>0</v>
      </c>
      <c r="BL194" s="18" t="s">
        <v>162</v>
      </c>
      <c r="BM194" s="238" t="s">
        <v>216</v>
      </c>
    </row>
    <row r="195" s="14" customFormat="1">
      <c r="A195" s="14"/>
      <c r="B195" s="251"/>
      <c r="C195" s="252"/>
      <c r="D195" s="242" t="s">
        <v>163</v>
      </c>
      <c r="E195" s="253" t="s">
        <v>1</v>
      </c>
      <c r="F195" s="254" t="s">
        <v>642</v>
      </c>
      <c r="G195" s="252"/>
      <c r="H195" s="255">
        <v>4.0899999999999999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1" t="s">
        <v>163</v>
      </c>
      <c r="AU195" s="261" t="s">
        <v>85</v>
      </c>
      <c r="AV195" s="14" t="s">
        <v>85</v>
      </c>
      <c r="AW195" s="14" t="s">
        <v>32</v>
      </c>
      <c r="AX195" s="14" t="s">
        <v>76</v>
      </c>
      <c r="AY195" s="261" t="s">
        <v>155</v>
      </c>
    </row>
    <row r="196" s="14" customFormat="1">
      <c r="A196" s="14"/>
      <c r="B196" s="251"/>
      <c r="C196" s="252"/>
      <c r="D196" s="242" t="s">
        <v>163</v>
      </c>
      <c r="E196" s="253" t="s">
        <v>1</v>
      </c>
      <c r="F196" s="254" t="s">
        <v>643</v>
      </c>
      <c r="G196" s="252"/>
      <c r="H196" s="255">
        <v>0.40000000000000002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1" t="s">
        <v>163</v>
      </c>
      <c r="AU196" s="261" t="s">
        <v>85</v>
      </c>
      <c r="AV196" s="14" t="s">
        <v>85</v>
      </c>
      <c r="AW196" s="14" t="s">
        <v>32</v>
      </c>
      <c r="AX196" s="14" t="s">
        <v>76</v>
      </c>
      <c r="AY196" s="261" t="s">
        <v>155</v>
      </c>
    </row>
    <row r="197" s="15" customFormat="1">
      <c r="A197" s="15"/>
      <c r="B197" s="262"/>
      <c r="C197" s="263"/>
      <c r="D197" s="242" t="s">
        <v>163</v>
      </c>
      <c r="E197" s="264" t="s">
        <v>1</v>
      </c>
      <c r="F197" s="265" t="s">
        <v>167</v>
      </c>
      <c r="G197" s="263"/>
      <c r="H197" s="266">
        <v>4.4900000000000002</v>
      </c>
      <c r="I197" s="267"/>
      <c r="J197" s="263"/>
      <c r="K197" s="263"/>
      <c r="L197" s="268"/>
      <c r="M197" s="269"/>
      <c r="N197" s="270"/>
      <c r="O197" s="270"/>
      <c r="P197" s="270"/>
      <c r="Q197" s="270"/>
      <c r="R197" s="270"/>
      <c r="S197" s="270"/>
      <c r="T197" s="27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2" t="s">
        <v>163</v>
      </c>
      <c r="AU197" s="272" t="s">
        <v>85</v>
      </c>
      <c r="AV197" s="15" t="s">
        <v>162</v>
      </c>
      <c r="AW197" s="15" t="s">
        <v>32</v>
      </c>
      <c r="AX197" s="15" t="s">
        <v>83</v>
      </c>
      <c r="AY197" s="272" t="s">
        <v>155</v>
      </c>
    </row>
    <row r="198" s="2" customFormat="1" ht="90" customHeight="1">
      <c r="A198" s="39"/>
      <c r="B198" s="40"/>
      <c r="C198" s="227" t="s">
        <v>191</v>
      </c>
      <c r="D198" s="227" t="s">
        <v>157</v>
      </c>
      <c r="E198" s="228" t="s">
        <v>644</v>
      </c>
      <c r="F198" s="229" t="s">
        <v>645</v>
      </c>
      <c r="G198" s="230" t="s">
        <v>302</v>
      </c>
      <c r="H198" s="231">
        <v>3.2999999999999998</v>
      </c>
      <c r="I198" s="232"/>
      <c r="J198" s="233">
        <f>ROUND(I198*H198,2)</f>
        <v>0</v>
      </c>
      <c r="K198" s="229" t="s">
        <v>161</v>
      </c>
      <c r="L198" s="45"/>
      <c r="M198" s="234" t="s">
        <v>1</v>
      </c>
      <c r="N198" s="235" t="s">
        <v>41</v>
      </c>
      <c r="O198" s="92"/>
      <c r="P198" s="236">
        <f>O198*H198</f>
        <v>0</v>
      </c>
      <c r="Q198" s="236">
        <v>0.0086767000000000007</v>
      </c>
      <c r="R198" s="236">
        <f>Q198*H198</f>
        <v>0.02863311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162</v>
      </c>
      <c r="AT198" s="238" t="s">
        <v>157</v>
      </c>
      <c r="AU198" s="238" t="s">
        <v>85</v>
      </c>
      <c r="AY198" s="18" t="s">
        <v>155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83</v>
      </c>
      <c r="BK198" s="239">
        <f>ROUND(I198*H198,2)</f>
        <v>0</v>
      </c>
      <c r="BL198" s="18" t="s">
        <v>162</v>
      </c>
      <c r="BM198" s="238" t="s">
        <v>219</v>
      </c>
    </row>
    <row r="199" s="14" customFormat="1">
      <c r="A199" s="14"/>
      <c r="B199" s="251"/>
      <c r="C199" s="252"/>
      <c r="D199" s="242" t="s">
        <v>163</v>
      </c>
      <c r="E199" s="253" t="s">
        <v>1</v>
      </c>
      <c r="F199" s="254" t="s">
        <v>646</v>
      </c>
      <c r="G199" s="252"/>
      <c r="H199" s="255">
        <v>3.2999999999999998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1" t="s">
        <v>163</v>
      </c>
      <c r="AU199" s="261" t="s">
        <v>85</v>
      </c>
      <c r="AV199" s="14" t="s">
        <v>85</v>
      </c>
      <c r="AW199" s="14" t="s">
        <v>32</v>
      </c>
      <c r="AX199" s="14" t="s">
        <v>76</v>
      </c>
      <c r="AY199" s="261" t="s">
        <v>155</v>
      </c>
    </row>
    <row r="200" s="15" customFormat="1">
      <c r="A200" s="15"/>
      <c r="B200" s="262"/>
      <c r="C200" s="263"/>
      <c r="D200" s="242" t="s">
        <v>163</v>
      </c>
      <c r="E200" s="264" t="s">
        <v>1</v>
      </c>
      <c r="F200" s="265" t="s">
        <v>167</v>
      </c>
      <c r="G200" s="263"/>
      <c r="H200" s="266">
        <v>3.2999999999999998</v>
      </c>
      <c r="I200" s="267"/>
      <c r="J200" s="263"/>
      <c r="K200" s="263"/>
      <c r="L200" s="268"/>
      <c r="M200" s="269"/>
      <c r="N200" s="270"/>
      <c r="O200" s="270"/>
      <c r="P200" s="270"/>
      <c r="Q200" s="270"/>
      <c r="R200" s="270"/>
      <c r="S200" s="270"/>
      <c r="T200" s="27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2" t="s">
        <v>163</v>
      </c>
      <c r="AU200" s="272" t="s">
        <v>85</v>
      </c>
      <c r="AV200" s="15" t="s">
        <v>162</v>
      </c>
      <c r="AW200" s="15" t="s">
        <v>32</v>
      </c>
      <c r="AX200" s="15" t="s">
        <v>83</v>
      </c>
      <c r="AY200" s="272" t="s">
        <v>155</v>
      </c>
    </row>
    <row r="201" s="2" customFormat="1" ht="90" customHeight="1">
      <c r="A201" s="39"/>
      <c r="B201" s="40"/>
      <c r="C201" s="227" t="s">
        <v>220</v>
      </c>
      <c r="D201" s="227" t="s">
        <v>157</v>
      </c>
      <c r="E201" s="228" t="s">
        <v>547</v>
      </c>
      <c r="F201" s="229" t="s">
        <v>548</v>
      </c>
      <c r="G201" s="230" t="s">
        <v>302</v>
      </c>
      <c r="H201" s="231">
        <v>1.1000000000000001</v>
      </c>
      <c r="I201" s="232"/>
      <c r="J201" s="233">
        <f>ROUND(I201*H201,2)</f>
        <v>0</v>
      </c>
      <c r="K201" s="229" t="s">
        <v>161</v>
      </c>
      <c r="L201" s="45"/>
      <c r="M201" s="234" t="s">
        <v>1</v>
      </c>
      <c r="N201" s="235" t="s">
        <v>41</v>
      </c>
      <c r="O201" s="92"/>
      <c r="P201" s="236">
        <f>O201*H201</f>
        <v>0</v>
      </c>
      <c r="Q201" s="236">
        <v>0.036904300000000001</v>
      </c>
      <c r="R201" s="236">
        <f>Q201*H201</f>
        <v>0.040594730000000002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162</v>
      </c>
      <c r="AT201" s="238" t="s">
        <v>157</v>
      </c>
      <c r="AU201" s="238" t="s">
        <v>85</v>
      </c>
      <c r="AY201" s="18" t="s">
        <v>155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83</v>
      </c>
      <c r="BK201" s="239">
        <f>ROUND(I201*H201,2)</f>
        <v>0</v>
      </c>
      <c r="BL201" s="18" t="s">
        <v>162</v>
      </c>
      <c r="BM201" s="238" t="s">
        <v>223</v>
      </c>
    </row>
    <row r="202" s="14" customFormat="1">
      <c r="A202" s="14"/>
      <c r="B202" s="251"/>
      <c r="C202" s="252"/>
      <c r="D202" s="242" t="s">
        <v>163</v>
      </c>
      <c r="E202" s="253" t="s">
        <v>1</v>
      </c>
      <c r="F202" s="254" t="s">
        <v>647</v>
      </c>
      <c r="G202" s="252"/>
      <c r="H202" s="255">
        <v>1.1000000000000001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1" t="s">
        <v>163</v>
      </c>
      <c r="AU202" s="261" t="s">
        <v>85</v>
      </c>
      <c r="AV202" s="14" t="s">
        <v>85</v>
      </c>
      <c r="AW202" s="14" t="s">
        <v>32</v>
      </c>
      <c r="AX202" s="14" t="s">
        <v>76</v>
      </c>
      <c r="AY202" s="261" t="s">
        <v>155</v>
      </c>
    </row>
    <row r="203" s="15" customFormat="1">
      <c r="A203" s="15"/>
      <c r="B203" s="262"/>
      <c r="C203" s="263"/>
      <c r="D203" s="242" t="s">
        <v>163</v>
      </c>
      <c r="E203" s="264" t="s">
        <v>1</v>
      </c>
      <c r="F203" s="265" t="s">
        <v>167</v>
      </c>
      <c r="G203" s="263"/>
      <c r="H203" s="266">
        <v>1.1000000000000001</v>
      </c>
      <c r="I203" s="267"/>
      <c r="J203" s="263"/>
      <c r="K203" s="263"/>
      <c r="L203" s="268"/>
      <c r="M203" s="269"/>
      <c r="N203" s="270"/>
      <c r="O203" s="270"/>
      <c r="P203" s="270"/>
      <c r="Q203" s="270"/>
      <c r="R203" s="270"/>
      <c r="S203" s="270"/>
      <c r="T203" s="27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2" t="s">
        <v>163</v>
      </c>
      <c r="AU203" s="272" t="s">
        <v>85</v>
      </c>
      <c r="AV203" s="15" t="s">
        <v>162</v>
      </c>
      <c r="AW203" s="15" t="s">
        <v>32</v>
      </c>
      <c r="AX203" s="15" t="s">
        <v>83</v>
      </c>
      <c r="AY203" s="272" t="s">
        <v>155</v>
      </c>
    </row>
    <row r="204" s="2" customFormat="1" ht="37.8" customHeight="1">
      <c r="A204" s="39"/>
      <c r="B204" s="40"/>
      <c r="C204" s="227" t="s">
        <v>8</v>
      </c>
      <c r="D204" s="227" t="s">
        <v>157</v>
      </c>
      <c r="E204" s="228" t="s">
        <v>550</v>
      </c>
      <c r="F204" s="229" t="s">
        <v>551</v>
      </c>
      <c r="G204" s="230" t="s">
        <v>215</v>
      </c>
      <c r="H204" s="231">
        <v>11.220000000000001</v>
      </c>
      <c r="I204" s="232"/>
      <c r="J204" s="233">
        <f>ROUND(I204*H204,2)</f>
        <v>0</v>
      </c>
      <c r="K204" s="229" t="s">
        <v>161</v>
      </c>
      <c r="L204" s="45"/>
      <c r="M204" s="234" t="s">
        <v>1</v>
      </c>
      <c r="N204" s="235" t="s">
        <v>41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162</v>
      </c>
      <c r="AT204" s="238" t="s">
        <v>157</v>
      </c>
      <c r="AU204" s="238" t="s">
        <v>85</v>
      </c>
      <c r="AY204" s="18" t="s">
        <v>155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83</v>
      </c>
      <c r="BK204" s="239">
        <f>ROUND(I204*H204,2)</f>
        <v>0</v>
      </c>
      <c r="BL204" s="18" t="s">
        <v>162</v>
      </c>
      <c r="BM204" s="238" t="s">
        <v>233</v>
      </c>
    </row>
    <row r="205" s="14" customFormat="1">
      <c r="A205" s="14"/>
      <c r="B205" s="251"/>
      <c r="C205" s="252"/>
      <c r="D205" s="242" t="s">
        <v>163</v>
      </c>
      <c r="E205" s="253" t="s">
        <v>1</v>
      </c>
      <c r="F205" s="254" t="s">
        <v>648</v>
      </c>
      <c r="G205" s="252"/>
      <c r="H205" s="255">
        <v>11.220000000000001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1" t="s">
        <v>163</v>
      </c>
      <c r="AU205" s="261" t="s">
        <v>85</v>
      </c>
      <c r="AV205" s="14" t="s">
        <v>85</v>
      </c>
      <c r="AW205" s="14" t="s">
        <v>32</v>
      </c>
      <c r="AX205" s="14" t="s">
        <v>76</v>
      </c>
      <c r="AY205" s="261" t="s">
        <v>155</v>
      </c>
    </row>
    <row r="206" s="15" customFormat="1">
      <c r="A206" s="15"/>
      <c r="B206" s="262"/>
      <c r="C206" s="263"/>
      <c r="D206" s="242" t="s">
        <v>163</v>
      </c>
      <c r="E206" s="264" t="s">
        <v>1</v>
      </c>
      <c r="F206" s="265" t="s">
        <v>167</v>
      </c>
      <c r="G206" s="263"/>
      <c r="H206" s="266">
        <v>11.220000000000001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2" t="s">
        <v>163</v>
      </c>
      <c r="AU206" s="272" t="s">
        <v>85</v>
      </c>
      <c r="AV206" s="15" t="s">
        <v>162</v>
      </c>
      <c r="AW206" s="15" t="s">
        <v>32</v>
      </c>
      <c r="AX206" s="15" t="s">
        <v>83</v>
      </c>
      <c r="AY206" s="272" t="s">
        <v>155</v>
      </c>
    </row>
    <row r="207" s="2" customFormat="1" ht="55.5" customHeight="1">
      <c r="A207" s="39"/>
      <c r="B207" s="40"/>
      <c r="C207" s="227" t="s">
        <v>234</v>
      </c>
      <c r="D207" s="227" t="s">
        <v>157</v>
      </c>
      <c r="E207" s="228" t="s">
        <v>213</v>
      </c>
      <c r="F207" s="229" t="s">
        <v>214</v>
      </c>
      <c r="G207" s="230" t="s">
        <v>215</v>
      </c>
      <c r="H207" s="231">
        <v>24.552</v>
      </c>
      <c r="I207" s="232"/>
      <c r="J207" s="233">
        <f>ROUND(I207*H207,2)</f>
        <v>0</v>
      </c>
      <c r="K207" s="229" t="s">
        <v>161</v>
      </c>
      <c r="L207" s="45"/>
      <c r="M207" s="234" t="s">
        <v>1</v>
      </c>
      <c r="N207" s="235" t="s">
        <v>41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162</v>
      </c>
      <c r="AT207" s="238" t="s">
        <v>157</v>
      </c>
      <c r="AU207" s="238" t="s">
        <v>85</v>
      </c>
      <c r="AY207" s="18" t="s">
        <v>155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83</v>
      </c>
      <c r="BK207" s="239">
        <f>ROUND(I207*H207,2)</f>
        <v>0</v>
      </c>
      <c r="BL207" s="18" t="s">
        <v>162</v>
      </c>
      <c r="BM207" s="238" t="s">
        <v>237</v>
      </c>
    </row>
    <row r="208" s="13" customFormat="1">
      <c r="A208" s="13"/>
      <c r="B208" s="240"/>
      <c r="C208" s="241"/>
      <c r="D208" s="242" t="s">
        <v>163</v>
      </c>
      <c r="E208" s="243" t="s">
        <v>1</v>
      </c>
      <c r="F208" s="244" t="s">
        <v>164</v>
      </c>
      <c r="G208" s="241"/>
      <c r="H208" s="243" t="s">
        <v>1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0" t="s">
        <v>163</v>
      </c>
      <c r="AU208" s="250" t="s">
        <v>85</v>
      </c>
      <c r="AV208" s="13" t="s">
        <v>83</v>
      </c>
      <c r="AW208" s="13" t="s">
        <v>32</v>
      </c>
      <c r="AX208" s="13" t="s">
        <v>76</v>
      </c>
      <c r="AY208" s="250" t="s">
        <v>155</v>
      </c>
    </row>
    <row r="209" s="13" customFormat="1">
      <c r="A209" s="13"/>
      <c r="B209" s="240"/>
      <c r="C209" s="241"/>
      <c r="D209" s="242" t="s">
        <v>163</v>
      </c>
      <c r="E209" s="243" t="s">
        <v>1</v>
      </c>
      <c r="F209" s="244" t="s">
        <v>553</v>
      </c>
      <c r="G209" s="241"/>
      <c r="H209" s="243" t="s">
        <v>1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0" t="s">
        <v>163</v>
      </c>
      <c r="AU209" s="250" t="s">
        <v>85</v>
      </c>
      <c r="AV209" s="13" t="s">
        <v>83</v>
      </c>
      <c r="AW209" s="13" t="s">
        <v>32</v>
      </c>
      <c r="AX209" s="13" t="s">
        <v>76</v>
      </c>
      <c r="AY209" s="250" t="s">
        <v>155</v>
      </c>
    </row>
    <row r="210" s="13" customFormat="1">
      <c r="A210" s="13"/>
      <c r="B210" s="240"/>
      <c r="C210" s="241"/>
      <c r="D210" s="242" t="s">
        <v>163</v>
      </c>
      <c r="E210" s="243" t="s">
        <v>1</v>
      </c>
      <c r="F210" s="244" t="s">
        <v>225</v>
      </c>
      <c r="G210" s="241"/>
      <c r="H210" s="243" t="s">
        <v>1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0" t="s">
        <v>163</v>
      </c>
      <c r="AU210" s="250" t="s">
        <v>85</v>
      </c>
      <c r="AV210" s="13" t="s">
        <v>83</v>
      </c>
      <c r="AW210" s="13" t="s">
        <v>32</v>
      </c>
      <c r="AX210" s="13" t="s">
        <v>76</v>
      </c>
      <c r="AY210" s="250" t="s">
        <v>155</v>
      </c>
    </row>
    <row r="211" s="13" customFormat="1">
      <c r="A211" s="13"/>
      <c r="B211" s="240"/>
      <c r="C211" s="241"/>
      <c r="D211" s="242" t="s">
        <v>163</v>
      </c>
      <c r="E211" s="243" t="s">
        <v>1</v>
      </c>
      <c r="F211" s="244" t="s">
        <v>170</v>
      </c>
      <c r="G211" s="241"/>
      <c r="H211" s="243" t="s">
        <v>1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0" t="s">
        <v>163</v>
      </c>
      <c r="AU211" s="250" t="s">
        <v>85</v>
      </c>
      <c r="AV211" s="13" t="s">
        <v>83</v>
      </c>
      <c r="AW211" s="13" t="s">
        <v>32</v>
      </c>
      <c r="AX211" s="13" t="s">
        <v>76</v>
      </c>
      <c r="AY211" s="250" t="s">
        <v>155</v>
      </c>
    </row>
    <row r="212" s="14" customFormat="1">
      <c r="A212" s="14"/>
      <c r="B212" s="251"/>
      <c r="C212" s="252"/>
      <c r="D212" s="242" t="s">
        <v>163</v>
      </c>
      <c r="E212" s="253" t="s">
        <v>1</v>
      </c>
      <c r="F212" s="254" t="s">
        <v>649</v>
      </c>
      <c r="G212" s="252"/>
      <c r="H212" s="255">
        <v>21.609999999999999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1" t="s">
        <v>163</v>
      </c>
      <c r="AU212" s="261" t="s">
        <v>85</v>
      </c>
      <c r="AV212" s="14" t="s">
        <v>85</v>
      </c>
      <c r="AW212" s="14" t="s">
        <v>32</v>
      </c>
      <c r="AX212" s="14" t="s">
        <v>76</v>
      </c>
      <c r="AY212" s="261" t="s">
        <v>155</v>
      </c>
    </row>
    <row r="213" s="14" customFormat="1">
      <c r="A213" s="14"/>
      <c r="B213" s="251"/>
      <c r="C213" s="252"/>
      <c r="D213" s="242" t="s">
        <v>163</v>
      </c>
      <c r="E213" s="253" t="s">
        <v>1</v>
      </c>
      <c r="F213" s="254" t="s">
        <v>650</v>
      </c>
      <c r="G213" s="252"/>
      <c r="H213" s="255">
        <v>1.3500000000000001</v>
      </c>
      <c r="I213" s="256"/>
      <c r="J213" s="252"/>
      <c r="K213" s="252"/>
      <c r="L213" s="257"/>
      <c r="M213" s="258"/>
      <c r="N213" s="259"/>
      <c r="O213" s="259"/>
      <c r="P213" s="259"/>
      <c r="Q213" s="259"/>
      <c r="R213" s="259"/>
      <c r="S213" s="259"/>
      <c r="T213" s="26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1" t="s">
        <v>163</v>
      </c>
      <c r="AU213" s="261" t="s">
        <v>85</v>
      </c>
      <c r="AV213" s="14" t="s">
        <v>85</v>
      </c>
      <c r="AW213" s="14" t="s">
        <v>32</v>
      </c>
      <c r="AX213" s="14" t="s">
        <v>76</v>
      </c>
      <c r="AY213" s="261" t="s">
        <v>155</v>
      </c>
    </row>
    <row r="214" s="16" customFormat="1">
      <c r="A214" s="16"/>
      <c r="B214" s="277"/>
      <c r="C214" s="278"/>
      <c r="D214" s="242" t="s">
        <v>163</v>
      </c>
      <c r="E214" s="279" t="s">
        <v>1</v>
      </c>
      <c r="F214" s="280" t="s">
        <v>228</v>
      </c>
      <c r="G214" s="278"/>
      <c r="H214" s="281">
        <v>22.960000000000001</v>
      </c>
      <c r="I214" s="282"/>
      <c r="J214" s="278"/>
      <c r="K214" s="278"/>
      <c r="L214" s="283"/>
      <c r="M214" s="284"/>
      <c r="N214" s="285"/>
      <c r="O214" s="285"/>
      <c r="P214" s="285"/>
      <c r="Q214" s="285"/>
      <c r="R214" s="285"/>
      <c r="S214" s="285"/>
      <c r="T214" s="28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87" t="s">
        <v>163</v>
      </c>
      <c r="AU214" s="287" t="s">
        <v>85</v>
      </c>
      <c r="AV214" s="16" t="s">
        <v>178</v>
      </c>
      <c r="AW214" s="16" t="s">
        <v>32</v>
      </c>
      <c r="AX214" s="16" t="s">
        <v>76</v>
      </c>
      <c r="AY214" s="287" t="s">
        <v>155</v>
      </c>
    </row>
    <row r="215" s="13" customFormat="1">
      <c r="A215" s="13"/>
      <c r="B215" s="240"/>
      <c r="C215" s="241"/>
      <c r="D215" s="242" t="s">
        <v>163</v>
      </c>
      <c r="E215" s="243" t="s">
        <v>1</v>
      </c>
      <c r="F215" s="244" t="s">
        <v>174</v>
      </c>
      <c r="G215" s="241"/>
      <c r="H215" s="243" t="s">
        <v>1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0" t="s">
        <v>163</v>
      </c>
      <c r="AU215" s="250" t="s">
        <v>85</v>
      </c>
      <c r="AV215" s="13" t="s">
        <v>83</v>
      </c>
      <c r="AW215" s="13" t="s">
        <v>32</v>
      </c>
      <c r="AX215" s="13" t="s">
        <v>76</v>
      </c>
      <c r="AY215" s="250" t="s">
        <v>155</v>
      </c>
    </row>
    <row r="216" s="14" customFormat="1">
      <c r="A216" s="14"/>
      <c r="B216" s="251"/>
      <c r="C216" s="252"/>
      <c r="D216" s="242" t="s">
        <v>163</v>
      </c>
      <c r="E216" s="253" t="s">
        <v>1</v>
      </c>
      <c r="F216" s="254" t="s">
        <v>651</v>
      </c>
      <c r="G216" s="252"/>
      <c r="H216" s="255">
        <v>1.46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1" t="s">
        <v>163</v>
      </c>
      <c r="AU216" s="261" t="s">
        <v>85</v>
      </c>
      <c r="AV216" s="14" t="s">
        <v>85</v>
      </c>
      <c r="AW216" s="14" t="s">
        <v>32</v>
      </c>
      <c r="AX216" s="14" t="s">
        <v>76</v>
      </c>
      <c r="AY216" s="261" t="s">
        <v>155</v>
      </c>
    </row>
    <row r="217" s="14" customFormat="1">
      <c r="A217" s="14"/>
      <c r="B217" s="251"/>
      <c r="C217" s="252"/>
      <c r="D217" s="242" t="s">
        <v>163</v>
      </c>
      <c r="E217" s="253" t="s">
        <v>1</v>
      </c>
      <c r="F217" s="254" t="s">
        <v>652</v>
      </c>
      <c r="G217" s="252"/>
      <c r="H217" s="255">
        <v>0.13200000000000001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1" t="s">
        <v>163</v>
      </c>
      <c r="AU217" s="261" t="s">
        <v>85</v>
      </c>
      <c r="AV217" s="14" t="s">
        <v>85</v>
      </c>
      <c r="AW217" s="14" t="s">
        <v>32</v>
      </c>
      <c r="AX217" s="14" t="s">
        <v>76</v>
      </c>
      <c r="AY217" s="261" t="s">
        <v>155</v>
      </c>
    </row>
    <row r="218" s="16" customFormat="1">
      <c r="A218" s="16"/>
      <c r="B218" s="277"/>
      <c r="C218" s="278"/>
      <c r="D218" s="242" t="s">
        <v>163</v>
      </c>
      <c r="E218" s="279" t="s">
        <v>1</v>
      </c>
      <c r="F218" s="280" t="s">
        <v>228</v>
      </c>
      <c r="G218" s="278"/>
      <c r="H218" s="281">
        <v>1.5920000000000001</v>
      </c>
      <c r="I218" s="282"/>
      <c r="J218" s="278"/>
      <c r="K218" s="278"/>
      <c r="L218" s="283"/>
      <c r="M218" s="284"/>
      <c r="N218" s="285"/>
      <c r="O218" s="285"/>
      <c r="P218" s="285"/>
      <c r="Q218" s="285"/>
      <c r="R218" s="285"/>
      <c r="S218" s="285"/>
      <c r="T218" s="28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87" t="s">
        <v>163</v>
      </c>
      <c r="AU218" s="287" t="s">
        <v>85</v>
      </c>
      <c r="AV218" s="16" t="s">
        <v>178</v>
      </c>
      <c r="AW218" s="16" t="s">
        <v>32</v>
      </c>
      <c r="AX218" s="16" t="s">
        <v>76</v>
      </c>
      <c r="AY218" s="287" t="s">
        <v>155</v>
      </c>
    </row>
    <row r="219" s="15" customFormat="1">
      <c r="A219" s="15"/>
      <c r="B219" s="262"/>
      <c r="C219" s="263"/>
      <c r="D219" s="242" t="s">
        <v>163</v>
      </c>
      <c r="E219" s="264" t="s">
        <v>1</v>
      </c>
      <c r="F219" s="265" t="s">
        <v>167</v>
      </c>
      <c r="G219" s="263"/>
      <c r="H219" s="266">
        <v>24.552000000000003</v>
      </c>
      <c r="I219" s="267"/>
      <c r="J219" s="263"/>
      <c r="K219" s="263"/>
      <c r="L219" s="268"/>
      <c r="M219" s="269"/>
      <c r="N219" s="270"/>
      <c r="O219" s="270"/>
      <c r="P219" s="270"/>
      <c r="Q219" s="270"/>
      <c r="R219" s="270"/>
      <c r="S219" s="270"/>
      <c r="T219" s="271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2" t="s">
        <v>163</v>
      </c>
      <c r="AU219" s="272" t="s">
        <v>85</v>
      </c>
      <c r="AV219" s="15" t="s">
        <v>162</v>
      </c>
      <c r="AW219" s="15" t="s">
        <v>32</v>
      </c>
      <c r="AX219" s="15" t="s">
        <v>83</v>
      </c>
      <c r="AY219" s="272" t="s">
        <v>155</v>
      </c>
    </row>
    <row r="220" s="2" customFormat="1" ht="55.5" customHeight="1">
      <c r="A220" s="39"/>
      <c r="B220" s="40"/>
      <c r="C220" s="227" t="s">
        <v>203</v>
      </c>
      <c r="D220" s="227" t="s">
        <v>157</v>
      </c>
      <c r="E220" s="228" t="s">
        <v>217</v>
      </c>
      <c r="F220" s="229" t="s">
        <v>218</v>
      </c>
      <c r="G220" s="230" t="s">
        <v>215</v>
      </c>
      <c r="H220" s="231">
        <v>49.103000000000002</v>
      </c>
      <c r="I220" s="232"/>
      <c r="J220" s="233">
        <f>ROUND(I220*H220,2)</f>
        <v>0</v>
      </c>
      <c r="K220" s="229" t="s">
        <v>161</v>
      </c>
      <c r="L220" s="45"/>
      <c r="M220" s="234" t="s">
        <v>1</v>
      </c>
      <c r="N220" s="235" t="s">
        <v>41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162</v>
      </c>
      <c r="AT220" s="238" t="s">
        <v>157</v>
      </c>
      <c r="AU220" s="238" t="s">
        <v>85</v>
      </c>
      <c r="AY220" s="18" t="s">
        <v>155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83</v>
      </c>
      <c r="BK220" s="239">
        <f>ROUND(I220*H220,2)</f>
        <v>0</v>
      </c>
      <c r="BL220" s="18" t="s">
        <v>162</v>
      </c>
      <c r="BM220" s="238" t="s">
        <v>242</v>
      </c>
    </row>
    <row r="221" s="13" customFormat="1">
      <c r="A221" s="13"/>
      <c r="B221" s="240"/>
      <c r="C221" s="241"/>
      <c r="D221" s="242" t="s">
        <v>163</v>
      </c>
      <c r="E221" s="243" t="s">
        <v>1</v>
      </c>
      <c r="F221" s="244" t="s">
        <v>164</v>
      </c>
      <c r="G221" s="241"/>
      <c r="H221" s="243" t="s">
        <v>1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0" t="s">
        <v>163</v>
      </c>
      <c r="AU221" s="250" t="s">
        <v>85</v>
      </c>
      <c r="AV221" s="13" t="s">
        <v>83</v>
      </c>
      <c r="AW221" s="13" t="s">
        <v>32</v>
      </c>
      <c r="AX221" s="13" t="s">
        <v>76</v>
      </c>
      <c r="AY221" s="250" t="s">
        <v>155</v>
      </c>
    </row>
    <row r="222" s="13" customFormat="1">
      <c r="A222" s="13"/>
      <c r="B222" s="240"/>
      <c r="C222" s="241"/>
      <c r="D222" s="242" t="s">
        <v>163</v>
      </c>
      <c r="E222" s="243" t="s">
        <v>1</v>
      </c>
      <c r="F222" s="244" t="s">
        <v>558</v>
      </c>
      <c r="G222" s="241"/>
      <c r="H222" s="243" t="s">
        <v>1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0" t="s">
        <v>163</v>
      </c>
      <c r="AU222" s="250" t="s">
        <v>85</v>
      </c>
      <c r="AV222" s="13" t="s">
        <v>83</v>
      </c>
      <c r="AW222" s="13" t="s">
        <v>32</v>
      </c>
      <c r="AX222" s="13" t="s">
        <v>76</v>
      </c>
      <c r="AY222" s="250" t="s">
        <v>155</v>
      </c>
    </row>
    <row r="223" s="13" customFormat="1">
      <c r="A223" s="13"/>
      <c r="B223" s="240"/>
      <c r="C223" s="241"/>
      <c r="D223" s="242" t="s">
        <v>163</v>
      </c>
      <c r="E223" s="243" t="s">
        <v>1</v>
      </c>
      <c r="F223" s="244" t="s">
        <v>225</v>
      </c>
      <c r="G223" s="241"/>
      <c r="H223" s="243" t="s">
        <v>1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0" t="s">
        <v>163</v>
      </c>
      <c r="AU223" s="250" t="s">
        <v>85</v>
      </c>
      <c r="AV223" s="13" t="s">
        <v>83</v>
      </c>
      <c r="AW223" s="13" t="s">
        <v>32</v>
      </c>
      <c r="AX223" s="13" t="s">
        <v>76</v>
      </c>
      <c r="AY223" s="250" t="s">
        <v>155</v>
      </c>
    </row>
    <row r="224" s="13" customFormat="1">
      <c r="A224" s="13"/>
      <c r="B224" s="240"/>
      <c r="C224" s="241"/>
      <c r="D224" s="242" t="s">
        <v>163</v>
      </c>
      <c r="E224" s="243" t="s">
        <v>1</v>
      </c>
      <c r="F224" s="244" t="s">
        <v>170</v>
      </c>
      <c r="G224" s="241"/>
      <c r="H224" s="243" t="s">
        <v>1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0" t="s">
        <v>163</v>
      </c>
      <c r="AU224" s="250" t="s">
        <v>85</v>
      </c>
      <c r="AV224" s="13" t="s">
        <v>83</v>
      </c>
      <c r="AW224" s="13" t="s">
        <v>32</v>
      </c>
      <c r="AX224" s="13" t="s">
        <v>76</v>
      </c>
      <c r="AY224" s="250" t="s">
        <v>155</v>
      </c>
    </row>
    <row r="225" s="14" customFormat="1">
      <c r="A225" s="14"/>
      <c r="B225" s="251"/>
      <c r="C225" s="252"/>
      <c r="D225" s="242" t="s">
        <v>163</v>
      </c>
      <c r="E225" s="253" t="s">
        <v>1</v>
      </c>
      <c r="F225" s="254" t="s">
        <v>653</v>
      </c>
      <c r="G225" s="252"/>
      <c r="H225" s="255">
        <v>43.219999999999999</v>
      </c>
      <c r="I225" s="256"/>
      <c r="J225" s="252"/>
      <c r="K225" s="252"/>
      <c r="L225" s="257"/>
      <c r="M225" s="258"/>
      <c r="N225" s="259"/>
      <c r="O225" s="259"/>
      <c r="P225" s="259"/>
      <c r="Q225" s="259"/>
      <c r="R225" s="259"/>
      <c r="S225" s="259"/>
      <c r="T225" s="26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1" t="s">
        <v>163</v>
      </c>
      <c r="AU225" s="261" t="s">
        <v>85</v>
      </c>
      <c r="AV225" s="14" t="s">
        <v>85</v>
      </c>
      <c r="AW225" s="14" t="s">
        <v>32</v>
      </c>
      <c r="AX225" s="14" t="s">
        <v>76</v>
      </c>
      <c r="AY225" s="261" t="s">
        <v>155</v>
      </c>
    </row>
    <row r="226" s="14" customFormat="1">
      <c r="A226" s="14"/>
      <c r="B226" s="251"/>
      <c r="C226" s="252"/>
      <c r="D226" s="242" t="s">
        <v>163</v>
      </c>
      <c r="E226" s="253" t="s">
        <v>1</v>
      </c>
      <c r="F226" s="254" t="s">
        <v>654</v>
      </c>
      <c r="G226" s="252"/>
      <c r="H226" s="255">
        <v>2.6989999999999998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1" t="s">
        <v>163</v>
      </c>
      <c r="AU226" s="261" t="s">
        <v>85</v>
      </c>
      <c r="AV226" s="14" t="s">
        <v>85</v>
      </c>
      <c r="AW226" s="14" t="s">
        <v>32</v>
      </c>
      <c r="AX226" s="14" t="s">
        <v>76</v>
      </c>
      <c r="AY226" s="261" t="s">
        <v>155</v>
      </c>
    </row>
    <row r="227" s="16" customFormat="1">
      <c r="A227" s="16"/>
      <c r="B227" s="277"/>
      <c r="C227" s="278"/>
      <c r="D227" s="242" t="s">
        <v>163</v>
      </c>
      <c r="E227" s="279" t="s">
        <v>1</v>
      </c>
      <c r="F227" s="280" t="s">
        <v>228</v>
      </c>
      <c r="G227" s="278"/>
      <c r="H227" s="281">
        <v>45.918999999999997</v>
      </c>
      <c r="I227" s="282"/>
      <c r="J227" s="278"/>
      <c r="K227" s="278"/>
      <c r="L227" s="283"/>
      <c r="M227" s="284"/>
      <c r="N227" s="285"/>
      <c r="O227" s="285"/>
      <c r="P227" s="285"/>
      <c r="Q227" s="285"/>
      <c r="R227" s="285"/>
      <c r="S227" s="285"/>
      <c r="T227" s="28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87" t="s">
        <v>163</v>
      </c>
      <c r="AU227" s="287" t="s">
        <v>85</v>
      </c>
      <c r="AV227" s="16" t="s">
        <v>178</v>
      </c>
      <c r="AW227" s="16" t="s">
        <v>32</v>
      </c>
      <c r="AX227" s="16" t="s">
        <v>76</v>
      </c>
      <c r="AY227" s="287" t="s">
        <v>155</v>
      </c>
    </row>
    <row r="228" s="13" customFormat="1">
      <c r="A228" s="13"/>
      <c r="B228" s="240"/>
      <c r="C228" s="241"/>
      <c r="D228" s="242" t="s">
        <v>163</v>
      </c>
      <c r="E228" s="243" t="s">
        <v>1</v>
      </c>
      <c r="F228" s="244" t="s">
        <v>174</v>
      </c>
      <c r="G228" s="241"/>
      <c r="H228" s="243" t="s">
        <v>1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0" t="s">
        <v>163</v>
      </c>
      <c r="AU228" s="250" t="s">
        <v>85</v>
      </c>
      <c r="AV228" s="13" t="s">
        <v>83</v>
      </c>
      <c r="AW228" s="13" t="s">
        <v>32</v>
      </c>
      <c r="AX228" s="13" t="s">
        <v>76</v>
      </c>
      <c r="AY228" s="250" t="s">
        <v>155</v>
      </c>
    </row>
    <row r="229" s="14" customFormat="1">
      <c r="A229" s="14"/>
      <c r="B229" s="251"/>
      <c r="C229" s="252"/>
      <c r="D229" s="242" t="s">
        <v>163</v>
      </c>
      <c r="E229" s="253" t="s">
        <v>1</v>
      </c>
      <c r="F229" s="254" t="s">
        <v>655</v>
      </c>
      <c r="G229" s="252"/>
      <c r="H229" s="255">
        <v>2.9199999999999999</v>
      </c>
      <c r="I229" s="256"/>
      <c r="J229" s="252"/>
      <c r="K229" s="252"/>
      <c r="L229" s="257"/>
      <c r="M229" s="258"/>
      <c r="N229" s="259"/>
      <c r="O229" s="259"/>
      <c r="P229" s="259"/>
      <c r="Q229" s="259"/>
      <c r="R229" s="259"/>
      <c r="S229" s="259"/>
      <c r="T229" s="26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1" t="s">
        <v>163</v>
      </c>
      <c r="AU229" s="261" t="s">
        <v>85</v>
      </c>
      <c r="AV229" s="14" t="s">
        <v>85</v>
      </c>
      <c r="AW229" s="14" t="s">
        <v>32</v>
      </c>
      <c r="AX229" s="14" t="s">
        <v>76</v>
      </c>
      <c r="AY229" s="261" t="s">
        <v>155</v>
      </c>
    </row>
    <row r="230" s="14" customFormat="1">
      <c r="A230" s="14"/>
      <c r="B230" s="251"/>
      <c r="C230" s="252"/>
      <c r="D230" s="242" t="s">
        <v>163</v>
      </c>
      <c r="E230" s="253" t="s">
        <v>1</v>
      </c>
      <c r="F230" s="254" t="s">
        <v>656</v>
      </c>
      <c r="G230" s="252"/>
      <c r="H230" s="255">
        <v>0.26400000000000001</v>
      </c>
      <c r="I230" s="256"/>
      <c r="J230" s="252"/>
      <c r="K230" s="252"/>
      <c r="L230" s="257"/>
      <c r="M230" s="258"/>
      <c r="N230" s="259"/>
      <c r="O230" s="259"/>
      <c r="P230" s="259"/>
      <c r="Q230" s="259"/>
      <c r="R230" s="259"/>
      <c r="S230" s="259"/>
      <c r="T230" s="26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1" t="s">
        <v>163</v>
      </c>
      <c r="AU230" s="261" t="s">
        <v>85</v>
      </c>
      <c r="AV230" s="14" t="s">
        <v>85</v>
      </c>
      <c r="AW230" s="14" t="s">
        <v>32</v>
      </c>
      <c r="AX230" s="14" t="s">
        <v>76</v>
      </c>
      <c r="AY230" s="261" t="s">
        <v>155</v>
      </c>
    </row>
    <row r="231" s="16" customFormat="1">
      <c r="A231" s="16"/>
      <c r="B231" s="277"/>
      <c r="C231" s="278"/>
      <c r="D231" s="242" t="s">
        <v>163</v>
      </c>
      <c r="E231" s="279" t="s">
        <v>1</v>
      </c>
      <c r="F231" s="280" t="s">
        <v>228</v>
      </c>
      <c r="G231" s="278"/>
      <c r="H231" s="281">
        <v>3.1840000000000002</v>
      </c>
      <c r="I231" s="282"/>
      <c r="J231" s="278"/>
      <c r="K231" s="278"/>
      <c r="L231" s="283"/>
      <c r="M231" s="284"/>
      <c r="N231" s="285"/>
      <c r="O231" s="285"/>
      <c r="P231" s="285"/>
      <c r="Q231" s="285"/>
      <c r="R231" s="285"/>
      <c r="S231" s="285"/>
      <c r="T231" s="28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87" t="s">
        <v>163</v>
      </c>
      <c r="AU231" s="287" t="s">
        <v>85</v>
      </c>
      <c r="AV231" s="16" t="s">
        <v>178</v>
      </c>
      <c r="AW231" s="16" t="s">
        <v>32</v>
      </c>
      <c r="AX231" s="16" t="s">
        <v>76</v>
      </c>
      <c r="AY231" s="287" t="s">
        <v>155</v>
      </c>
    </row>
    <row r="232" s="15" customFormat="1">
      <c r="A232" s="15"/>
      <c r="B232" s="262"/>
      <c r="C232" s="263"/>
      <c r="D232" s="242" t="s">
        <v>163</v>
      </c>
      <c r="E232" s="264" t="s">
        <v>1</v>
      </c>
      <c r="F232" s="265" t="s">
        <v>167</v>
      </c>
      <c r="G232" s="263"/>
      <c r="H232" s="266">
        <v>49.103000000000002</v>
      </c>
      <c r="I232" s="267"/>
      <c r="J232" s="263"/>
      <c r="K232" s="263"/>
      <c r="L232" s="268"/>
      <c r="M232" s="269"/>
      <c r="N232" s="270"/>
      <c r="O232" s="270"/>
      <c r="P232" s="270"/>
      <c r="Q232" s="270"/>
      <c r="R232" s="270"/>
      <c r="S232" s="270"/>
      <c r="T232" s="27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2" t="s">
        <v>163</v>
      </c>
      <c r="AU232" s="272" t="s">
        <v>85</v>
      </c>
      <c r="AV232" s="15" t="s">
        <v>162</v>
      </c>
      <c r="AW232" s="15" t="s">
        <v>32</v>
      </c>
      <c r="AX232" s="15" t="s">
        <v>83</v>
      </c>
      <c r="AY232" s="272" t="s">
        <v>155</v>
      </c>
    </row>
    <row r="233" s="2" customFormat="1" ht="55.5" customHeight="1">
      <c r="A233" s="39"/>
      <c r="B233" s="40"/>
      <c r="C233" s="227" t="s">
        <v>243</v>
      </c>
      <c r="D233" s="227" t="s">
        <v>157</v>
      </c>
      <c r="E233" s="228" t="s">
        <v>221</v>
      </c>
      <c r="F233" s="229" t="s">
        <v>222</v>
      </c>
      <c r="G233" s="230" t="s">
        <v>215</v>
      </c>
      <c r="H233" s="231">
        <v>36.828000000000003</v>
      </c>
      <c r="I233" s="232"/>
      <c r="J233" s="233">
        <f>ROUND(I233*H233,2)</f>
        <v>0</v>
      </c>
      <c r="K233" s="229" t="s">
        <v>161</v>
      </c>
      <c r="L233" s="45"/>
      <c r="M233" s="234" t="s">
        <v>1</v>
      </c>
      <c r="N233" s="235" t="s">
        <v>41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162</v>
      </c>
      <c r="AT233" s="238" t="s">
        <v>157</v>
      </c>
      <c r="AU233" s="238" t="s">
        <v>85</v>
      </c>
      <c r="AY233" s="18" t="s">
        <v>155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83</v>
      </c>
      <c r="BK233" s="239">
        <f>ROUND(I233*H233,2)</f>
        <v>0</v>
      </c>
      <c r="BL233" s="18" t="s">
        <v>162</v>
      </c>
      <c r="BM233" s="238" t="s">
        <v>246</v>
      </c>
    </row>
    <row r="234" s="13" customFormat="1">
      <c r="A234" s="13"/>
      <c r="B234" s="240"/>
      <c r="C234" s="241"/>
      <c r="D234" s="242" t="s">
        <v>163</v>
      </c>
      <c r="E234" s="243" t="s">
        <v>1</v>
      </c>
      <c r="F234" s="244" t="s">
        <v>164</v>
      </c>
      <c r="G234" s="241"/>
      <c r="H234" s="243" t="s">
        <v>1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163</v>
      </c>
      <c r="AU234" s="250" t="s">
        <v>85</v>
      </c>
      <c r="AV234" s="13" t="s">
        <v>83</v>
      </c>
      <c r="AW234" s="13" t="s">
        <v>32</v>
      </c>
      <c r="AX234" s="13" t="s">
        <v>76</v>
      </c>
      <c r="AY234" s="250" t="s">
        <v>155</v>
      </c>
    </row>
    <row r="235" s="13" customFormat="1">
      <c r="A235" s="13"/>
      <c r="B235" s="240"/>
      <c r="C235" s="241"/>
      <c r="D235" s="242" t="s">
        <v>163</v>
      </c>
      <c r="E235" s="243" t="s">
        <v>1</v>
      </c>
      <c r="F235" s="244" t="s">
        <v>224</v>
      </c>
      <c r="G235" s="241"/>
      <c r="H235" s="243" t="s">
        <v>1</v>
      </c>
      <c r="I235" s="245"/>
      <c r="J235" s="241"/>
      <c r="K235" s="241"/>
      <c r="L235" s="246"/>
      <c r="M235" s="247"/>
      <c r="N235" s="248"/>
      <c r="O235" s="248"/>
      <c r="P235" s="248"/>
      <c r="Q235" s="248"/>
      <c r="R235" s="248"/>
      <c r="S235" s="248"/>
      <c r="T235" s="24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0" t="s">
        <v>163</v>
      </c>
      <c r="AU235" s="250" t="s">
        <v>85</v>
      </c>
      <c r="AV235" s="13" t="s">
        <v>83</v>
      </c>
      <c r="AW235" s="13" t="s">
        <v>32</v>
      </c>
      <c r="AX235" s="13" t="s">
        <v>76</v>
      </c>
      <c r="AY235" s="250" t="s">
        <v>155</v>
      </c>
    </row>
    <row r="236" s="13" customFormat="1">
      <c r="A236" s="13"/>
      <c r="B236" s="240"/>
      <c r="C236" s="241"/>
      <c r="D236" s="242" t="s">
        <v>163</v>
      </c>
      <c r="E236" s="243" t="s">
        <v>1</v>
      </c>
      <c r="F236" s="244" t="s">
        <v>225</v>
      </c>
      <c r="G236" s="241"/>
      <c r="H236" s="243" t="s">
        <v>1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0" t="s">
        <v>163</v>
      </c>
      <c r="AU236" s="250" t="s">
        <v>85</v>
      </c>
      <c r="AV236" s="13" t="s">
        <v>83</v>
      </c>
      <c r="AW236" s="13" t="s">
        <v>32</v>
      </c>
      <c r="AX236" s="13" t="s">
        <v>76</v>
      </c>
      <c r="AY236" s="250" t="s">
        <v>155</v>
      </c>
    </row>
    <row r="237" s="13" customFormat="1">
      <c r="A237" s="13"/>
      <c r="B237" s="240"/>
      <c r="C237" s="241"/>
      <c r="D237" s="242" t="s">
        <v>163</v>
      </c>
      <c r="E237" s="243" t="s">
        <v>1</v>
      </c>
      <c r="F237" s="244" t="s">
        <v>170</v>
      </c>
      <c r="G237" s="241"/>
      <c r="H237" s="243" t="s">
        <v>1</v>
      </c>
      <c r="I237" s="245"/>
      <c r="J237" s="241"/>
      <c r="K237" s="241"/>
      <c r="L237" s="246"/>
      <c r="M237" s="247"/>
      <c r="N237" s="248"/>
      <c r="O237" s="248"/>
      <c r="P237" s="248"/>
      <c r="Q237" s="248"/>
      <c r="R237" s="248"/>
      <c r="S237" s="248"/>
      <c r="T237" s="24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0" t="s">
        <v>163</v>
      </c>
      <c r="AU237" s="250" t="s">
        <v>85</v>
      </c>
      <c r="AV237" s="13" t="s">
        <v>83</v>
      </c>
      <c r="AW237" s="13" t="s">
        <v>32</v>
      </c>
      <c r="AX237" s="13" t="s">
        <v>76</v>
      </c>
      <c r="AY237" s="250" t="s">
        <v>155</v>
      </c>
    </row>
    <row r="238" s="14" customFormat="1">
      <c r="A238" s="14"/>
      <c r="B238" s="251"/>
      <c r="C238" s="252"/>
      <c r="D238" s="242" t="s">
        <v>163</v>
      </c>
      <c r="E238" s="253" t="s">
        <v>1</v>
      </c>
      <c r="F238" s="254" t="s">
        <v>657</v>
      </c>
      <c r="G238" s="252"/>
      <c r="H238" s="255">
        <v>32.414999999999999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1" t="s">
        <v>163</v>
      </c>
      <c r="AU238" s="261" t="s">
        <v>85</v>
      </c>
      <c r="AV238" s="14" t="s">
        <v>85</v>
      </c>
      <c r="AW238" s="14" t="s">
        <v>32</v>
      </c>
      <c r="AX238" s="14" t="s">
        <v>76</v>
      </c>
      <c r="AY238" s="261" t="s">
        <v>155</v>
      </c>
    </row>
    <row r="239" s="14" customFormat="1">
      <c r="A239" s="14"/>
      <c r="B239" s="251"/>
      <c r="C239" s="252"/>
      <c r="D239" s="242" t="s">
        <v>163</v>
      </c>
      <c r="E239" s="253" t="s">
        <v>1</v>
      </c>
      <c r="F239" s="254" t="s">
        <v>658</v>
      </c>
      <c r="G239" s="252"/>
      <c r="H239" s="255">
        <v>2.0249999999999999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1" t="s">
        <v>163</v>
      </c>
      <c r="AU239" s="261" t="s">
        <v>85</v>
      </c>
      <c r="AV239" s="14" t="s">
        <v>85</v>
      </c>
      <c r="AW239" s="14" t="s">
        <v>32</v>
      </c>
      <c r="AX239" s="14" t="s">
        <v>76</v>
      </c>
      <c r="AY239" s="261" t="s">
        <v>155</v>
      </c>
    </row>
    <row r="240" s="16" customFormat="1">
      <c r="A240" s="16"/>
      <c r="B240" s="277"/>
      <c r="C240" s="278"/>
      <c r="D240" s="242" t="s">
        <v>163</v>
      </c>
      <c r="E240" s="279" t="s">
        <v>1</v>
      </c>
      <c r="F240" s="280" t="s">
        <v>228</v>
      </c>
      <c r="G240" s="278"/>
      <c r="H240" s="281">
        <v>34.439999999999998</v>
      </c>
      <c r="I240" s="282"/>
      <c r="J240" s="278"/>
      <c r="K240" s="278"/>
      <c r="L240" s="283"/>
      <c r="M240" s="284"/>
      <c r="N240" s="285"/>
      <c r="O240" s="285"/>
      <c r="P240" s="285"/>
      <c r="Q240" s="285"/>
      <c r="R240" s="285"/>
      <c r="S240" s="285"/>
      <c r="T240" s="28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87" t="s">
        <v>163</v>
      </c>
      <c r="AU240" s="287" t="s">
        <v>85</v>
      </c>
      <c r="AV240" s="16" t="s">
        <v>178</v>
      </c>
      <c r="AW240" s="16" t="s">
        <v>32</v>
      </c>
      <c r="AX240" s="16" t="s">
        <v>76</v>
      </c>
      <c r="AY240" s="287" t="s">
        <v>155</v>
      </c>
    </row>
    <row r="241" s="13" customFormat="1">
      <c r="A241" s="13"/>
      <c r="B241" s="240"/>
      <c r="C241" s="241"/>
      <c r="D241" s="242" t="s">
        <v>163</v>
      </c>
      <c r="E241" s="243" t="s">
        <v>1</v>
      </c>
      <c r="F241" s="244" t="s">
        <v>174</v>
      </c>
      <c r="G241" s="241"/>
      <c r="H241" s="243" t="s">
        <v>1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0" t="s">
        <v>163</v>
      </c>
      <c r="AU241" s="250" t="s">
        <v>85</v>
      </c>
      <c r="AV241" s="13" t="s">
        <v>83</v>
      </c>
      <c r="AW241" s="13" t="s">
        <v>32</v>
      </c>
      <c r="AX241" s="13" t="s">
        <v>76</v>
      </c>
      <c r="AY241" s="250" t="s">
        <v>155</v>
      </c>
    </row>
    <row r="242" s="14" customFormat="1">
      <c r="A242" s="14"/>
      <c r="B242" s="251"/>
      <c r="C242" s="252"/>
      <c r="D242" s="242" t="s">
        <v>163</v>
      </c>
      <c r="E242" s="253" t="s">
        <v>1</v>
      </c>
      <c r="F242" s="254" t="s">
        <v>659</v>
      </c>
      <c r="G242" s="252"/>
      <c r="H242" s="255">
        <v>2.1899999999999999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1" t="s">
        <v>163</v>
      </c>
      <c r="AU242" s="261" t="s">
        <v>85</v>
      </c>
      <c r="AV242" s="14" t="s">
        <v>85</v>
      </c>
      <c r="AW242" s="14" t="s">
        <v>32</v>
      </c>
      <c r="AX242" s="14" t="s">
        <v>76</v>
      </c>
      <c r="AY242" s="261" t="s">
        <v>155</v>
      </c>
    </row>
    <row r="243" s="14" customFormat="1">
      <c r="A243" s="14"/>
      <c r="B243" s="251"/>
      <c r="C243" s="252"/>
      <c r="D243" s="242" t="s">
        <v>163</v>
      </c>
      <c r="E243" s="253" t="s">
        <v>1</v>
      </c>
      <c r="F243" s="254" t="s">
        <v>660</v>
      </c>
      <c r="G243" s="252"/>
      <c r="H243" s="255">
        <v>0.19800000000000001</v>
      </c>
      <c r="I243" s="256"/>
      <c r="J243" s="252"/>
      <c r="K243" s="252"/>
      <c r="L243" s="257"/>
      <c r="M243" s="258"/>
      <c r="N243" s="259"/>
      <c r="O243" s="259"/>
      <c r="P243" s="259"/>
      <c r="Q243" s="259"/>
      <c r="R243" s="259"/>
      <c r="S243" s="259"/>
      <c r="T243" s="26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1" t="s">
        <v>163</v>
      </c>
      <c r="AU243" s="261" t="s">
        <v>85</v>
      </c>
      <c r="AV243" s="14" t="s">
        <v>85</v>
      </c>
      <c r="AW243" s="14" t="s">
        <v>32</v>
      </c>
      <c r="AX243" s="14" t="s">
        <v>76</v>
      </c>
      <c r="AY243" s="261" t="s">
        <v>155</v>
      </c>
    </row>
    <row r="244" s="16" customFormat="1">
      <c r="A244" s="16"/>
      <c r="B244" s="277"/>
      <c r="C244" s="278"/>
      <c r="D244" s="242" t="s">
        <v>163</v>
      </c>
      <c r="E244" s="279" t="s">
        <v>1</v>
      </c>
      <c r="F244" s="280" t="s">
        <v>228</v>
      </c>
      <c r="G244" s="278"/>
      <c r="H244" s="281">
        <v>2.3879999999999999</v>
      </c>
      <c r="I244" s="282"/>
      <c r="J244" s="278"/>
      <c r="K244" s="278"/>
      <c r="L244" s="283"/>
      <c r="M244" s="284"/>
      <c r="N244" s="285"/>
      <c r="O244" s="285"/>
      <c r="P244" s="285"/>
      <c r="Q244" s="285"/>
      <c r="R244" s="285"/>
      <c r="S244" s="285"/>
      <c r="T244" s="28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7" t="s">
        <v>163</v>
      </c>
      <c r="AU244" s="287" t="s">
        <v>85</v>
      </c>
      <c r="AV244" s="16" t="s">
        <v>178</v>
      </c>
      <c r="AW244" s="16" t="s">
        <v>32</v>
      </c>
      <c r="AX244" s="16" t="s">
        <v>76</v>
      </c>
      <c r="AY244" s="287" t="s">
        <v>155</v>
      </c>
    </row>
    <row r="245" s="15" customFormat="1">
      <c r="A245" s="15"/>
      <c r="B245" s="262"/>
      <c r="C245" s="263"/>
      <c r="D245" s="242" t="s">
        <v>163</v>
      </c>
      <c r="E245" s="264" t="s">
        <v>1</v>
      </c>
      <c r="F245" s="265" t="s">
        <v>167</v>
      </c>
      <c r="G245" s="263"/>
      <c r="H245" s="266">
        <v>36.827999999999996</v>
      </c>
      <c r="I245" s="267"/>
      <c r="J245" s="263"/>
      <c r="K245" s="263"/>
      <c r="L245" s="268"/>
      <c r="M245" s="269"/>
      <c r="N245" s="270"/>
      <c r="O245" s="270"/>
      <c r="P245" s="270"/>
      <c r="Q245" s="270"/>
      <c r="R245" s="270"/>
      <c r="S245" s="270"/>
      <c r="T245" s="27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2" t="s">
        <v>163</v>
      </c>
      <c r="AU245" s="272" t="s">
        <v>85</v>
      </c>
      <c r="AV245" s="15" t="s">
        <v>162</v>
      </c>
      <c r="AW245" s="15" t="s">
        <v>32</v>
      </c>
      <c r="AX245" s="15" t="s">
        <v>83</v>
      </c>
      <c r="AY245" s="272" t="s">
        <v>155</v>
      </c>
    </row>
    <row r="246" s="2" customFormat="1" ht="55.5" customHeight="1">
      <c r="A246" s="39"/>
      <c r="B246" s="40"/>
      <c r="C246" s="227" t="s">
        <v>209</v>
      </c>
      <c r="D246" s="227" t="s">
        <v>157</v>
      </c>
      <c r="E246" s="228" t="s">
        <v>231</v>
      </c>
      <c r="F246" s="229" t="s">
        <v>232</v>
      </c>
      <c r="G246" s="230" t="s">
        <v>215</v>
      </c>
      <c r="H246" s="231">
        <v>12.276</v>
      </c>
      <c r="I246" s="232"/>
      <c r="J246" s="233">
        <f>ROUND(I246*H246,2)</f>
        <v>0</v>
      </c>
      <c r="K246" s="229" t="s">
        <v>161</v>
      </c>
      <c r="L246" s="45"/>
      <c r="M246" s="234" t="s">
        <v>1</v>
      </c>
      <c r="N246" s="235" t="s">
        <v>41</v>
      </c>
      <c r="O246" s="92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162</v>
      </c>
      <c r="AT246" s="238" t="s">
        <v>157</v>
      </c>
      <c r="AU246" s="238" t="s">
        <v>85</v>
      </c>
      <c r="AY246" s="18" t="s">
        <v>155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83</v>
      </c>
      <c r="BK246" s="239">
        <f>ROUND(I246*H246,2)</f>
        <v>0</v>
      </c>
      <c r="BL246" s="18" t="s">
        <v>162</v>
      </c>
      <c r="BM246" s="238" t="s">
        <v>251</v>
      </c>
    </row>
    <row r="247" s="13" customFormat="1">
      <c r="A247" s="13"/>
      <c r="B247" s="240"/>
      <c r="C247" s="241"/>
      <c r="D247" s="242" t="s">
        <v>163</v>
      </c>
      <c r="E247" s="243" t="s">
        <v>1</v>
      </c>
      <c r="F247" s="244" t="s">
        <v>164</v>
      </c>
      <c r="G247" s="241"/>
      <c r="H247" s="243" t="s">
        <v>1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0" t="s">
        <v>163</v>
      </c>
      <c r="AU247" s="250" t="s">
        <v>85</v>
      </c>
      <c r="AV247" s="13" t="s">
        <v>83</v>
      </c>
      <c r="AW247" s="13" t="s">
        <v>32</v>
      </c>
      <c r="AX247" s="13" t="s">
        <v>76</v>
      </c>
      <c r="AY247" s="250" t="s">
        <v>155</v>
      </c>
    </row>
    <row r="248" s="13" customFormat="1">
      <c r="A248" s="13"/>
      <c r="B248" s="240"/>
      <c r="C248" s="241"/>
      <c r="D248" s="242" t="s">
        <v>163</v>
      </c>
      <c r="E248" s="243" t="s">
        <v>1</v>
      </c>
      <c r="F248" s="244" t="s">
        <v>567</v>
      </c>
      <c r="G248" s="241"/>
      <c r="H248" s="243" t="s">
        <v>1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0" t="s">
        <v>163</v>
      </c>
      <c r="AU248" s="250" t="s">
        <v>85</v>
      </c>
      <c r="AV248" s="13" t="s">
        <v>83</v>
      </c>
      <c r="AW248" s="13" t="s">
        <v>32</v>
      </c>
      <c r="AX248" s="13" t="s">
        <v>76</v>
      </c>
      <c r="AY248" s="250" t="s">
        <v>155</v>
      </c>
    </row>
    <row r="249" s="13" customFormat="1">
      <c r="A249" s="13"/>
      <c r="B249" s="240"/>
      <c r="C249" s="241"/>
      <c r="D249" s="242" t="s">
        <v>163</v>
      </c>
      <c r="E249" s="243" t="s">
        <v>1</v>
      </c>
      <c r="F249" s="244" t="s">
        <v>225</v>
      </c>
      <c r="G249" s="241"/>
      <c r="H249" s="243" t="s">
        <v>1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0" t="s">
        <v>163</v>
      </c>
      <c r="AU249" s="250" t="s">
        <v>85</v>
      </c>
      <c r="AV249" s="13" t="s">
        <v>83</v>
      </c>
      <c r="AW249" s="13" t="s">
        <v>32</v>
      </c>
      <c r="AX249" s="13" t="s">
        <v>76</v>
      </c>
      <c r="AY249" s="250" t="s">
        <v>155</v>
      </c>
    </row>
    <row r="250" s="13" customFormat="1">
      <c r="A250" s="13"/>
      <c r="B250" s="240"/>
      <c r="C250" s="241"/>
      <c r="D250" s="242" t="s">
        <v>163</v>
      </c>
      <c r="E250" s="243" t="s">
        <v>1</v>
      </c>
      <c r="F250" s="244" t="s">
        <v>170</v>
      </c>
      <c r="G250" s="241"/>
      <c r="H250" s="243" t="s">
        <v>1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0" t="s">
        <v>163</v>
      </c>
      <c r="AU250" s="250" t="s">
        <v>85</v>
      </c>
      <c r="AV250" s="13" t="s">
        <v>83</v>
      </c>
      <c r="AW250" s="13" t="s">
        <v>32</v>
      </c>
      <c r="AX250" s="13" t="s">
        <v>76</v>
      </c>
      <c r="AY250" s="250" t="s">
        <v>155</v>
      </c>
    </row>
    <row r="251" s="14" customFormat="1">
      <c r="A251" s="14"/>
      <c r="B251" s="251"/>
      <c r="C251" s="252"/>
      <c r="D251" s="242" t="s">
        <v>163</v>
      </c>
      <c r="E251" s="253" t="s">
        <v>1</v>
      </c>
      <c r="F251" s="254" t="s">
        <v>661</v>
      </c>
      <c r="G251" s="252"/>
      <c r="H251" s="255">
        <v>10.805</v>
      </c>
      <c r="I251" s="256"/>
      <c r="J251" s="252"/>
      <c r="K251" s="252"/>
      <c r="L251" s="257"/>
      <c r="M251" s="258"/>
      <c r="N251" s="259"/>
      <c r="O251" s="259"/>
      <c r="P251" s="259"/>
      <c r="Q251" s="259"/>
      <c r="R251" s="259"/>
      <c r="S251" s="259"/>
      <c r="T251" s="26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1" t="s">
        <v>163</v>
      </c>
      <c r="AU251" s="261" t="s">
        <v>85</v>
      </c>
      <c r="AV251" s="14" t="s">
        <v>85</v>
      </c>
      <c r="AW251" s="14" t="s">
        <v>32</v>
      </c>
      <c r="AX251" s="14" t="s">
        <v>76</v>
      </c>
      <c r="AY251" s="261" t="s">
        <v>155</v>
      </c>
    </row>
    <row r="252" s="14" customFormat="1">
      <c r="A252" s="14"/>
      <c r="B252" s="251"/>
      <c r="C252" s="252"/>
      <c r="D252" s="242" t="s">
        <v>163</v>
      </c>
      <c r="E252" s="253" t="s">
        <v>1</v>
      </c>
      <c r="F252" s="254" t="s">
        <v>662</v>
      </c>
      <c r="G252" s="252"/>
      <c r="H252" s="255">
        <v>0.67500000000000004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1" t="s">
        <v>163</v>
      </c>
      <c r="AU252" s="261" t="s">
        <v>85</v>
      </c>
      <c r="AV252" s="14" t="s">
        <v>85</v>
      </c>
      <c r="AW252" s="14" t="s">
        <v>32</v>
      </c>
      <c r="AX252" s="14" t="s">
        <v>76</v>
      </c>
      <c r="AY252" s="261" t="s">
        <v>155</v>
      </c>
    </row>
    <row r="253" s="16" customFormat="1">
      <c r="A253" s="16"/>
      <c r="B253" s="277"/>
      <c r="C253" s="278"/>
      <c r="D253" s="242" t="s">
        <v>163</v>
      </c>
      <c r="E253" s="279" t="s">
        <v>1</v>
      </c>
      <c r="F253" s="280" t="s">
        <v>228</v>
      </c>
      <c r="G253" s="278"/>
      <c r="H253" s="281">
        <v>11.48</v>
      </c>
      <c r="I253" s="282"/>
      <c r="J253" s="278"/>
      <c r="K253" s="278"/>
      <c r="L253" s="283"/>
      <c r="M253" s="284"/>
      <c r="N253" s="285"/>
      <c r="O253" s="285"/>
      <c r="P253" s="285"/>
      <c r="Q253" s="285"/>
      <c r="R253" s="285"/>
      <c r="S253" s="285"/>
      <c r="T253" s="28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87" t="s">
        <v>163</v>
      </c>
      <c r="AU253" s="287" t="s">
        <v>85</v>
      </c>
      <c r="AV253" s="16" t="s">
        <v>178</v>
      </c>
      <c r="AW253" s="16" t="s">
        <v>32</v>
      </c>
      <c r="AX253" s="16" t="s">
        <v>76</v>
      </c>
      <c r="AY253" s="287" t="s">
        <v>155</v>
      </c>
    </row>
    <row r="254" s="13" customFormat="1">
      <c r="A254" s="13"/>
      <c r="B254" s="240"/>
      <c r="C254" s="241"/>
      <c r="D254" s="242" t="s">
        <v>163</v>
      </c>
      <c r="E254" s="243" t="s">
        <v>1</v>
      </c>
      <c r="F254" s="244" t="s">
        <v>174</v>
      </c>
      <c r="G254" s="241"/>
      <c r="H254" s="243" t="s">
        <v>1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0" t="s">
        <v>163</v>
      </c>
      <c r="AU254" s="250" t="s">
        <v>85</v>
      </c>
      <c r="AV254" s="13" t="s">
        <v>83</v>
      </c>
      <c r="AW254" s="13" t="s">
        <v>32</v>
      </c>
      <c r="AX254" s="13" t="s">
        <v>76</v>
      </c>
      <c r="AY254" s="250" t="s">
        <v>155</v>
      </c>
    </row>
    <row r="255" s="14" customFormat="1">
      <c r="A255" s="14"/>
      <c r="B255" s="251"/>
      <c r="C255" s="252"/>
      <c r="D255" s="242" t="s">
        <v>163</v>
      </c>
      <c r="E255" s="253" t="s">
        <v>1</v>
      </c>
      <c r="F255" s="254" t="s">
        <v>663</v>
      </c>
      <c r="G255" s="252"/>
      <c r="H255" s="255">
        <v>0.72999999999999998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1" t="s">
        <v>163</v>
      </c>
      <c r="AU255" s="261" t="s">
        <v>85</v>
      </c>
      <c r="AV255" s="14" t="s">
        <v>85</v>
      </c>
      <c r="AW255" s="14" t="s">
        <v>32</v>
      </c>
      <c r="AX255" s="14" t="s">
        <v>76</v>
      </c>
      <c r="AY255" s="261" t="s">
        <v>155</v>
      </c>
    </row>
    <row r="256" s="14" customFormat="1">
      <c r="A256" s="14"/>
      <c r="B256" s="251"/>
      <c r="C256" s="252"/>
      <c r="D256" s="242" t="s">
        <v>163</v>
      </c>
      <c r="E256" s="253" t="s">
        <v>1</v>
      </c>
      <c r="F256" s="254" t="s">
        <v>664</v>
      </c>
      <c r="G256" s="252"/>
      <c r="H256" s="255">
        <v>0.066000000000000003</v>
      </c>
      <c r="I256" s="256"/>
      <c r="J256" s="252"/>
      <c r="K256" s="252"/>
      <c r="L256" s="257"/>
      <c r="M256" s="258"/>
      <c r="N256" s="259"/>
      <c r="O256" s="259"/>
      <c r="P256" s="259"/>
      <c r="Q256" s="259"/>
      <c r="R256" s="259"/>
      <c r="S256" s="259"/>
      <c r="T256" s="26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1" t="s">
        <v>163</v>
      </c>
      <c r="AU256" s="261" t="s">
        <v>85</v>
      </c>
      <c r="AV256" s="14" t="s">
        <v>85</v>
      </c>
      <c r="AW256" s="14" t="s">
        <v>32</v>
      </c>
      <c r="AX256" s="14" t="s">
        <v>76</v>
      </c>
      <c r="AY256" s="261" t="s">
        <v>155</v>
      </c>
    </row>
    <row r="257" s="16" customFormat="1">
      <c r="A257" s="16"/>
      <c r="B257" s="277"/>
      <c r="C257" s="278"/>
      <c r="D257" s="242" t="s">
        <v>163</v>
      </c>
      <c r="E257" s="279" t="s">
        <v>1</v>
      </c>
      <c r="F257" s="280" t="s">
        <v>228</v>
      </c>
      <c r="G257" s="278"/>
      <c r="H257" s="281">
        <v>0.79600000000000004</v>
      </c>
      <c r="I257" s="282"/>
      <c r="J257" s="278"/>
      <c r="K257" s="278"/>
      <c r="L257" s="283"/>
      <c r="M257" s="284"/>
      <c r="N257" s="285"/>
      <c r="O257" s="285"/>
      <c r="P257" s="285"/>
      <c r="Q257" s="285"/>
      <c r="R257" s="285"/>
      <c r="S257" s="285"/>
      <c r="T257" s="28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7" t="s">
        <v>163</v>
      </c>
      <c r="AU257" s="287" t="s">
        <v>85</v>
      </c>
      <c r="AV257" s="16" t="s">
        <v>178</v>
      </c>
      <c r="AW257" s="16" t="s">
        <v>32</v>
      </c>
      <c r="AX257" s="16" t="s">
        <v>76</v>
      </c>
      <c r="AY257" s="287" t="s">
        <v>155</v>
      </c>
    </row>
    <row r="258" s="15" customFormat="1">
      <c r="A258" s="15"/>
      <c r="B258" s="262"/>
      <c r="C258" s="263"/>
      <c r="D258" s="242" t="s">
        <v>163</v>
      </c>
      <c r="E258" s="264" t="s">
        <v>1</v>
      </c>
      <c r="F258" s="265" t="s">
        <v>167</v>
      </c>
      <c r="G258" s="263"/>
      <c r="H258" s="266">
        <v>12.276000000000002</v>
      </c>
      <c r="I258" s="267"/>
      <c r="J258" s="263"/>
      <c r="K258" s="263"/>
      <c r="L258" s="268"/>
      <c r="M258" s="269"/>
      <c r="N258" s="270"/>
      <c r="O258" s="270"/>
      <c r="P258" s="270"/>
      <c r="Q258" s="270"/>
      <c r="R258" s="270"/>
      <c r="S258" s="270"/>
      <c r="T258" s="271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2" t="s">
        <v>163</v>
      </c>
      <c r="AU258" s="272" t="s">
        <v>85</v>
      </c>
      <c r="AV258" s="15" t="s">
        <v>162</v>
      </c>
      <c r="AW258" s="15" t="s">
        <v>32</v>
      </c>
      <c r="AX258" s="15" t="s">
        <v>83</v>
      </c>
      <c r="AY258" s="272" t="s">
        <v>155</v>
      </c>
    </row>
    <row r="259" s="2" customFormat="1" ht="37.8" customHeight="1">
      <c r="A259" s="39"/>
      <c r="B259" s="40"/>
      <c r="C259" s="227" t="s">
        <v>254</v>
      </c>
      <c r="D259" s="227" t="s">
        <v>157</v>
      </c>
      <c r="E259" s="228" t="s">
        <v>235</v>
      </c>
      <c r="F259" s="229" t="s">
        <v>236</v>
      </c>
      <c r="G259" s="230" t="s">
        <v>160</v>
      </c>
      <c r="H259" s="231">
        <v>212.71000000000001</v>
      </c>
      <c r="I259" s="232"/>
      <c r="J259" s="233">
        <f>ROUND(I259*H259,2)</f>
        <v>0</v>
      </c>
      <c r="K259" s="229" t="s">
        <v>161</v>
      </c>
      <c r="L259" s="45"/>
      <c r="M259" s="234" t="s">
        <v>1</v>
      </c>
      <c r="N259" s="235" t="s">
        <v>41</v>
      </c>
      <c r="O259" s="92"/>
      <c r="P259" s="236">
        <f>O259*H259</f>
        <v>0</v>
      </c>
      <c r="Q259" s="236">
        <v>0.00058135999999999995</v>
      </c>
      <c r="R259" s="236">
        <f>Q259*H259</f>
        <v>0.1236610856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162</v>
      </c>
      <c r="AT259" s="238" t="s">
        <v>157</v>
      </c>
      <c r="AU259" s="238" t="s">
        <v>85</v>
      </c>
      <c r="AY259" s="18" t="s">
        <v>155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83</v>
      </c>
      <c r="BK259" s="239">
        <f>ROUND(I259*H259,2)</f>
        <v>0</v>
      </c>
      <c r="BL259" s="18" t="s">
        <v>162</v>
      </c>
      <c r="BM259" s="238" t="s">
        <v>257</v>
      </c>
    </row>
    <row r="260" s="13" customFormat="1">
      <c r="A260" s="13"/>
      <c r="B260" s="240"/>
      <c r="C260" s="241"/>
      <c r="D260" s="242" t="s">
        <v>163</v>
      </c>
      <c r="E260" s="243" t="s">
        <v>1</v>
      </c>
      <c r="F260" s="244" t="s">
        <v>164</v>
      </c>
      <c r="G260" s="241"/>
      <c r="H260" s="243" t="s">
        <v>1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0" t="s">
        <v>163</v>
      </c>
      <c r="AU260" s="250" t="s">
        <v>85</v>
      </c>
      <c r="AV260" s="13" t="s">
        <v>83</v>
      </c>
      <c r="AW260" s="13" t="s">
        <v>32</v>
      </c>
      <c r="AX260" s="13" t="s">
        <v>76</v>
      </c>
      <c r="AY260" s="250" t="s">
        <v>155</v>
      </c>
    </row>
    <row r="261" s="13" customFormat="1">
      <c r="A261" s="13"/>
      <c r="B261" s="240"/>
      <c r="C261" s="241"/>
      <c r="D261" s="242" t="s">
        <v>163</v>
      </c>
      <c r="E261" s="243" t="s">
        <v>1</v>
      </c>
      <c r="F261" s="244" t="s">
        <v>225</v>
      </c>
      <c r="G261" s="241"/>
      <c r="H261" s="243" t="s">
        <v>1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0" t="s">
        <v>163</v>
      </c>
      <c r="AU261" s="250" t="s">
        <v>85</v>
      </c>
      <c r="AV261" s="13" t="s">
        <v>83</v>
      </c>
      <c r="AW261" s="13" t="s">
        <v>32</v>
      </c>
      <c r="AX261" s="13" t="s">
        <v>76</v>
      </c>
      <c r="AY261" s="250" t="s">
        <v>155</v>
      </c>
    </row>
    <row r="262" s="14" customFormat="1">
      <c r="A262" s="14"/>
      <c r="B262" s="251"/>
      <c r="C262" s="252"/>
      <c r="D262" s="242" t="s">
        <v>163</v>
      </c>
      <c r="E262" s="253" t="s">
        <v>1</v>
      </c>
      <c r="F262" s="254" t="s">
        <v>665</v>
      </c>
      <c r="G262" s="252"/>
      <c r="H262" s="255">
        <v>195.91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1" t="s">
        <v>163</v>
      </c>
      <c r="AU262" s="261" t="s">
        <v>85</v>
      </c>
      <c r="AV262" s="14" t="s">
        <v>85</v>
      </c>
      <c r="AW262" s="14" t="s">
        <v>32</v>
      </c>
      <c r="AX262" s="14" t="s">
        <v>76</v>
      </c>
      <c r="AY262" s="261" t="s">
        <v>155</v>
      </c>
    </row>
    <row r="263" s="14" customFormat="1">
      <c r="A263" s="14"/>
      <c r="B263" s="251"/>
      <c r="C263" s="252"/>
      <c r="D263" s="242" t="s">
        <v>163</v>
      </c>
      <c r="E263" s="253" t="s">
        <v>1</v>
      </c>
      <c r="F263" s="254" t="s">
        <v>666</v>
      </c>
      <c r="G263" s="252"/>
      <c r="H263" s="255">
        <v>16.800000000000001</v>
      </c>
      <c r="I263" s="256"/>
      <c r="J263" s="252"/>
      <c r="K263" s="252"/>
      <c r="L263" s="257"/>
      <c r="M263" s="258"/>
      <c r="N263" s="259"/>
      <c r="O263" s="259"/>
      <c r="P263" s="259"/>
      <c r="Q263" s="259"/>
      <c r="R263" s="259"/>
      <c r="S263" s="259"/>
      <c r="T263" s="26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1" t="s">
        <v>163</v>
      </c>
      <c r="AU263" s="261" t="s">
        <v>85</v>
      </c>
      <c r="AV263" s="14" t="s">
        <v>85</v>
      </c>
      <c r="AW263" s="14" t="s">
        <v>32</v>
      </c>
      <c r="AX263" s="14" t="s">
        <v>76</v>
      </c>
      <c r="AY263" s="261" t="s">
        <v>155</v>
      </c>
    </row>
    <row r="264" s="15" customFormat="1">
      <c r="A264" s="15"/>
      <c r="B264" s="262"/>
      <c r="C264" s="263"/>
      <c r="D264" s="242" t="s">
        <v>163</v>
      </c>
      <c r="E264" s="264" t="s">
        <v>1</v>
      </c>
      <c r="F264" s="265" t="s">
        <v>167</v>
      </c>
      <c r="G264" s="263"/>
      <c r="H264" s="266">
        <v>212.71000000000001</v>
      </c>
      <c r="I264" s="267"/>
      <c r="J264" s="263"/>
      <c r="K264" s="263"/>
      <c r="L264" s="268"/>
      <c r="M264" s="269"/>
      <c r="N264" s="270"/>
      <c r="O264" s="270"/>
      <c r="P264" s="270"/>
      <c r="Q264" s="270"/>
      <c r="R264" s="270"/>
      <c r="S264" s="270"/>
      <c r="T264" s="271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2" t="s">
        <v>163</v>
      </c>
      <c r="AU264" s="272" t="s">
        <v>85</v>
      </c>
      <c r="AV264" s="15" t="s">
        <v>162</v>
      </c>
      <c r="AW264" s="15" t="s">
        <v>32</v>
      </c>
      <c r="AX264" s="15" t="s">
        <v>83</v>
      </c>
      <c r="AY264" s="272" t="s">
        <v>155</v>
      </c>
    </row>
    <row r="265" s="2" customFormat="1" ht="37.8" customHeight="1">
      <c r="A265" s="39"/>
      <c r="B265" s="40"/>
      <c r="C265" s="227" t="s">
        <v>216</v>
      </c>
      <c r="D265" s="227" t="s">
        <v>157</v>
      </c>
      <c r="E265" s="228" t="s">
        <v>240</v>
      </c>
      <c r="F265" s="229" t="s">
        <v>241</v>
      </c>
      <c r="G265" s="230" t="s">
        <v>160</v>
      </c>
      <c r="H265" s="231">
        <v>212.71000000000001</v>
      </c>
      <c r="I265" s="232"/>
      <c r="J265" s="233">
        <f>ROUND(I265*H265,2)</f>
        <v>0</v>
      </c>
      <c r="K265" s="229" t="s">
        <v>161</v>
      </c>
      <c r="L265" s="45"/>
      <c r="M265" s="234" t="s">
        <v>1</v>
      </c>
      <c r="N265" s="235" t="s">
        <v>41</v>
      </c>
      <c r="O265" s="92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162</v>
      </c>
      <c r="AT265" s="238" t="s">
        <v>157</v>
      </c>
      <c r="AU265" s="238" t="s">
        <v>85</v>
      </c>
      <c r="AY265" s="18" t="s">
        <v>155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83</v>
      </c>
      <c r="BK265" s="239">
        <f>ROUND(I265*H265,2)</f>
        <v>0</v>
      </c>
      <c r="BL265" s="18" t="s">
        <v>162</v>
      </c>
      <c r="BM265" s="238" t="s">
        <v>261</v>
      </c>
    </row>
    <row r="266" s="13" customFormat="1">
      <c r="A266" s="13"/>
      <c r="B266" s="240"/>
      <c r="C266" s="241"/>
      <c r="D266" s="242" t="s">
        <v>163</v>
      </c>
      <c r="E266" s="243" t="s">
        <v>1</v>
      </c>
      <c r="F266" s="244" t="s">
        <v>574</v>
      </c>
      <c r="G266" s="241"/>
      <c r="H266" s="243" t="s">
        <v>1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0" t="s">
        <v>163</v>
      </c>
      <c r="AU266" s="250" t="s">
        <v>85</v>
      </c>
      <c r="AV266" s="13" t="s">
        <v>83</v>
      </c>
      <c r="AW266" s="13" t="s">
        <v>32</v>
      </c>
      <c r="AX266" s="13" t="s">
        <v>76</v>
      </c>
      <c r="AY266" s="250" t="s">
        <v>155</v>
      </c>
    </row>
    <row r="267" s="14" customFormat="1">
      <c r="A267" s="14"/>
      <c r="B267" s="251"/>
      <c r="C267" s="252"/>
      <c r="D267" s="242" t="s">
        <v>163</v>
      </c>
      <c r="E267" s="253" t="s">
        <v>1</v>
      </c>
      <c r="F267" s="254" t="s">
        <v>667</v>
      </c>
      <c r="G267" s="252"/>
      <c r="H267" s="255">
        <v>195.91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1" t="s">
        <v>163</v>
      </c>
      <c r="AU267" s="261" t="s">
        <v>85</v>
      </c>
      <c r="AV267" s="14" t="s">
        <v>85</v>
      </c>
      <c r="AW267" s="14" t="s">
        <v>32</v>
      </c>
      <c r="AX267" s="14" t="s">
        <v>76</v>
      </c>
      <c r="AY267" s="261" t="s">
        <v>155</v>
      </c>
    </row>
    <row r="268" s="14" customFormat="1">
      <c r="A268" s="14"/>
      <c r="B268" s="251"/>
      <c r="C268" s="252"/>
      <c r="D268" s="242" t="s">
        <v>163</v>
      </c>
      <c r="E268" s="253" t="s">
        <v>1</v>
      </c>
      <c r="F268" s="254" t="s">
        <v>668</v>
      </c>
      <c r="G268" s="252"/>
      <c r="H268" s="255">
        <v>16.800000000000001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1" t="s">
        <v>163</v>
      </c>
      <c r="AU268" s="261" t="s">
        <v>85</v>
      </c>
      <c r="AV268" s="14" t="s">
        <v>85</v>
      </c>
      <c r="AW268" s="14" t="s">
        <v>32</v>
      </c>
      <c r="AX268" s="14" t="s">
        <v>76</v>
      </c>
      <c r="AY268" s="261" t="s">
        <v>155</v>
      </c>
    </row>
    <row r="269" s="15" customFormat="1">
      <c r="A269" s="15"/>
      <c r="B269" s="262"/>
      <c r="C269" s="263"/>
      <c r="D269" s="242" t="s">
        <v>163</v>
      </c>
      <c r="E269" s="264" t="s">
        <v>1</v>
      </c>
      <c r="F269" s="265" t="s">
        <v>167</v>
      </c>
      <c r="G269" s="263"/>
      <c r="H269" s="266">
        <v>212.71000000000001</v>
      </c>
      <c r="I269" s="267"/>
      <c r="J269" s="263"/>
      <c r="K269" s="263"/>
      <c r="L269" s="268"/>
      <c r="M269" s="269"/>
      <c r="N269" s="270"/>
      <c r="O269" s="270"/>
      <c r="P269" s="270"/>
      <c r="Q269" s="270"/>
      <c r="R269" s="270"/>
      <c r="S269" s="270"/>
      <c r="T269" s="271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2" t="s">
        <v>163</v>
      </c>
      <c r="AU269" s="272" t="s">
        <v>85</v>
      </c>
      <c r="AV269" s="15" t="s">
        <v>162</v>
      </c>
      <c r="AW269" s="15" t="s">
        <v>32</v>
      </c>
      <c r="AX269" s="15" t="s">
        <v>83</v>
      </c>
      <c r="AY269" s="272" t="s">
        <v>155</v>
      </c>
    </row>
    <row r="270" s="2" customFormat="1" ht="62.7" customHeight="1">
      <c r="A270" s="39"/>
      <c r="B270" s="40"/>
      <c r="C270" s="227" t="s">
        <v>263</v>
      </c>
      <c r="D270" s="227" t="s">
        <v>157</v>
      </c>
      <c r="E270" s="228" t="s">
        <v>244</v>
      </c>
      <c r="F270" s="229" t="s">
        <v>245</v>
      </c>
      <c r="G270" s="230" t="s">
        <v>215</v>
      </c>
      <c r="H270" s="231">
        <v>73.655000000000001</v>
      </c>
      <c r="I270" s="232"/>
      <c r="J270" s="233">
        <f>ROUND(I270*H270,2)</f>
        <v>0</v>
      </c>
      <c r="K270" s="229" t="s">
        <v>161</v>
      </c>
      <c r="L270" s="45"/>
      <c r="M270" s="234" t="s">
        <v>1</v>
      </c>
      <c r="N270" s="235" t="s">
        <v>41</v>
      </c>
      <c r="O270" s="92"/>
      <c r="P270" s="236">
        <f>O270*H270</f>
        <v>0</v>
      </c>
      <c r="Q270" s="236">
        <v>0</v>
      </c>
      <c r="R270" s="236">
        <f>Q270*H270</f>
        <v>0</v>
      </c>
      <c r="S270" s="236">
        <v>0</v>
      </c>
      <c r="T270" s="23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8" t="s">
        <v>162</v>
      </c>
      <c r="AT270" s="238" t="s">
        <v>157</v>
      </c>
      <c r="AU270" s="238" t="s">
        <v>85</v>
      </c>
      <c r="AY270" s="18" t="s">
        <v>155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8" t="s">
        <v>83</v>
      </c>
      <c r="BK270" s="239">
        <f>ROUND(I270*H270,2)</f>
        <v>0</v>
      </c>
      <c r="BL270" s="18" t="s">
        <v>162</v>
      </c>
      <c r="BM270" s="238" t="s">
        <v>268</v>
      </c>
    </row>
    <row r="271" s="13" customFormat="1">
      <c r="A271" s="13"/>
      <c r="B271" s="240"/>
      <c r="C271" s="241"/>
      <c r="D271" s="242" t="s">
        <v>163</v>
      </c>
      <c r="E271" s="243" t="s">
        <v>1</v>
      </c>
      <c r="F271" s="244" t="s">
        <v>247</v>
      </c>
      <c r="G271" s="241"/>
      <c r="H271" s="243" t="s">
        <v>1</v>
      </c>
      <c r="I271" s="245"/>
      <c r="J271" s="241"/>
      <c r="K271" s="241"/>
      <c r="L271" s="246"/>
      <c r="M271" s="247"/>
      <c r="N271" s="248"/>
      <c r="O271" s="248"/>
      <c r="P271" s="248"/>
      <c r="Q271" s="248"/>
      <c r="R271" s="248"/>
      <c r="S271" s="248"/>
      <c r="T271" s="24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0" t="s">
        <v>163</v>
      </c>
      <c r="AU271" s="250" t="s">
        <v>85</v>
      </c>
      <c r="AV271" s="13" t="s">
        <v>83</v>
      </c>
      <c r="AW271" s="13" t="s">
        <v>32</v>
      </c>
      <c r="AX271" s="13" t="s">
        <v>76</v>
      </c>
      <c r="AY271" s="250" t="s">
        <v>155</v>
      </c>
    </row>
    <row r="272" s="14" customFormat="1">
      <c r="A272" s="14"/>
      <c r="B272" s="251"/>
      <c r="C272" s="252"/>
      <c r="D272" s="242" t="s">
        <v>163</v>
      </c>
      <c r="E272" s="253" t="s">
        <v>1</v>
      </c>
      <c r="F272" s="254" t="s">
        <v>669</v>
      </c>
      <c r="G272" s="252"/>
      <c r="H272" s="255">
        <v>68.879000000000005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1" t="s">
        <v>163</v>
      </c>
      <c r="AU272" s="261" t="s">
        <v>85</v>
      </c>
      <c r="AV272" s="14" t="s">
        <v>85</v>
      </c>
      <c r="AW272" s="14" t="s">
        <v>32</v>
      </c>
      <c r="AX272" s="14" t="s">
        <v>76</v>
      </c>
      <c r="AY272" s="261" t="s">
        <v>155</v>
      </c>
    </row>
    <row r="273" s="14" customFormat="1">
      <c r="A273" s="14"/>
      <c r="B273" s="251"/>
      <c r="C273" s="252"/>
      <c r="D273" s="242" t="s">
        <v>163</v>
      </c>
      <c r="E273" s="253" t="s">
        <v>1</v>
      </c>
      <c r="F273" s="254" t="s">
        <v>670</v>
      </c>
      <c r="G273" s="252"/>
      <c r="H273" s="255">
        <v>4.7759999999999998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1" t="s">
        <v>163</v>
      </c>
      <c r="AU273" s="261" t="s">
        <v>85</v>
      </c>
      <c r="AV273" s="14" t="s">
        <v>85</v>
      </c>
      <c r="AW273" s="14" t="s">
        <v>32</v>
      </c>
      <c r="AX273" s="14" t="s">
        <v>76</v>
      </c>
      <c r="AY273" s="261" t="s">
        <v>155</v>
      </c>
    </row>
    <row r="274" s="15" customFormat="1">
      <c r="A274" s="15"/>
      <c r="B274" s="262"/>
      <c r="C274" s="263"/>
      <c r="D274" s="242" t="s">
        <v>163</v>
      </c>
      <c r="E274" s="264" t="s">
        <v>1</v>
      </c>
      <c r="F274" s="265" t="s">
        <v>167</v>
      </c>
      <c r="G274" s="263"/>
      <c r="H274" s="266">
        <v>73.655000000000001</v>
      </c>
      <c r="I274" s="267"/>
      <c r="J274" s="263"/>
      <c r="K274" s="263"/>
      <c r="L274" s="268"/>
      <c r="M274" s="269"/>
      <c r="N274" s="270"/>
      <c r="O274" s="270"/>
      <c r="P274" s="270"/>
      <c r="Q274" s="270"/>
      <c r="R274" s="270"/>
      <c r="S274" s="270"/>
      <c r="T274" s="271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2" t="s">
        <v>163</v>
      </c>
      <c r="AU274" s="272" t="s">
        <v>85</v>
      </c>
      <c r="AV274" s="15" t="s">
        <v>162</v>
      </c>
      <c r="AW274" s="15" t="s">
        <v>32</v>
      </c>
      <c r="AX274" s="15" t="s">
        <v>83</v>
      </c>
      <c r="AY274" s="272" t="s">
        <v>155</v>
      </c>
    </row>
    <row r="275" s="2" customFormat="1" ht="66.75" customHeight="1">
      <c r="A275" s="39"/>
      <c r="B275" s="40"/>
      <c r="C275" s="227" t="s">
        <v>219</v>
      </c>
      <c r="D275" s="227" t="s">
        <v>157</v>
      </c>
      <c r="E275" s="228" t="s">
        <v>249</v>
      </c>
      <c r="F275" s="229" t="s">
        <v>250</v>
      </c>
      <c r="G275" s="230" t="s">
        <v>215</v>
      </c>
      <c r="H275" s="231">
        <v>515.58500000000004</v>
      </c>
      <c r="I275" s="232"/>
      <c r="J275" s="233">
        <f>ROUND(I275*H275,2)</f>
        <v>0</v>
      </c>
      <c r="K275" s="229" t="s">
        <v>161</v>
      </c>
      <c r="L275" s="45"/>
      <c r="M275" s="234" t="s">
        <v>1</v>
      </c>
      <c r="N275" s="235" t="s">
        <v>41</v>
      </c>
      <c r="O275" s="92"/>
      <c r="P275" s="236">
        <f>O275*H275</f>
        <v>0</v>
      </c>
      <c r="Q275" s="236">
        <v>0</v>
      </c>
      <c r="R275" s="236">
        <f>Q275*H275</f>
        <v>0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162</v>
      </c>
      <c r="AT275" s="238" t="s">
        <v>157</v>
      </c>
      <c r="AU275" s="238" t="s">
        <v>85</v>
      </c>
      <c r="AY275" s="18" t="s">
        <v>155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83</v>
      </c>
      <c r="BK275" s="239">
        <f>ROUND(I275*H275,2)</f>
        <v>0</v>
      </c>
      <c r="BL275" s="18" t="s">
        <v>162</v>
      </c>
      <c r="BM275" s="238" t="s">
        <v>273</v>
      </c>
    </row>
    <row r="276" s="13" customFormat="1">
      <c r="A276" s="13"/>
      <c r="B276" s="240"/>
      <c r="C276" s="241"/>
      <c r="D276" s="242" t="s">
        <v>163</v>
      </c>
      <c r="E276" s="243" t="s">
        <v>1</v>
      </c>
      <c r="F276" s="244" t="s">
        <v>252</v>
      </c>
      <c r="G276" s="241"/>
      <c r="H276" s="243" t="s">
        <v>1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0" t="s">
        <v>163</v>
      </c>
      <c r="AU276" s="250" t="s">
        <v>85</v>
      </c>
      <c r="AV276" s="13" t="s">
        <v>83</v>
      </c>
      <c r="AW276" s="13" t="s">
        <v>32</v>
      </c>
      <c r="AX276" s="13" t="s">
        <v>76</v>
      </c>
      <c r="AY276" s="250" t="s">
        <v>155</v>
      </c>
    </row>
    <row r="277" s="14" customFormat="1">
      <c r="A277" s="14"/>
      <c r="B277" s="251"/>
      <c r="C277" s="252"/>
      <c r="D277" s="242" t="s">
        <v>163</v>
      </c>
      <c r="E277" s="253" t="s">
        <v>1</v>
      </c>
      <c r="F277" s="254" t="s">
        <v>671</v>
      </c>
      <c r="G277" s="252"/>
      <c r="H277" s="255">
        <v>515.58500000000004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1" t="s">
        <v>163</v>
      </c>
      <c r="AU277" s="261" t="s">
        <v>85</v>
      </c>
      <c r="AV277" s="14" t="s">
        <v>85</v>
      </c>
      <c r="AW277" s="14" t="s">
        <v>32</v>
      </c>
      <c r="AX277" s="14" t="s">
        <v>76</v>
      </c>
      <c r="AY277" s="261" t="s">
        <v>155</v>
      </c>
    </row>
    <row r="278" s="15" customFormat="1">
      <c r="A278" s="15"/>
      <c r="B278" s="262"/>
      <c r="C278" s="263"/>
      <c r="D278" s="242" t="s">
        <v>163</v>
      </c>
      <c r="E278" s="264" t="s">
        <v>1</v>
      </c>
      <c r="F278" s="265" t="s">
        <v>167</v>
      </c>
      <c r="G278" s="263"/>
      <c r="H278" s="266">
        <v>515.58500000000004</v>
      </c>
      <c r="I278" s="267"/>
      <c r="J278" s="263"/>
      <c r="K278" s="263"/>
      <c r="L278" s="268"/>
      <c r="M278" s="269"/>
      <c r="N278" s="270"/>
      <c r="O278" s="270"/>
      <c r="P278" s="270"/>
      <c r="Q278" s="270"/>
      <c r="R278" s="270"/>
      <c r="S278" s="270"/>
      <c r="T278" s="27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2" t="s">
        <v>163</v>
      </c>
      <c r="AU278" s="272" t="s">
        <v>85</v>
      </c>
      <c r="AV278" s="15" t="s">
        <v>162</v>
      </c>
      <c r="AW278" s="15" t="s">
        <v>32</v>
      </c>
      <c r="AX278" s="15" t="s">
        <v>83</v>
      </c>
      <c r="AY278" s="272" t="s">
        <v>155</v>
      </c>
    </row>
    <row r="279" s="2" customFormat="1" ht="62.7" customHeight="1">
      <c r="A279" s="39"/>
      <c r="B279" s="40"/>
      <c r="C279" s="227" t="s">
        <v>7</v>
      </c>
      <c r="D279" s="227" t="s">
        <v>157</v>
      </c>
      <c r="E279" s="228" t="s">
        <v>255</v>
      </c>
      <c r="F279" s="229" t="s">
        <v>256</v>
      </c>
      <c r="G279" s="230" t="s">
        <v>215</v>
      </c>
      <c r="H279" s="231">
        <v>49.103999999999999</v>
      </c>
      <c r="I279" s="232"/>
      <c r="J279" s="233">
        <f>ROUND(I279*H279,2)</f>
        <v>0</v>
      </c>
      <c r="K279" s="229" t="s">
        <v>161</v>
      </c>
      <c r="L279" s="45"/>
      <c r="M279" s="234" t="s">
        <v>1</v>
      </c>
      <c r="N279" s="235" t="s">
        <v>41</v>
      </c>
      <c r="O279" s="92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162</v>
      </c>
      <c r="AT279" s="238" t="s">
        <v>157</v>
      </c>
      <c r="AU279" s="238" t="s">
        <v>85</v>
      </c>
      <c r="AY279" s="18" t="s">
        <v>155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83</v>
      </c>
      <c r="BK279" s="239">
        <f>ROUND(I279*H279,2)</f>
        <v>0</v>
      </c>
      <c r="BL279" s="18" t="s">
        <v>162</v>
      </c>
      <c r="BM279" s="238" t="s">
        <v>280</v>
      </c>
    </row>
    <row r="280" s="13" customFormat="1">
      <c r="A280" s="13"/>
      <c r="B280" s="240"/>
      <c r="C280" s="241"/>
      <c r="D280" s="242" t="s">
        <v>163</v>
      </c>
      <c r="E280" s="243" t="s">
        <v>1</v>
      </c>
      <c r="F280" s="244" t="s">
        <v>247</v>
      </c>
      <c r="G280" s="241"/>
      <c r="H280" s="243" t="s">
        <v>1</v>
      </c>
      <c r="I280" s="245"/>
      <c r="J280" s="241"/>
      <c r="K280" s="241"/>
      <c r="L280" s="246"/>
      <c r="M280" s="247"/>
      <c r="N280" s="248"/>
      <c r="O280" s="248"/>
      <c r="P280" s="248"/>
      <c r="Q280" s="248"/>
      <c r="R280" s="248"/>
      <c r="S280" s="248"/>
      <c r="T280" s="24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0" t="s">
        <v>163</v>
      </c>
      <c r="AU280" s="250" t="s">
        <v>85</v>
      </c>
      <c r="AV280" s="13" t="s">
        <v>83</v>
      </c>
      <c r="AW280" s="13" t="s">
        <v>32</v>
      </c>
      <c r="AX280" s="13" t="s">
        <v>76</v>
      </c>
      <c r="AY280" s="250" t="s">
        <v>155</v>
      </c>
    </row>
    <row r="281" s="14" customFormat="1">
      <c r="A281" s="14"/>
      <c r="B281" s="251"/>
      <c r="C281" s="252"/>
      <c r="D281" s="242" t="s">
        <v>163</v>
      </c>
      <c r="E281" s="253" t="s">
        <v>1</v>
      </c>
      <c r="F281" s="254" t="s">
        <v>672</v>
      </c>
      <c r="G281" s="252"/>
      <c r="H281" s="255">
        <v>45.920000000000002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1" t="s">
        <v>163</v>
      </c>
      <c r="AU281" s="261" t="s">
        <v>85</v>
      </c>
      <c r="AV281" s="14" t="s">
        <v>85</v>
      </c>
      <c r="AW281" s="14" t="s">
        <v>32</v>
      </c>
      <c r="AX281" s="14" t="s">
        <v>76</v>
      </c>
      <c r="AY281" s="261" t="s">
        <v>155</v>
      </c>
    </row>
    <row r="282" s="14" customFormat="1">
      <c r="A282" s="14"/>
      <c r="B282" s="251"/>
      <c r="C282" s="252"/>
      <c r="D282" s="242" t="s">
        <v>163</v>
      </c>
      <c r="E282" s="253" t="s">
        <v>1</v>
      </c>
      <c r="F282" s="254" t="s">
        <v>673</v>
      </c>
      <c r="G282" s="252"/>
      <c r="H282" s="255">
        <v>3.1840000000000002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1" t="s">
        <v>163</v>
      </c>
      <c r="AU282" s="261" t="s">
        <v>85</v>
      </c>
      <c r="AV282" s="14" t="s">
        <v>85</v>
      </c>
      <c r="AW282" s="14" t="s">
        <v>32</v>
      </c>
      <c r="AX282" s="14" t="s">
        <v>76</v>
      </c>
      <c r="AY282" s="261" t="s">
        <v>155</v>
      </c>
    </row>
    <row r="283" s="15" customFormat="1">
      <c r="A283" s="15"/>
      <c r="B283" s="262"/>
      <c r="C283" s="263"/>
      <c r="D283" s="242" t="s">
        <v>163</v>
      </c>
      <c r="E283" s="264" t="s">
        <v>1</v>
      </c>
      <c r="F283" s="265" t="s">
        <v>167</v>
      </c>
      <c r="G283" s="263"/>
      <c r="H283" s="266">
        <v>49.103999999999999</v>
      </c>
      <c r="I283" s="267"/>
      <c r="J283" s="263"/>
      <c r="K283" s="263"/>
      <c r="L283" s="268"/>
      <c r="M283" s="269"/>
      <c r="N283" s="270"/>
      <c r="O283" s="270"/>
      <c r="P283" s="270"/>
      <c r="Q283" s="270"/>
      <c r="R283" s="270"/>
      <c r="S283" s="270"/>
      <c r="T283" s="271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2" t="s">
        <v>163</v>
      </c>
      <c r="AU283" s="272" t="s">
        <v>85</v>
      </c>
      <c r="AV283" s="15" t="s">
        <v>162</v>
      </c>
      <c r="AW283" s="15" t="s">
        <v>32</v>
      </c>
      <c r="AX283" s="15" t="s">
        <v>83</v>
      </c>
      <c r="AY283" s="272" t="s">
        <v>155</v>
      </c>
    </row>
    <row r="284" s="2" customFormat="1" ht="66.75" customHeight="1">
      <c r="A284" s="39"/>
      <c r="B284" s="40"/>
      <c r="C284" s="227" t="s">
        <v>223</v>
      </c>
      <c r="D284" s="227" t="s">
        <v>157</v>
      </c>
      <c r="E284" s="228" t="s">
        <v>259</v>
      </c>
      <c r="F284" s="229" t="s">
        <v>260</v>
      </c>
      <c r="G284" s="230" t="s">
        <v>215</v>
      </c>
      <c r="H284" s="231">
        <v>343.72800000000001</v>
      </c>
      <c r="I284" s="232"/>
      <c r="J284" s="233">
        <f>ROUND(I284*H284,2)</f>
        <v>0</v>
      </c>
      <c r="K284" s="229" t="s">
        <v>161</v>
      </c>
      <c r="L284" s="45"/>
      <c r="M284" s="234" t="s">
        <v>1</v>
      </c>
      <c r="N284" s="235" t="s">
        <v>41</v>
      </c>
      <c r="O284" s="92"/>
      <c r="P284" s="236">
        <f>O284*H284</f>
        <v>0</v>
      </c>
      <c r="Q284" s="236">
        <v>0</v>
      </c>
      <c r="R284" s="236">
        <f>Q284*H284</f>
        <v>0</v>
      </c>
      <c r="S284" s="236">
        <v>0</v>
      </c>
      <c r="T284" s="23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8" t="s">
        <v>162</v>
      </c>
      <c r="AT284" s="238" t="s">
        <v>157</v>
      </c>
      <c r="AU284" s="238" t="s">
        <v>85</v>
      </c>
      <c r="AY284" s="18" t="s">
        <v>155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8" t="s">
        <v>83</v>
      </c>
      <c r="BK284" s="239">
        <f>ROUND(I284*H284,2)</f>
        <v>0</v>
      </c>
      <c r="BL284" s="18" t="s">
        <v>162</v>
      </c>
      <c r="BM284" s="238" t="s">
        <v>285</v>
      </c>
    </row>
    <row r="285" s="13" customFormat="1">
      <c r="A285" s="13"/>
      <c r="B285" s="240"/>
      <c r="C285" s="241"/>
      <c r="D285" s="242" t="s">
        <v>163</v>
      </c>
      <c r="E285" s="243" t="s">
        <v>1</v>
      </c>
      <c r="F285" s="244" t="s">
        <v>252</v>
      </c>
      <c r="G285" s="241"/>
      <c r="H285" s="243" t="s">
        <v>1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0" t="s">
        <v>163</v>
      </c>
      <c r="AU285" s="250" t="s">
        <v>85</v>
      </c>
      <c r="AV285" s="13" t="s">
        <v>83</v>
      </c>
      <c r="AW285" s="13" t="s">
        <v>32</v>
      </c>
      <c r="AX285" s="13" t="s">
        <v>76</v>
      </c>
      <c r="AY285" s="250" t="s">
        <v>155</v>
      </c>
    </row>
    <row r="286" s="14" customFormat="1">
      <c r="A286" s="14"/>
      <c r="B286" s="251"/>
      <c r="C286" s="252"/>
      <c r="D286" s="242" t="s">
        <v>163</v>
      </c>
      <c r="E286" s="253" t="s">
        <v>1</v>
      </c>
      <c r="F286" s="254" t="s">
        <v>674</v>
      </c>
      <c r="G286" s="252"/>
      <c r="H286" s="255">
        <v>343.72800000000001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1" t="s">
        <v>163</v>
      </c>
      <c r="AU286" s="261" t="s">
        <v>85</v>
      </c>
      <c r="AV286" s="14" t="s">
        <v>85</v>
      </c>
      <c r="AW286" s="14" t="s">
        <v>32</v>
      </c>
      <c r="AX286" s="14" t="s">
        <v>76</v>
      </c>
      <c r="AY286" s="261" t="s">
        <v>155</v>
      </c>
    </row>
    <row r="287" s="15" customFormat="1">
      <c r="A287" s="15"/>
      <c r="B287" s="262"/>
      <c r="C287" s="263"/>
      <c r="D287" s="242" t="s">
        <v>163</v>
      </c>
      <c r="E287" s="264" t="s">
        <v>1</v>
      </c>
      <c r="F287" s="265" t="s">
        <v>167</v>
      </c>
      <c r="G287" s="263"/>
      <c r="H287" s="266">
        <v>343.72800000000001</v>
      </c>
      <c r="I287" s="267"/>
      <c r="J287" s="263"/>
      <c r="K287" s="263"/>
      <c r="L287" s="268"/>
      <c r="M287" s="269"/>
      <c r="N287" s="270"/>
      <c r="O287" s="270"/>
      <c r="P287" s="270"/>
      <c r="Q287" s="270"/>
      <c r="R287" s="270"/>
      <c r="S287" s="270"/>
      <c r="T287" s="271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2" t="s">
        <v>163</v>
      </c>
      <c r="AU287" s="272" t="s">
        <v>85</v>
      </c>
      <c r="AV287" s="15" t="s">
        <v>162</v>
      </c>
      <c r="AW287" s="15" t="s">
        <v>32</v>
      </c>
      <c r="AX287" s="15" t="s">
        <v>83</v>
      </c>
      <c r="AY287" s="272" t="s">
        <v>155</v>
      </c>
    </row>
    <row r="288" s="2" customFormat="1" ht="44.25" customHeight="1">
      <c r="A288" s="39"/>
      <c r="B288" s="40"/>
      <c r="C288" s="227" t="s">
        <v>288</v>
      </c>
      <c r="D288" s="288" t="s">
        <v>157</v>
      </c>
      <c r="E288" s="228" t="s">
        <v>264</v>
      </c>
      <c r="F288" s="229" t="s">
        <v>265</v>
      </c>
      <c r="G288" s="230" t="s">
        <v>266</v>
      </c>
      <c r="H288" s="231">
        <v>220.96600000000001</v>
      </c>
      <c r="I288" s="232"/>
      <c r="J288" s="233">
        <f>ROUND(I288*H288,2)</f>
        <v>0</v>
      </c>
      <c r="K288" s="229" t="s">
        <v>267</v>
      </c>
      <c r="L288" s="45"/>
      <c r="M288" s="234" t="s">
        <v>1</v>
      </c>
      <c r="N288" s="235" t="s">
        <v>41</v>
      </c>
      <c r="O288" s="92"/>
      <c r="P288" s="236">
        <f>O288*H288</f>
        <v>0</v>
      </c>
      <c r="Q288" s="236">
        <v>0</v>
      </c>
      <c r="R288" s="236">
        <f>Q288*H288</f>
        <v>0</v>
      </c>
      <c r="S288" s="236">
        <v>0</v>
      </c>
      <c r="T288" s="23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8" t="s">
        <v>162</v>
      </c>
      <c r="AT288" s="238" t="s">
        <v>157</v>
      </c>
      <c r="AU288" s="238" t="s">
        <v>85</v>
      </c>
      <c r="AY288" s="18" t="s">
        <v>155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8" t="s">
        <v>83</v>
      </c>
      <c r="BK288" s="239">
        <f>ROUND(I288*H288,2)</f>
        <v>0</v>
      </c>
      <c r="BL288" s="18" t="s">
        <v>162</v>
      </c>
      <c r="BM288" s="238" t="s">
        <v>291</v>
      </c>
    </row>
    <row r="289" s="14" customFormat="1">
      <c r="A289" s="14"/>
      <c r="B289" s="251"/>
      <c r="C289" s="252"/>
      <c r="D289" s="242" t="s">
        <v>163</v>
      </c>
      <c r="E289" s="253" t="s">
        <v>1</v>
      </c>
      <c r="F289" s="254" t="s">
        <v>675</v>
      </c>
      <c r="G289" s="252"/>
      <c r="H289" s="255">
        <v>132.57900000000001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1" t="s">
        <v>163</v>
      </c>
      <c r="AU289" s="261" t="s">
        <v>85</v>
      </c>
      <c r="AV289" s="14" t="s">
        <v>85</v>
      </c>
      <c r="AW289" s="14" t="s">
        <v>32</v>
      </c>
      <c r="AX289" s="14" t="s">
        <v>76</v>
      </c>
      <c r="AY289" s="261" t="s">
        <v>155</v>
      </c>
    </row>
    <row r="290" s="14" customFormat="1">
      <c r="A290" s="14"/>
      <c r="B290" s="251"/>
      <c r="C290" s="252"/>
      <c r="D290" s="242" t="s">
        <v>163</v>
      </c>
      <c r="E290" s="253" t="s">
        <v>1</v>
      </c>
      <c r="F290" s="254" t="s">
        <v>676</v>
      </c>
      <c r="G290" s="252"/>
      <c r="H290" s="255">
        <v>88.387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1" t="s">
        <v>163</v>
      </c>
      <c r="AU290" s="261" t="s">
        <v>85</v>
      </c>
      <c r="AV290" s="14" t="s">
        <v>85</v>
      </c>
      <c r="AW290" s="14" t="s">
        <v>32</v>
      </c>
      <c r="AX290" s="14" t="s">
        <v>76</v>
      </c>
      <c r="AY290" s="261" t="s">
        <v>155</v>
      </c>
    </row>
    <row r="291" s="15" customFormat="1">
      <c r="A291" s="15"/>
      <c r="B291" s="262"/>
      <c r="C291" s="263"/>
      <c r="D291" s="242" t="s">
        <v>163</v>
      </c>
      <c r="E291" s="264" t="s">
        <v>1</v>
      </c>
      <c r="F291" s="265" t="s">
        <v>167</v>
      </c>
      <c r="G291" s="263"/>
      <c r="H291" s="266">
        <v>220.96600000000001</v>
      </c>
      <c r="I291" s="267"/>
      <c r="J291" s="263"/>
      <c r="K291" s="263"/>
      <c r="L291" s="268"/>
      <c r="M291" s="269"/>
      <c r="N291" s="270"/>
      <c r="O291" s="270"/>
      <c r="P291" s="270"/>
      <c r="Q291" s="270"/>
      <c r="R291" s="270"/>
      <c r="S291" s="270"/>
      <c r="T291" s="271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2" t="s">
        <v>163</v>
      </c>
      <c r="AU291" s="272" t="s">
        <v>85</v>
      </c>
      <c r="AV291" s="15" t="s">
        <v>162</v>
      </c>
      <c r="AW291" s="15" t="s">
        <v>32</v>
      </c>
      <c r="AX291" s="15" t="s">
        <v>83</v>
      </c>
      <c r="AY291" s="272" t="s">
        <v>155</v>
      </c>
    </row>
    <row r="292" s="2" customFormat="1" ht="44.25" customHeight="1">
      <c r="A292" s="39"/>
      <c r="B292" s="40"/>
      <c r="C292" s="227" t="s">
        <v>233</v>
      </c>
      <c r="D292" s="227" t="s">
        <v>157</v>
      </c>
      <c r="E292" s="228" t="s">
        <v>271</v>
      </c>
      <c r="F292" s="229" t="s">
        <v>272</v>
      </c>
      <c r="G292" s="230" t="s">
        <v>215</v>
      </c>
      <c r="H292" s="231">
        <v>74.890000000000001</v>
      </c>
      <c r="I292" s="232"/>
      <c r="J292" s="233">
        <f>ROUND(I292*H292,2)</f>
        <v>0</v>
      </c>
      <c r="K292" s="229" t="s">
        <v>161</v>
      </c>
      <c r="L292" s="45"/>
      <c r="M292" s="234" t="s">
        <v>1</v>
      </c>
      <c r="N292" s="235" t="s">
        <v>41</v>
      </c>
      <c r="O292" s="92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162</v>
      </c>
      <c r="AT292" s="238" t="s">
        <v>157</v>
      </c>
      <c r="AU292" s="238" t="s">
        <v>85</v>
      </c>
      <c r="AY292" s="18" t="s">
        <v>155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83</v>
      </c>
      <c r="BK292" s="239">
        <f>ROUND(I292*H292,2)</f>
        <v>0</v>
      </c>
      <c r="BL292" s="18" t="s">
        <v>162</v>
      </c>
      <c r="BM292" s="238" t="s">
        <v>295</v>
      </c>
    </row>
    <row r="293" s="13" customFormat="1">
      <c r="A293" s="13"/>
      <c r="B293" s="240"/>
      <c r="C293" s="241"/>
      <c r="D293" s="242" t="s">
        <v>163</v>
      </c>
      <c r="E293" s="243" t="s">
        <v>1</v>
      </c>
      <c r="F293" s="244" t="s">
        <v>164</v>
      </c>
      <c r="G293" s="241"/>
      <c r="H293" s="243" t="s">
        <v>1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0" t="s">
        <v>163</v>
      </c>
      <c r="AU293" s="250" t="s">
        <v>85</v>
      </c>
      <c r="AV293" s="13" t="s">
        <v>83</v>
      </c>
      <c r="AW293" s="13" t="s">
        <v>32</v>
      </c>
      <c r="AX293" s="13" t="s">
        <v>76</v>
      </c>
      <c r="AY293" s="250" t="s">
        <v>155</v>
      </c>
    </row>
    <row r="294" s="13" customFormat="1">
      <c r="A294" s="13"/>
      <c r="B294" s="240"/>
      <c r="C294" s="241"/>
      <c r="D294" s="242" t="s">
        <v>163</v>
      </c>
      <c r="E294" s="243" t="s">
        <v>1</v>
      </c>
      <c r="F294" s="244" t="s">
        <v>225</v>
      </c>
      <c r="G294" s="241"/>
      <c r="H294" s="243" t="s">
        <v>1</v>
      </c>
      <c r="I294" s="245"/>
      <c r="J294" s="241"/>
      <c r="K294" s="241"/>
      <c r="L294" s="246"/>
      <c r="M294" s="247"/>
      <c r="N294" s="248"/>
      <c r="O294" s="248"/>
      <c r="P294" s="248"/>
      <c r="Q294" s="248"/>
      <c r="R294" s="248"/>
      <c r="S294" s="248"/>
      <c r="T294" s="24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0" t="s">
        <v>163</v>
      </c>
      <c r="AU294" s="250" t="s">
        <v>85</v>
      </c>
      <c r="AV294" s="13" t="s">
        <v>83</v>
      </c>
      <c r="AW294" s="13" t="s">
        <v>32</v>
      </c>
      <c r="AX294" s="13" t="s">
        <v>76</v>
      </c>
      <c r="AY294" s="250" t="s">
        <v>155</v>
      </c>
    </row>
    <row r="295" s="13" customFormat="1">
      <c r="A295" s="13"/>
      <c r="B295" s="240"/>
      <c r="C295" s="241"/>
      <c r="D295" s="242" t="s">
        <v>163</v>
      </c>
      <c r="E295" s="243" t="s">
        <v>1</v>
      </c>
      <c r="F295" s="244" t="s">
        <v>274</v>
      </c>
      <c r="G295" s="241"/>
      <c r="H295" s="243" t="s">
        <v>1</v>
      </c>
      <c r="I295" s="245"/>
      <c r="J295" s="241"/>
      <c r="K295" s="241"/>
      <c r="L295" s="246"/>
      <c r="M295" s="247"/>
      <c r="N295" s="248"/>
      <c r="O295" s="248"/>
      <c r="P295" s="248"/>
      <c r="Q295" s="248"/>
      <c r="R295" s="248"/>
      <c r="S295" s="248"/>
      <c r="T295" s="24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0" t="s">
        <v>163</v>
      </c>
      <c r="AU295" s="250" t="s">
        <v>85</v>
      </c>
      <c r="AV295" s="13" t="s">
        <v>83</v>
      </c>
      <c r="AW295" s="13" t="s">
        <v>32</v>
      </c>
      <c r="AX295" s="13" t="s">
        <v>76</v>
      </c>
      <c r="AY295" s="250" t="s">
        <v>155</v>
      </c>
    </row>
    <row r="296" s="14" customFormat="1">
      <c r="A296" s="14"/>
      <c r="B296" s="251"/>
      <c r="C296" s="252"/>
      <c r="D296" s="242" t="s">
        <v>163</v>
      </c>
      <c r="E296" s="253" t="s">
        <v>1</v>
      </c>
      <c r="F296" s="254" t="s">
        <v>677</v>
      </c>
      <c r="G296" s="252"/>
      <c r="H296" s="255">
        <v>70.049999999999997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1" t="s">
        <v>163</v>
      </c>
      <c r="AU296" s="261" t="s">
        <v>85</v>
      </c>
      <c r="AV296" s="14" t="s">
        <v>85</v>
      </c>
      <c r="AW296" s="14" t="s">
        <v>32</v>
      </c>
      <c r="AX296" s="14" t="s">
        <v>76</v>
      </c>
      <c r="AY296" s="261" t="s">
        <v>155</v>
      </c>
    </row>
    <row r="297" s="14" customFormat="1">
      <c r="A297" s="14"/>
      <c r="B297" s="251"/>
      <c r="C297" s="252"/>
      <c r="D297" s="242" t="s">
        <v>163</v>
      </c>
      <c r="E297" s="253" t="s">
        <v>1</v>
      </c>
      <c r="F297" s="254" t="s">
        <v>678</v>
      </c>
      <c r="G297" s="252"/>
      <c r="H297" s="255">
        <v>4.8399999999999999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1" t="s">
        <v>163</v>
      </c>
      <c r="AU297" s="261" t="s">
        <v>85</v>
      </c>
      <c r="AV297" s="14" t="s">
        <v>85</v>
      </c>
      <c r="AW297" s="14" t="s">
        <v>32</v>
      </c>
      <c r="AX297" s="14" t="s">
        <v>76</v>
      </c>
      <c r="AY297" s="261" t="s">
        <v>155</v>
      </c>
    </row>
    <row r="298" s="15" customFormat="1">
      <c r="A298" s="15"/>
      <c r="B298" s="262"/>
      <c r="C298" s="263"/>
      <c r="D298" s="242" t="s">
        <v>163</v>
      </c>
      <c r="E298" s="264" t="s">
        <v>1</v>
      </c>
      <c r="F298" s="265" t="s">
        <v>167</v>
      </c>
      <c r="G298" s="263"/>
      <c r="H298" s="266">
        <v>74.890000000000001</v>
      </c>
      <c r="I298" s="267"/>
      <c r="J298" s="263"/>
      <c r="K298" s="263"/>
      <c r="L298" s="268"/>
      <c r="M298" s="269"/>
      <c r="N298" s="270"/>
      <c r="O298" s="270"/>
      <c r="P298" s="270"/>
      <c r="Q298" s="270"/>
      <c r="R298" s="270"/>
      <c r="S298" s="270"/>
      <c r="T298" s="271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2" t="s">
        <v>163</v>
      </c>
      <c r="AU298" s="272" t="s">
        <v>85</v>
      </c>
      <c r="AV298" s="15" t="s">
        <v>162</v>
      </c>
      <c r="AW298" s="15" t="s">
        <v>32</v>
      </c>
      <c r="AX298" s="15" t="s">
        <v>83</v>
      </c>
      <c r="AY298" s="272" t="s">
        <v>155</v>
      </c>
    </row>
    <row r="299" s="2" customFormat="1" ht="16.5" customHeight="1">
      <c r="A299" s="39"/>
      <c r="B299" s="40"/>
      <c r="C299" s="289" t="s">
        <v>299</v>
      </c>
      <c r="D299" s="289" t="s">
        <v>277</v>
      </c>
      <c r="E299" s="290" t="s">
        <v>278</v>
      </c>
      <c r="F299" s="291" t="s">
        <v>279</v>
      </c>
      <c r="G299" s="292" t="s">
        <v>266</v>
      </c>
      <c r="H299" s="293">
        <v>149.78</v>
      </c>
      <c r="I299" s="294"/>
      <c r="J299" s="295">
        <f>ROUND(I299*H299,2)</f>
        <v>0</v>
      </c>
      <c r="K299" s="291" t="s">
        <v>161</v>
      </c>
      <c r="L299" s="296"/>
      <c r="M299" s="297" t="s">
        <v>1</v>
      </c>
      <c r="N299" s="298" t="s">
        <v>41</v>
      </c>
      <c r="O299" s="92"/>
      <c r="P299" s="236">
        <f>O299*H299</f>
        <v>0</v>
      </c>
      <c r="Q299" s="236">
        <v>1</v>
      </c>
      <c r="R299" s="236">
        <f>Q299*H299</f>
        <v>149.78</v>
      </c>
      <c r="S299" s="236">
        <v>0</v>
      </c>
      <c r="T299" s="23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8" t="s">
        <v>186</v>
      </c>
      <c r="AT299" s="238" t="s">
        <v>277</v>
      </c>
      <c r="AU299" s="238" t="s">
        <v>85</v>
      </c>
      <c r="AY299" s="18" t="s">
        <v>155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8" t="s">
        <v>83</v>
      </c>
      <c r="BK299" s="239">
        <f>ROUND(I299*H299,2)</f>
        <v>0</v>
      </c>
      <c r="BL299" s="18" t="s">
        <v>162</v>
      </c>
      <c r="BM299" s="238" t="s">
        <v>303</v>
      </c>
    </row>
    <row r="300" s="14" customFormat="1">
      <c r="A300" s="14"/>
      <c r="B300" s="251"/>
      <c r="C300" s="252"/>
      <c r="D300" s="242" t="s">
        <v>163</v>
      </c>
      <c r="E300" s="253" t="s">
        <v>1</v>
      </c>
      <c r="F300" s="254" t="s">
        <v>679</v>
      </c>
      <c r="G300" s="252"/>
      <c r="H300" s="255">
        <v>140.09999999999999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1" t="s">
        <v>163</v>
      </c>
      <c r="AU300" s="261" t="s">
        <v>85</v>
      </c>
      <c r="AV300" s="14" t="s">
        <v>85</v>
      </c>
      <c r="AW300" s="14" t="s">
        <v>32</v>
      </c>
      <c r="AX300" s="14" t="s">
        <v>76</v>
      </c>
      <c r="AY300" s="261" t="s">
        <v>155</v>
      </c>
    </row>
    <row r="301" s="14" customFormat="1">
      <c r="A301" s="14"/>
      <c r="B301" s="251"/>
      <c r="C301" s="252"/>
      <c r="D301" s="242" t="s">
        <v>163</v>
      </c>
      <c r="E301" s="253" t="s">
        <v>1</v>
      </c>
      <c r="F301" s="254" t="s">
        <v>680</v>
      </c>
      <c r="G301" s="252"/>
      <c r="H301" s="255">
        <v>9.6799999999999997</v>
      </c>
      <c r="I301" s="256"/>
      <c r="J301" s="252"/>
      <c r="K301" s="252"/>
      <c r="L301" s="257"/>
      <c r="M301" s="258"/>
      <c r="N301" s="259"/>
      <c r="O301" s="259"/>
      <c r="P301" s="259"/>
      <c r="Q301" s="259"/>
      <c r="R301" s="259"/>
      <c r="S301" s="259"/>
      <c r="T301" s="26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1" t="s">
        <v>163</v>
      </c>
      <c r="AU301" s="261" t="s">
        <v>85</v>
      </c>
      <c r="AV301" s="14" t="s">
        <v>85</v>
      </c>
      <c r="AW301" s="14" t="s">
        <v>32</v>
      </c>
      <c r="AX301" s="14" t="s">
        <v>76</v>
      </c>
      <c r="AY301" s="261" t="s">
        <v>155</v>
      </c>
    </row>
    <row r="302" s="15" customFormat="1">
      <c r="A302" s="15"/>
      <c r="B302" s="262"/>
      <c r="C302" s="263"/>
      <c r="D302" s="242" t="s">
        <v>163</v>
      </c>
      <c r="E302" s="264" t="s">
        <v>1</v>
      </c>
      <c r="F302" s="265" t="s">
        <v>167</v>
      </c>
      <c r="G302" s="263"/>
      <c r="H302" s="266">
        <v>149.78</v>
      </c>
      <c r="I302" s="267"/>
      <c r="J302" s="263"/>
      <c r="K302" s="263"/>
      <c r="L302" s="268"/>
      <c r="M302" s="269"/>
      <c r="N302" s="270"/>
      <c r="O302" s="270"/>
      <c r="P302" s="270"/>
      <c r="Q302" s="270"/>
      <c r="R302" s="270"/>
      <c r="S302" s="270"/>
      <c r="T302" s="27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2" t="s">
        <v>163</v>
      </c>
      <c r="AU302" s="272" t="s">
        <v>85</v>
      </c>
      <c r="AV302" s="15" t="s">
        <v>162</v>
      </c>
      <c r="AW302" s="15" t="s">
        <v>32</v>
      </c>
      <c r="AX302" s="15" t="s">
        <v>83</v>
      </c>
      <c r="AY302" s="272" t="s">
        <v>155</v>
      </c>
    </row>
    <row r="303" s="2" customFormat="1" ht="66.75" customHeight="1">
      <c r="A303" s="39"/>
      <c r="B303" s="40"/>
      <c r="C303" s="227" t="s">
        <v>237</v>
      </c>
      <c r="D303" s="227" t="s">
        <v>157</v>
      </c>
      <c r="E303" s="228" t="s">
        <v>283</v>
      </c>
      <c r="F303" s="229" t="s">
        <v>284</v>
      </c>
      <c r="G303" s="230" t="s">
        <v>215</v>
      </c>
      <c r="H303" s="231">
        <v>25.66</v>
      </c>
      <c r="I303" s="232"/>
      <c r="J303" s="233">
        <f>ROUND(I303*H303,2)</f>
        <v>0</v>
      </c>
      <c r="K303" s="229" t="s">
        <v>161</v>
      </c>
      <c r="L303" s="45"/>
      <c r="M303" s="234" t="s">
        <v>1</v>
      </c>
      <c r="N303" s="235" t="s">
        <v>41</v>
      </c>
      <c r="O303" s="92"/>
      <c r="P303" s="236">
        <f>O303*H303</f>
        <v>0</v>
      </c>
      <c r="Q303" s="236">
        <v>0</v>
      </c>
      <c r="R303" s="236">
        <f>Q303*H303</f>
        <v>0</v>
      </c>
      <c r="S303" s="236">
        <v>0</v>
      </c>
      <c r="T303" s="23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8" t="s">
        <v>162</v>
      </c>
      <c r="AT303" s="238" t="s">
        <v>157</v>
      </c>
      <c r="AU303" s="238" t="s">
        <v>85</v>
      </c>
      <c r="AY303" s="18" t="s">
        <v>155</v>
      </c>
      <c r="BE303" s="239">
        <f>IF(N303="základní",J303,0)</f>
        <v>0</v>
      </c>
      <c r="BF303" s="239">
        <f>IF(N303="snížená",J303,0)</f>
        <v>0</v>
      </c>
      <c r="BG303" s="239">
        <f>IF(N303="zákl. přenesená",J303,0)</f>
        <v>0</v>
      </c>
      <c r="BH303" s="239">
        <f>IF(N303="sníž. přenesená",J303,0)</f>
        <v>0</v>
      </c>
      <c r="BI303" s="239">
        <f>IF(N303="nulová",J303,0)</f>
        <v>0</v>
      </c>
      <c r="BJ303" s="18" t="s">
        <v>83</v>
      </c>
      <c r="BK303" s="239">
        <f>ROUND(I303*H303,2)</f>
        <v>0</v>
      </c>
      <c r="BL303" s="18" t="s">
        <v>162</v>
      </c>
      <c r="BM303" s="238" t="s">
        <v>308</v>
      </c>
    </row>
    <row r="304" s="13" customFormat="1">
      <c r="A304" s="13"/>
      <c r="B304" s="240"/>
      <c r="C304" s="241"/>
      <c r="D304" s="242" t="s">
        <v>163</v>
      </c>
      <c r="E304" s="243" t="s">
        <v>1</v>
      </c>
      <c r="F304" s="244" t="s">
        <v>164</v>
      </c>
      <c r="G304" s="241"/>
      <c r="H304" s="243" t="s">
        <v>1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0" t="s">
        <v>163</v>
      </c>
      <c r="AU304" s="250" t="s">
        <v>85</v>
      </c>
      <c r="AV304" s="13" t="s">
        <v>83</v>
      </c>
      <c r="AW304" s="13" t="s">
        <v>32</v>
      </c>
      <c r="AX304" s="13" t="s">
        <v>76</v>
      </c>
      <c r="AY304" s="250" t="s">
        <v>155</v>
      </c>
    </row>
    <row r="305" s="13" customFormat="1">
      <c r="A305" s="13"/>
      <c r="B305" s="240"/>
      <c r="C305" s="241"/>
      <c r="D305" s="242" t="s">
        <v>163</v>
      </c>
      <c r="E305" s="243" t="s">
        <v>1</v>
      </c>
      <c r="F305" s="244" t="s">
        <v>225</v>
      </c>
      <c r="G305" s="241"/>
      <c r="H305" s="243" t="s">
        <v>1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0" t="s">
        <v>163</v>
      </c>
      <c r="AU305" s="250" t="s">
        <v>85</v>
      </c>
      <c r="AV305" s="13" t="s">
        <v>83</v>
      </c>
      <c r="AW305" s="13" t="s">
        <v>32</v>
      </c>
      <c r="AX305" s="13" t="s">
        <v>76</v>
      </c>
      <c r="AY305" s="250" t="s">
        <v>155</v>
      </c>
    </row>
    <row r="306" s="14" customFormat="1">
      <c r="A306" s="14"/>
      <c r="B306" s="251"/>
      <c r="C306" s="252"/>
      <c r="D306" s="242" t="s">
        <v>163</v>
      </c>
      <c r="E306" s="253" t="s">
        <v>1</v>
      </c>
      <c r="F306" s="254" t="s">
        <v>681</v>
      </c>
      <c r="G306" s="252"/>
      <c r="H306" s="255">
        <v>23.719999999999999</v>
      </c>
      <c r="I306" s="256"/>
      <c r="J306" s="252"/>
      <c r="K306" s="252"/>
      <c r="L306" s="257"/>
      <c r="M306" s="258"/>
      <c r="N306" s="259"/>
      <c r="O306" s="259"/>
      <c r="P306" s="259"/>
      <c r="Q306" s="259"/>
      <c r="R306" s="259"/>
      <c r="S306" s="259"/>
      <c r="T306" s="26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1" t="s">
        <v>163</v>
      </c>
      <c r="AU306" s="261" t="s">
        <v>85</v>
      </c>
      <c r="AV306" s="14" t="s">
        <v>85</v>
      </c>
      <c r="AW306" s="14" t="s">
        <v>32</v>
      </c>
      <c r="AX306" s="14" t="s">
        <v>76</v>
      </c>
      <c r="AY306" s="261" t="s">
        <v>155</v>
      </c>
    </row>
    <row r="307" s="14" customFormat="1">
      <c r="A307" s="14"/>
      <c r="B307" s="251"/>
      <c r="C307" s="252"/>
      <c r="D307" s="242" t="s">
        <v>163</v>
      </c>
      <c r="E307" s="253" t="s">
        <v>1</v>
      </c>
      <c r="F307" s="254" t="s">
        <v>682</v>
      </c>
      <c r="G307" s="252"/>
      <c r="H307" s="255">
        <v>1.94</v>
      </c>
      <c r="I307" s="256"/>
      <c r="J307" s="252"/>
      <c r="K307" s="252"/>
      <c r="L307" s="257"/>
      <c r="M307" s="258"/>
      <c r="N307" s="259"/>
      <c r="O307" s="259"/>
      <c r="P307" s="259"/>
      <c r="Q307" s="259"/>
      <c r="R307" s="259"/>
      <c r="S307" s="259"/>
      <c r="T307" s="26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1" t="s">
        <v>163</v>
      </c>
      <c r="AU307" s="261" t="s">
        <v>85</v>
      </c>
      <c r="AV307" s="14" t="s">
        <v>85</v>
      </c>
      <c r="AW307" s="14" t="s">
        <v>32</v>
      </c>
      <c r="AX307" s="14" t="s">
        <v>76</v>
      </c>
      <c r="AY307" s="261" t="s">
        <v>155</v>
      </c>
    </row>
    <row r="308" s="15" customFormat="1">
      <c r="A308" s="15"/>
      <c r="B308" s="262"/>
      <c r="C308" s="263"/>
      <c r="D308" s="242" t="s">
        <v>163</v>
      </c>
      <c r="E308" s="264" t="s">
        <v>1</v>
      </c>
      <c r="F308" s="265" t="s">
        <v>167</v>
      </c>
      <c r="G308" s="263"/>
      <c r="H308" s="266">
        <v>25.66</v>
      </c>
      <c r="I308" s="267"/>
      <c r="J308" s="263"/>
      <c r="K308" s="263"/>
      <c r="L308" s="268"/>
      <c r="M308" s="269"/>
      <c r="N308" s="270"/>
      <c r="O308" s="270"/>
      <c r="P308" s="270"/>
      <c r="Q308" s="270"/>
      <c r="R308" s="270"/>
      <c r="S308" s="270"/>
      <c r="T308" s="271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2" t="s">
        <v>163</v>
      </c>
      <c r="AU308" s="272" t="s">
        <v>85</v>
      </c>
      <c r="AV308" s="15" t="s">
        <v>162</v>
      </c>
      <c r="AW308" s="15" t="s">
        <v>32</v>
      </c>
      <c r="AX308" s="15" t="s">
        <v>83</v>
      </c>
      <c r="AY308" s="272" t="s">
        <v>155</v>
      </c>
    </row>
    <row r="309" s="2" customFormat="1" ht="16.5" customHeight="1">
      <c r="A309" s="39"/>
      <c r="B309" s="40"/>
      <c r="C309" s="289" t="s">
        <v>309</v>
      </c>
      <c r="D309" s="289" t="s">
        <v>277</v>
      </c>
      <c r="E309" s="290" t="s">
        <v>289</v>
      </c>
      <c r="F309" s="291" t="s">
        <v>290</v>
      </c>
      <c r="G309" s="292" t="s">
        <v>266</v>
      </c>
      <c r="H309" s="293">
        <v>51.32</v>
      </c>
      <c r="I309" s="294"/>
      <c r="J309" s="295">
        <f>ROUND(I309*H309,2)</f>
        <v>0</v>
      </c>
      <c r="K309" s="291" t="s">
        <v>161</v>
      </c>
      <c r="L309" s="296"/>
      <c r="M309" s="297" t="s">
        <v>1</v>
      </c>
      <c r="N309" s="298" t="s">
        <v>41</v>
      </c>
      <c r="O309" s="92"/>
      <c r="P309" s="236">
        <f>O309*H309</f>
        <v>0</v>
      </c>
      <c r="Q309" s="236">
        <v>1</v>
      </c>
      <c r="R309" s="236">
        <f>Q309*H309</f>
        <v>51.32</v>
      </c>
      <c r="S309" s="236">
        <v>0</v>
      </c>
      <c r="T309" s="23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186</v>
      </c>
      <c r="AT309" s="238" t="s">
        <v>277</v>
      </c>
      <c r="AU309" s="238" t="s">
        <v>85</v>
      </c>
      <c r="AY309" s="18" t="s">
        <v>155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83</v>
      </c>
      <c r="BK309" s="239">
        <f>ROUND(I309*H309,2)</f>
        <v>0</v>
      </c>
      <c r="BL309" s="18" t="s">
        <v>162</v>
      </c>
      <c r="BM309" s="238" t="s">
        <v>312</v>
      </c>
    </row>
    <row r="310" s="14" customFormat="1">
      <c r="A310" s="14"/>
      <c r="B310" s="251"/>
      <c r="C310" s="252"/>
      <c r="D310" s="242" t="s">
        <v>163</v>
      </c>
      <c r="E310" s="253" t="s">
        <v>1</v>
      </c>
      <c r="F310" s="254" t="s">
        <v>683</v>
      </c>
      <c r="G310" s="252"/>
      <c r="H310" s="255">
        <v>51.32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1" t="s">
        <v>163</v>
      </c>
      <c r="AU310" s="261" t="s">
        <v>85</v>
      </c>
      <c r="AV310" s="14" t="s">
        <v>85</v>
      </c>
      <c r="AW310" s="14" t="s">
        <v>32</v>
      </c>
      <c r="AX310" s="14" t="s">
        <v>76</v>
      </c>
      <c r="AY310" s="261" t="s">
        <v>155</v>
      </c>
    </row>
    <row r="311" s="15" customFormat="1">
      <c r="A311" s="15"/>
      <c r="B311" s="262"/>
      <c r="C311" s="263"/>
      <c r="D311" s="242" t="s">
        <v>163</v>
      </c>
      <c r="E311" s="264" t="s">
        <v>1</v>
      </c>
      <c r="F311" s="265" t="s">
        <v>167</v>
      </c>
      <c r="G311" s="263"/>
      <c r="H311" s="266">
        <v>51.32</v>
      </c>
      <c r="I311" s="267"/>
      <c r="J311" s="263"/>
      <c r="K311" s="263"/>
      <c r="L311" s="268"/>
      <c r="M311" s="269"/>
      <c r="N311" s="270"/>
      <c r="O311" s="270"/>
      <c r="P311" s="270"/>
      <c r="Q311" s="270"/>
      <c r="R311" s="270"/>
      <c r="S311" s="270"/>
      <c r="T311" s="27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2" t="s">
        <v>163</v>
      </c>
      <c r="AU311" s="272" t="s">
        <v>85</v>
      </c>
      <c r="AV311" s="15" t="s">
        <v>162</v>
      </c>
      <c r="AW311" s="15" t="s">
        <v>32</v>
      </c>
      <c r="AX311" s="15" t="s">
        <v>83</v>
      </c>
      <c r="AY311" s="272" t="s">
        <v>155</v>
      </c>
    </row>
    <row r="312" s="12" customFormat="1" ht="22.8" customHeight="1">
      <c r="A312" s="12"/>
      <c r="B312" s="211"/>
      <c r="C312" s="212"/>
      <c r="D312" s="213" t="s">
        <v>75</v>
      </c>
      <c r="E312" s="225" t="s">
        <v>85</v>
      </c>
      <c r="F312" s="225" t="s">
        <v>292</v>
      </c>
      <c r="G312" s="212"/>
      <c r="H312" s="212"/>
      <c r="I312" s="215"/>
      <c r="J312" s="226">
        <f>BK312</f>
        <v>0</v>
      </c>
      <c r="K312" s="212"/>
      <c r="L312" s="217"/>
      <c r="M312" s="218"/>
      <c r="N312" s="219"/>
      <c r="O312" s="219"/>
      <c r="P312" s="220">
        <f>SUM(P313:P321)</f>
        <v>0</v>
      </c>
      <c r="Q312" s="219"/>
      <c r="R312" s="220">
        <f>SUM(R313:R321)</f>
        <v>12.109644559999998</v>
      </c>
      <c r="S312" s="219"/>
      <c r="T312" s="221">
        <f>SUM(T313:T321)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2" t="s">
        <v>83</v>
      </c>
      <c r="AT312" s="223" t="s">
        <v>75</v>
      </c>
      <c r="AU312" s="223" t="s">
        <v>83</v>
      </c>
      <c r="AY312" s="222" t="s">
        <v>155</v>
      </c>
      <c r="BK312" s="224">
        <f>SUM(BK313:BK321)</f>
        <v>0</v>
      </c>
    </row>
    <row r="313" s="2" customFormat="1" ht="44.25" customHeight="1">
      <c r="A313" s="39"/>
      <c r="B313" s="40"/>
      <c r="C313" s="227" t="s">
        <v>242</v>
      </c>
      <c r="D313" s="227" t="s">
        <v>157</v>
      </c>
      <c r="E313" s="228" t="s">
        <v>293</v>
      </c>
      <c r="F313" s="229" t="s">
        <v>294</v>
      </c>
      <c r="G313" s="230" t="s">
        <v>215</v>
      </c>
      <c r="H313" s="231">
        <v>7.4089999999999998</v>
      </c>
      <c r="I313" s="232"/>
      <c r="J313" s="233">
        <f>ROUND(I313*H313,2)</f>
        <v>0</v>
      </c>
      <c r="K313" s="229" t="s">
        <v>161</v>
      </c>
      <c r="L313" s="45"/>
      <c r="M313" s="234" t="s">
        <v>1</v>
      </c>
      <c r="N313" s="235" t="s">
        <v>41</v>
      </c>
      <c r="O313" s="92"/>
      <c r="P313" s="236">
        <f>O313*H313</f>
        <v>0</v>
      </c>
      <c r="Q313" s="236">
        <v>1.6299999999999999</v>
      </c>
      <c r="R313" s="236">
        <f>Q313*H313</f>
        <v>12.076669999999998</v>
      </c>
      <c r="S313" s="236">
        <v>0</v>
      </c>
      <c r="T313" s="237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8" t="s">
        <v>162</v>
      </c>
      <c r="AT313" s="238" t="s">
        <v>157</v>
      </c>
      <c r="AU313" s="238" t="s">
        <v>85</v>
      </c>
      <c r="AY313" s="18" t="s">
        <v>155</v>
      </c>
      <c r="BE313" s="239">
        <f>IF(N313="základní",J313,0)</f>
        <v>0</v>
      </c>
      <c r="BF313" s="239">
        <f>IF(N313="snížená",J313,0)</f>
        <v>0</v>
      </c>
      <c r="BG313" s="239">
        <f>IF(N313="zákl. přenesená",J313,0)</f>
        <v>0</v>
      </c>
      <c r="BH313" s="239">
        <f>IF(N313="sníž. přenesená",J313,0)</f>
        <v>0</v>
      </c>
      <c r="BI313" s="239">
        <f>IF(N313="nulová",J313,0)</f>
        <v>0</v>
      </c>
      <c r="BJ313" s="18" t="s">
        <v>83</v>
      </c>
      <c r="BK313" s="239">
        <f>ROUND(I313*H313,2)</f>
        <v>0</v>
      </c>
      <c r="BL313" s="18" t="s">
        <v>162</v>
      </c>
      <c r="BM313" s="238" t="s">
        <v>316</v>
      </c>
    </row>
    <row r="314" s="13" customFormat="1">
      <c r="A314" s="13"/>
      <c r="B314" s="240"/>
      <c r="C314" s="241"/>
      <c r="D314" s="242" t="s">
        <v>163</v>
      </c>
      <c r="E314" s="243" t="s">
        <v>1</v>
      </c>
      <c r="F314" s="244" t="s">
        <v>164</v>
      </c>
      <c r="G314" s="241"/>
      <c r="H314" s="243" t="s">
        <v>1</v>
      </c>
      <c r="I314" s="245"/>
      <c r="J314" s="241"/>
      <c r="K314" s="241"/>
      <c r="L314" s="246"/>
      <c r="M314" s="247"/>
      <c r="N314" s="248"/>
      <c r="O314" s="248"/>
      <c r="P314" s="248"/>
      <c r="Q314" s="248"/>
      <c r="R314" s="248"/>
      <c r="S314" s="248"/>
      <c r="T314" s="24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0" t="s">
        <v>163</v>
      </c>
      <c r="AU314" s="250" t="s">
        <v>85</v>
      </c>
      <c r="AV314" s="13" t="s">
        <v>83</v>
      </c>
      <c r="AW314" s="13" t="s">
        <v>32</v>
      </c>
      <c r="AX314" s="13" t="s">
        <v>76</v>
      </c>
      <c r="AY314" s="250" t="s">
        <v>155</v>
      </c>
    </row>
    <row r="315" s="13" customFormat="1">
      <c r="A315" s="13"/>
      <c r="B315" s="240"/>
      <c r="C315" s="241"/>
      <c r="D315" s="242" t="s">
        <v>163</v>
      </c>
      <c r="E315" s="243" t="s">
        <v>1</v>
      </c>
      <c r="F315" s="244" t="s">
        <v>296</v>
      </c>
      <c r="G315" s="241"/>
      <c r="H315" s="243" t="s">
        <v>1</v>
      </c>
      <c r="I315" s="245"/>
      <c r="J315" s="241"/>
      <c r="K315" s="241"/>
      <c r="L315" s="246"/>
      <c r="M315" s="247"/>
      <c r="N315" s="248"/>
      <c r="O315" s="248"/>
      <c r="P315" s="248"/>
      <c r="Q315" s="248"/>
      <c r="R315" s="248"/>
      <c r="S315" s="248"/>
      <c r="T315" s="24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0" t="s">
        <v>163</v>
      </c>
      <c r="AU315" s="250" t="s">
        <v>85</v>
      </c>
      <c r="AV315" s="13" t="s">
        <v>83</v>
      </c>
      <c r="AW315" s="13" t="s">
        <v>32</v>
      </c>
      <c r="AX315" s="13" t="s">
        <v>76</v>
      </c>
      <c r="AY315" s="250" t="s">
        <v>155</v>
      </c>
    </row>
    <row r="316" s="14" customFormat="1">
      <c r="A316" s="14"/>
      <c r="B316" s="251"/>
      <c r="C316" s="252"/>
      <c r="D316" s="242" t="s">
        <v>163</v>
      </c>
      <c r="E316" s="253" t="s">
        <v>1</v>
      </c>
      <c r="F316" s="254" t="s">
        <v>684</v>
      </c>
      <c r="G316" s="252"/>
      <c r="H316" s="255">
        <v>6.7489999999999997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1" t="s">
        <v>163</v>
      </c>
      <c r="AU316" s="261" t="s">
        <v>85</v>
      </c>
      <c r="AV316" s="14" t="s">
        <v>85</v>
      </c>
      <c r="AW316" s="14" t="s">
        <v>32</v>
      </c>
      <c r="AX316" s="14" t="s">
        <v>76</v>
      </c>
      <c r="AY316" s="261" t="s">
        <v>155</v>
      </c>
    </row>
    <row r="317" s="14" customFormat="1">
      <c r="A317" s="14"/>
      <c r="B317" s="251"/>
      <c r="C317" s="252"/>
      <c r="D317" s="242" t="s">
        <v>163</v>
      </c>
      <c r="E317" s="253" t="s">
        <v>1</v>
      </c>
      <c r="F317" s="254" t="s">
        <v>685</v>
      </c>
      <c r="G317" s="252"/>
      <c r="H317" s="255">
        <v>0.66000000000000003</v>
      </c>
      <c r="I317" s="256"/>
      <c r="J317" s="252"/>
      <c r="K317" s="252"/>
      <c r="L317" s="257"/>
      <c r="M317" s="258"/>
      <c r="N317" s="259"/>
      <c r="O317" s="259"/>
      <c r="P317" s="259"/>
      <c r="Q317" s="259"/>
      <c r="R317" s="259"/>
      <c r="S317" s="259"/>
      <c r="T317" s="26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1" t="s">
        <v>163</v>
      </c>
      <c r="AU317" s="261" t="s">
        <v>85</v>
      </c>
      <c r="AV317" s="14" t="s">
        <v>85</v>
      </c>
      <c r="AW317" s="14" t="s">
        <v>32</v>
      </c>
      <c r="AX317" s="14" t="s">
        <v>76</v>
      </c>
      <c r="AY317" s="261" t="s">
        <v>155</v>
      </c>
    </row>
    <row r="318" s="15" customFormat="1">
      <c r="A318" s="15"/>
      <c r="B318" s="262"/>
      <c r="C318" s="263"/>
      <c r="D318" s="242" t="s">
        <v>163</v>
      </c>
      <c r="E318" s="264" t="s">
        <v>1</v>
      </c>
      <c r="F318" s="265" t="s">
        <v>167</v>
      </c>
      <c r="G318" s="263"/>
      <c r="H318" s="266">
        <v>7.4089999999999998</v>
      </c>
      <c r="I318" s="267"/>
      <c r="J318" s="263"/>
      <c r="K318" s="263"/>
      <c r="L318" s="268"/>
      <c r="M318" s="269"/>
      <c r="N318" s="270"/>
      <c r="O318" s="270"/>
      <c r="P318" s="270"/>
      <c r="Q318" s="270"/>
      <c r="R318" s="270"/>
      <c r="S318" s="270"/>
      <c r="T318" s="271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2" t="s">
        <v>163</v>
      </c>
      <c r="AU318" s="272" t="s">
        <v>85</v>
      </c>
      <c r="AV318" s="15" t="s">
        <v>162</v>
      </c>
      <c r="AW318" s="15" t="s">
        <v>32</v>
      </c>
      <c r="AX318" s="15" t="s">
        <v>83</v>
      </c>
      <c r="AY318" s="272" t="s">
        <v>155</v>
      </c>
    </row>
    <row r="319" s="2" customFormat="1" ht="24.15" customHeight="1">
      <c r="A319" s="39"/>
      <c r="B319" s="40"/>
      <c r="C319" s="227" t="s">
        <v>319</v>
      </c>
      <c r="D319" s="227" t="s">
        <v>157</v>
      </c>
      <c r="E319" s="228" t="s">
        <v>300</v>
      </c>
      <c r="F319" s="229" t="s">
        <v>301</v>
      </c>
      <c r="G319" s="230" t="s">
        <v>302</v>
      </c>
      <c r="H319" s="231">
        <v>44.899999999999999</v>
      </c>
      <c r="I319" s="232"/>
      <c r="J319" s="233">
        <f>ROUND(I319*H319,2)</f>
        <v>0</v>
      </c>
      <c r="K319" s="229" t="s">
        <v>161</v>
      </c>
      <c r="L319" s="45"/>
      <c r="M319" s="234" t="s">
        <v>1</v>
      </c>
      <c r="N319" s="235" t="s">
        <v>41</v>
      </c>
      <c r="O319" s="92"/>
      <c r="P319" s="236">
        <f>O319*H319</f>
        <v>0</v>
      </c>
      <c r="Q319" s="236">
        <v>0.00073439999999999996</v>
      </c>
      <c r="R319" s="236">
        <f>Q319*H319</f>
        <v>0.03297456</v>
      </c>
      <c r="S319" s="236">
        <v>0</v>
      </c>
      <c r="T319" s="23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8" t="s">
        <v>162</v>
      </c>
      <c r="AT319" s="238" t="s">
        <v>157</v>
      </c>
      <c r="AU319" s="238" t="s">
        <v>85</v>
      </c>
      <c r="AY319" s="18" t="s">
        <v>155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8" t="s">
        <v>83</v>
      </c>
      <c r="BK319" s="239">
        <f>ROUND(I319*H319,2)</f>
        <v>0</v>
      </c>
      <c r="BL319" s="18" t="s">
        <v>162</v>
      </c>
      <c r="BM319" s="238" t="s">
        <v>323</v>
      </c>
    </row>
    <row r="320" s="14" customFormat="1">
      <c r="A320" s="14"/>
      <c r="B320" s="251"/>
      <c r="C320" s="252"/>
      <c r="D320" s="242" t="s">
        <v>163</v>
      </c>
      <c r="E320" s="253" t="s">
        <v>1</v>
      </c>
      <c r="F320" s="254" t="s">
        <v>686</v>
      </c>
      <c r="G320" s="252"/>
      <c r="H320" s="255">
        <v>44.899999999999999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1" t="s">
        <v>163</v>
      </c>
      <c r="AU320" s="261" t="s">
        <v>85</v>
      </c>
      <c r="AV320" s="14" t="s">
        <v>85</v>
      </c>
      <c r="AW320" s="14" t="s">
        <v>32</v>
      </c>
      <c r="AX320" s="14" t="s">
        <v>76</v>
      </c>
      <c r="AY320" s="261" t="s">
        <v>155</v>
      </c>
    </row>
    <row r="321" s="15" customFormat="1">
      <c r="A321" s="15"/>
      <c r="B321" s="262"/>
      <c r="C321" s="263"/>
      <c r="D321" s="242" t="s">
        <v>163</v>
      </c>
      <c r="E321" s="264" t="s">
        <v>1</v>
      </c>
      <c r="F321" s="265" t="s">
        <v>167</v>
      </c>
      <c r="G321" s="263"/>
      <c r="H321" s="266">
        <v>44.899999999999999</v>
      </c>
      <c r="I321" s="267"/>
      <c r="J321" s="263"/>
      <c r="K321" s="263"/>
      <c r="L321" s="268"/>
      <c r="M321" s="269"/>
      <c r="N321" s="270"/>
      <c r="O321" s="270"/>
      <c r="P321" s="270"/>
      <c r="Q321" s="270"/>
      <c r="R321" s="270"/>
      <c r="S321" s="270"/>
      <c r="T321" s="271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2" t="s">
        <v>163</v>
      </c>
      <c r="AU321" s="272" t="s">
        <v>85</v>
      </c>
      <c r="AV321" s="15" t="s">
        <v>162</v>
      </c>
      <c r="AW321" s="15" t="s">
        <v>32</v>
      </c>
      <c r="AX321" s="15" t="s">
        <v>83</v>
      </c>
      <c r="AY321" s="272" t="s">
        <v>155</v>
      </c>
    </row>
    <row r="322" s="12" customFormat="1" ht="22.8" customHeight="1">
      <c r="A322" s="12"/>
      <c r="B322" s="211"/>
      <c r="C322" s="212"/>
      <c r="D322" s="213" t="s">
        <v>75</v>
      </c>
      <c r="E322" s="225" t="s">
        <v>178</v>
      </c>
      <c r="F322" s="225" t="s">
        <v>305</v>
      </c>
      <c r="G322" s="212"/>
      <c r="H322" s="212"/>
      <c r="I322" s="215"/>
      <c r="J322" s="226">
        <f>BK322</f>
        <v>0</v>
      </c>
      <c r="K322" s="212"/>
      <c r="L322" s="217"/>
      <c r="M322" s="218"/>
      <c r="N322" s="219"/>
      <c r="O322" s="219"/>
      <c r="P322" s="220">
        <f>SUM(P323:P324)</f>
        <v>0</v>
      </c>
      <c r="Q322" s="219"/>
      <c r="R322" s="220">
        <f>SUM(R323:R324)</f>
        <v>0</v>
      </c>
      <c r="S322" s="219"/>
      <c r="T322" s="221">
        <f>SUM(T323:T324)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2" t="s">
        <v>83</v>
      </c>
      <c r="AT322" s="223" t="s">
        <v>75</v>
      </c>
      <c r="AU322" s="223" t="s">
        <v>83</v>
      </c>
      <c r="AY322" s="222" t="s">
        <v>155</v>
      </c>
      <c r="BK322" s="224">
        <f>SUM(BK323:BK324)</f>
        <v>0</v>
      </c>
    </row>
    <row r="323" s="2" customFormat="1" ht="16.5" customHeight="1">
      <c r="A323" s="39"/>
      <c r="B323" s="40"/>
      <c r="C323" s="227" t="s">
        <v>246</v>
      </c>
      <c r="D323" s="227" t="s">
        <v>157</v>
      </c>
      <c r="E323" s="228" t="s">
        <v>306</v>
      </c>
      <c r="F323" s="229" t="s">
        <v>307</v>
      </c>
      <c r="G323" s="230" t="s">
        <v>302</v>
      </c>
      <c r="H323" s="231">
        <v>40.899999999999999</v>
      </c>
      <c r="I323" s="232"/>
      <c r="J323" s="233">
        <f>ROUND(I323*H323,2)</f>
        <v>0</v>
      </c>
      <c r="K323" s="229" t="s">
        <v>161</v>
      </c>
      <c r="L323" s="45"/>
      <c r="M323" s="234" t="s">
        <v>1</v>
      </c>
      <c r="N323" s="235" t="s">
        <v>41</v>
      </c>
      <c r="O323" s="92"/>
      <c r="P323" s="236">
        <f>O323*H323</f>
        <v>0</v>
      </c>
      <c r="Q323" s="236">
        <v>0</v>
      </c>
      <c r="R323" s="236">
        <f>Q323*H323</f>
        <v>0</v>
      </c>
      <c r="S323" s="236">
        <v>0</v>
      </c>
      <c r="T323" s="237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8" t="s">
        <v>162</v>
      </c>
      <c r="AT323" s="238" t="s">
        <v>157</v>
      </c>
      <c r="AU323" s="238" t="s">
        <v>85</v>
      </c>
      <c r="AY323" s="18" t="s">
        <v>155</v>
      </c>
      <c r="BE323" s="239">
        <f>IF(N323="základní",J323,0)</f>
        <v>0</v>
      </c>
      <c r="BF323" s="239">
        <f>IF(N323="snížená",J323,0)</f>
        <v>0</v>
      </c>
      <c r="BG323" s="239">
        <f>IF(N323="zákl. přenesená",J323,0)</f>
        <v>0</v>
      </c>
      <c r="BH323" s="239">
        <f>IF(N323="sníž. přenesená",J323,0)</f>
        <v>0</v>
      </c>
      <c r="BI323" s="239">
        <f>IF(N323="nulová",J323,0)</f>
        <v>0</v>
      </c>
      <c r="BJ323" s="18" t="s">
        <v>83</v>
      </c>
      <c r="BK323" s="239">
        <f>ROUND(I323*H323,2)</f>
        <v>0</v>
      </c>
      <c r="BL323" s="18" t="s">
        <v>162</v>
      </c>
      <c r="BM323" s="238" t="s">
        <v>327</v>
      </c>
    </row>
    <row r="324" s="2" customFormat="1" ht="24.15" customHeight="1">
      <c r="A324" s="39"/>
      <c r="B324" s="40"/>
      <c r="C324" s="227" t="s">
        <v>328</v>
      </c>
      <c r="D324" s="227" t="s">
        <v>157</v>
      </c>
      <c r="E324" s="228" t="s">
        <v>310</v>
      </c>
      <c r="F324" s="229" t="s">
        <v>311</v>
      </c>
      <c r="G324" s="230" t="s">
        <v>302</v>
      </c>
      <c r="H324" s="231">
        <v>40.899999999999999</v>
      </c>
      <c r="I324" s="232"/>
      <c r="J324" s="233">
        <f>ROUND(I324*H324,2)</f>
        <v>0</v>
      </c>
      <c r="K324" s="229" t="s">
        <v>161</v>
      </c>
      <c r="L324" s="45"/>
      <c r="M324" s="234" t="s">
        <v>1</v>
      </c>
      <c r="N324" s="235" t="s">
        <v>41</v>
      </c>
      <c r="O324" s="92"/>
      <c r="P324" s="236">
        <f>O324*H324</f>
        <v>0</v>
      </c>
      <c r="Q324" s="236">
        <v>0</v>
      </c>
      <c r="R324" s="236">
        <f>Q324*H324</f>
        <v>0</v>
      </c>
      <c r="S324" s="236">
        <v>0</v>
      </c>
      <c r="T324" s="237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8" t="s">
        <v>162</v>
      </c>
      <c r="AT324" s="238" t="s">
        <v>157</v>
      </c>
      <c r="AU324" s="238" t="s">
        <v>85</v>
      </c>
      <c r="AY324" s="18" t="s">
        <v>155</v>
      </c>
      <c r="BE324" s="239">
        <f>IF(N324="základní",J324,0)</f>
        <v>0</v>
      </c>
      <c r="BF324" s="239">
        <f>IF(N324="snížená",J324,0)</f>
        <v>0</v>
      </c>
      <c r="BG324" s="239">
        <f>IF(N324="zákl. přenesená",J324,0)</f>
        <v>0</v>
      </c>
      <c r="BH324" s="239">
        <f>IF(N324="sníž. přenesená",J324,0)</f>
        <v>0</v>
      </c>
      <c r="BI324" s="239">
        <f>IF(N324="nulová",J324,0)</f>
        <v>0</v>
      </c>
      <c r="BJ324" s="18" t="s">
        <v>83</v>
      </c>
      <c r="BK324" s="239">
        <f>ROUND(I324*H324,2)</f>
        <v>0</v>
      </c>
      <c r="BL324" s="18" t="s">
        <v>162</v>
      </c>
      <c r="BM324" s="238" t="s">
        <v>331</v>
      </c>
    </row>
    <row r="325" s="12" customFormat="1" ht="22.8" customHeight="1">
      <c r="A325" s="12"/>
      <c r="B325" s="211"/>
      <c r="C325" s="212"/>
      <c r="D325" s="213" t="s">
        <v>75</v>
      </c>
      <c r="E325" s="225" t="s">
        <v>162</v>
      </c>
      <c r="F325" s="225" t="s">
        <v>313</v>
      </c>
      <c r="G325" s="212"/>
      <c r="H325" s="212"/>
      <c r="I325" s="215"/>
      <c r="J325" s="226">
        <f>BK325</f>
        <v>0</v>
      </c>
      <c r="K325" s="212"/>
      <c r="L325" s="217"/>
      <c r="M325" s="218"/>
      <c r="N325" s="219"/>
      <c r="O325" s="219"/>
      <c r="P325" s="220">
        <f>SUM(P326:P340)</f>
        <v>0</v>
      </c>
      <c r="Q325" s="219"/>
      <c r="R325" s="220">
        <f>SUM(R326:R340)</f>
        <v>9.3756021</v>
      </c>
      <c r="S325" s="219"/>
      <c r="T325" s="221">
        <f>SUM(T326:T340)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2" t="s">
        <v>83</v>
      </c>
      <c r="AT325" s="223" t="s">
        <v>75</v>
      </c>
      <c r="AU325" s="223" t="s">
        <v>83</v>
      </c>
      <c r="AY325" s="222" t="s">
        <v>155</v>
      </c>
      <c r="BK325" s="224">
        <f>SUM(BK326:BK340)</f>
        <v>0</v>
      </c>
    </row>
    <row r="326" s="2" customFormat="1" ht="33" customHeight="1">
      <c r="A326" s="39"/>
      <c r="B326" s="40"/>
      <c r="C326" s="227" t="s">
        <v>251</v>
      </c>
      <c r="D326" s="227" t="s">
        <v>157</v>
      </c>
      <c r="E326" s="228" t="s">
        <v>314</v>
      </c>
      <c r="F326" s="229" t="s">
        <v>315</v>
      </c>
      <c r="G326" s="230" t="s">
        <v>215</v>
      </c>
      <c r="H326" s="231">
        <v>4.7300000000000004</v>
      </c>
      <c r="I326" s="232"/>
      <c r="J326" s="233">
        <f>ROUND(I326*H326,2)</f>
        <v>0</v>
      </c>
      <c r="K326" s="229" t="s">
        <v>161</v>
      </c>
      <c r="L326" s="45"/>
      <c r="M326" s="234" t="s">
        <v>1</v>
      </c>
      <c r="N326" s="235" t="s">
        <v>41</v>
      </c>
      <c r="O326" s="92"/>
      <c r="P326" s="236">
        <f>O326*H326</f>
        <v>0</v>
      </c>
      <c r="Q326" s="236">
        <v>1.8907700000000001</v>
      </c>
      <c r="R326" s="236">
        <f>Q326*H326</f>
        <v>8.9433421000000006</v>
      </c>
      <c r="S326" s="236">
        <v>0</v>
      </c>
      <c r="T326" s="23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8" t="s">
        <v>162</v>
      </c>
      <c r="AT326" s="238" t="s">
        <v>157</v>
      </c>
      <c r="AU326" s="238" t="s">
        <v>85</v>
      </c>
      <c r="AY326" s="18" t="s">
        <v>155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8" t="s">
        <v>83</v>
      </c>
      <c r="BK326" s="239">
        <f>ROUND(I326*H326,2)</f>
        <v>0</v>
      </c>
      <c r="BL326" s="18" t="s">
        <v>162</v>
      </c>
      <c r="BM326" s="238" t="s">
        <v>335</v>
      </c>
    </row>
    <row r="327" s="13" customFormat="1">
      <c r="A327" s="13"/>
      <c r="B327" s="240"/>
      <c r="C327" s="241"/>
      <c r="D327" s="242" t="s">
        <v>163</v>
      </c>
      <c r="E327" s="243" t="s">
        <v>1</v>
      </c>
      <c r="F327" s="244" t="s">
        <v>164</v>
      </c>
      <c r="G327" s="241"/>
      <c r="H327" s="243" t="s">
        <v>1</v>
      </c>
      <c r="I327" s="245"/>
      <c r="J327" s="241"/>
      <c r="K327" s="241"/>
      <c r="L327" s="246"/>
      <c r="M327" s="247"/>
      <c r="N327" s="248"/>
      <c r="O327" s="248"/>
      <c r="P327" s="248"/>
      <c r="Q327" s="248"/>
      <c r="R327" s="248"/>
      <c r="S327" s="248"/>
      <c r="T327" s="24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0" t="s">
        <v>163</v>
      </c>
      <c r="AU327" s="250" t="s">
        <v>85</v>
      </c>
      <c r="AV327" s="13" t="s">
        <v>83</v>
      </c>
      <c r="AW327" s="13" t="s">
        <v>32</v>
      </c>
      <c r="AX327" s="13" t="s">
        <v>76</v>
      </c>
      <c r="AY327" s="250" t="s">
        <v>155</v>
      </c>
    </row>
    <row r="328" s="13" customFormat="1">
      <c r="A328" s="13"/>
      <c r="B328" s="240"/>
      <c r="C328" s="241"/>
      <c r="D328" s="242" t="s">
        <v>163</v>
      </c>
      <c r="E328" s="243" t="s">
        <v>1</v>
      </c>
      <c r="F328" s="244" t="s">
        <v>225</v>
      </c>
      <c r="G328" s="241"/>
      <c r="H328" s="243" t="s">
        <v>1</v>
      </c>
      <c r="I328" s="245"/>
      <c r="J328" s="241"/>
      <c r="K328" s="241"/>
      <c r="L328" s="246"/>
      <c r="M328" s="247"/>
      <c r="N328" s="248"/>
      <c r="O328" s="248"/>
      <c r="P328" s="248"/>
      <c r="Q328" s="248"/>
      <c r="R328" s="248"/>
      <c r="S328" s="248"/>
      <c r="T328" s="24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0" t="s">
        <v>163</v>
      </c>
      <c r="AU328" s="250" t="s">
        <v>85</v>
      </c>
      <c r="AV328" s="13" t="s">
        <v>83</v>
      </c>
      <c r="AW328" s="13" t="s">
        <v>32</v>
      </c>
      <c r="AX328" s="13" t="s">
        <v>76</v>
      </c>
      <c r="AY328" s="250" t="s">
        <v>155</v>
      </c>
    </row>
    <row r="329" s="14" customFormat="1">
      <c r="A329" s="14"/>
      <c r="B329" s="251"/>
      <c r="C329" s="252"/>
      <c r="D329" s="242" t="s">
        <v>163</v>
      </c>
      <c r="E329" s="253" t="s">
        <v>1</v>
      </c>
      <c r="F329" s="254" t="s">
        <v>687</v>
      </c>
      <c r="G329" s="252"/>
      <c r="H329" s="255">
        <v>4.29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1" t="s">
        <v>163</v>
      </c>
      <c r="AU329" s="261" t="s">
        <v>85</v>
      </c>
      <c r="AV329" s="14" t="s">
        <v>85</v>
      </c>
      <c r="AW329" s="14" t="s">
        <v>32</v>
      </c>
      <c r="AX329" s="14" t="s">
        <v>76</v>
      </c>
      <c r="AY329" s="261" t="s">
        <v>155</v>
      </c>
    </row>
    <row r="330" s="14" customFormat="1">
      <c r="A330" s="14"/>
      <c r="B330" s="251"/>
      <c r="C330" s="252"/>
      <c r="D330" s="242" t="s">
        <v>163</v>
      </c>
      <c r="E330" s="253" t="s">
        <v>1</v>
      </c>
      <c r="F330" s="254" t="s">
        <v>688</v>
      </c>
      <c r="G330" s="252"/>
      <c r="H330" s="255">
        <v>0.44</v>
      </c>
      <c r="I330" s="256"/>
      <c r="J330" s="252"/>
      <c r="K330" s="252"/>
      <c r="L330" s="257"/>
      <c r="M330" s="258"/>
      <c r="N330" s="259"/>
      <c r="O330" s="259"/>
      <c r="P330" s="259"/>
      <c r="Q330" s="259"/>
      <c r="R330" s="259"/>
      <c r="S330" s="259"/>
      <c r="T330" s="26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1" t="s">
        <v>163</v>
      </c>
      <c r="AU330" s="261" t="s">
        <v>85</v>
      </c>
      <c r="AV330" s="14" t="s">
        <v>85</v>
      </c>
      <c r="AW330" s="14" t="s">
        <v>32</v>
      </c>
      <c r="AX330" s="14" t="s">
        <v>76</v>
      </c>
      <c r="AY330" s="261" t="s">
        <v>155</v>
      </c>
    </row>
    <row r="331" s="15" customFormat="1">
      <c r="A331" s="15"/>
      <c r="B331" s="262"/>
      <c r="C331" s="263"/>
      <c r="D331" s="242" t="s">
        <v>163</v>
      </c>
      <c r="E331" s="264" t="s">
        <v>1</v>
      </c>
      <c r="F331" s="265" t="s">
        <v>167</v>
      </c>
      <c r="G331" s="263"/>
      <c r="H331" s="266">
        <v>4.7300000000000004</v>
      </c>
      <c r="I331" s="267"/>
      <c r="J331" s="263"/>
      <c r="K331" s="263"/>
      <c r="L331" s="268"/>
      <c r="M331" s="269"/>
      <c r="N331" s="270"/>
      <c r="O331" s="270"/>
      <c r="P331" s="270"/>
      <c r="Q331" s="270"/>
      <c r="R331" s="270"/>
      <c r="S331" s="270"/>
      <c r="T331" s="271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2" t="s">
        <v>163</v>
      </c>
      <c r="AU331" s="272" t="s">
        <v>85</v>
      </c>
      <c r="AV331" s="15" t="s">
        <v>162</v>
      </c>
      <c r="AW331" s="15" t="s">
        <v>32</v>
      </c>
      <c r="AX331" s="15" t="s">
        <v>83</v>
      </c>
      <c r="AY331" s="272" t="s">
        <v>155</v>
      </c>
    </row>
    <row r="332" s="2" customFormat="1" ht="24.15" customHeight="1">
      <c r="A332" s="39"/>
      <c r="B332" s="40"/>
      <c r="C332" s="227" t="s">
        <v>332</v>
      </c>
      <c r="D332" s="227" t="s">
        <v>157</v>
      </c>
      <c r="E332" s="228" t="s">
        <v>320</v>
      </c>
      <c r="F332" s="229" t="s">
        <v>321</v>
      </c>
      <c r="G332" s="230" t="s">
        <v>322</v>
      </c>
      <c r="H332" s="231">
        <v>3</v>
      </c>
      <c r="I332" s="232"/>
      <c r="J332" s="233">
        <f>ROUND(I332*H332,2)</f>
        <v>0</v>
      </c>
      <c r="K332" s="229" t="s">
        <v>161</v>
      </c>
      <c r="L332" s="45"/>
      <c r="M332" s="234" t="s">
        <v>1</v>
      </c>
      <c r="N332" s="235" t="s">
        <v>41</v>
      </c>
      <c r="O332" s="92"/>
      <c r="P332" s="236">
        <f>O332*H332</f>
        <v>0</v>
      </c>
      <c r="Q332" s="236">
        <v>0.087419999999999998</v>
      </c>
      <c r="R332" s="236">
        <f>Q332*H332</f>
        <v>0.26225999999999999</v>
      </c>
      <c r="S332" s="236">
        <v>0</v>
      </c>
      <c r="T332" s="23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162</v>
      </c>
      <c r="AT332" s="238" t="s">
        <v>157</v>
      </c>
      <c r="AU332" s="238" t="s">
        <v>85</v>
      </c>
      <c r="AY332" s="18" t="s">
        <v>155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83</v>
      </c>
      <c r="BK332" s="239">
        <f>ROUND(I332*H332,2)</f>
        <v>0</v>
      </c>
      <c r="BL332" s="18" t="s">
        <v>162</v>
      </c>
      <c r="BM332" s="238" t="s">
        <v>339</v>
      </c>
    </row>
    <row r="333" s="14" customFormat="1">
      <c r="A333" s="14"/>
      <c r="B333" s="251"/>
      <c r="C333" s="252"/>
      <c r="D333" s="242" t="s">
        <v>163</v>
      </c>
      <c r="E333" s="253" t="s">
        <v>1</v>
      </c>
      <c r="F333" s="254" t="s">
        <v>689</v>
      </c>
      <c r="G333" s="252"/>
      <c r="H333" s="255">
        <v>3</v>
      </c>
      <c r="I333" s="256"/>
      <c r="J333" s="252"/>
      <c r="K333" s="252"/>
      <c r="L333" s="257"/>
      <c r="M333" s="258"/>
      <c r="N333" s="259"/>
      <c r="O333" s="259"/>
      <c r="P333" s="259"/>
      <c r="Q333" s="259"/>
      <c r="R333" s="259"/>
      <c r="S333" s="259"/>
      <c r="T333" s="26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1" t="s">
        <v>163</v>
      </c>
      <c r="AU333" s="261" t="s">
        <v>85</v>
      </c>
      <c r="AV333" s="14" t="s">
        <v>85</v>
      </c>
      <c r="AW333" s="14" t="s">
        <v>32</v>
      </c>
      <c r="AX333" s="14" t="s">
        <v>76</v>
      </c>
      <c r="AY333" s="261" t="s">
        <v>155</v>
      </c>
    </row>
    <row r="334" s="15" customFormat="1">
      <c r="A334" s="15"/>
      <c r="B334" s="262"/>
      <c r="C334" s="263"/>
      <c r="D334" s="242" t="s">
        <v>163</v>
      </c>
      <c r="E334" s="264" t="s">
        <v>1</v>
      </c>
      <c r="F334" s="265" t="s">
        <v>167</v>
      </c>
      <c r="G334" s="263"/>
      <c r="H334" s="266">
        <v>3</v>
      </c>
      <c r="I334" s="267"/>
      <c r="J334" s="263"/>
      <c r="K334" s="263"/>
      <c r="L334" s="268"/>
      <c r="M334" s="269"/>
      <c r="N334" s="270"/>
      <c r="O334" s="270"/>
      <c r="P334" s="270"/>
      <c r="Q334" s="270"/>
      <c r="R334" s="270"/>
      <c r="S334" s="270"/>
      <c r="T334" s="271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2" t="s">
        <v>163</v>
      </c>
      <c r="AU334" s="272" t="s">
        <v>85</v>
      </c>
      <c r="AV334" s="15" t="s">
        <v>162</v>
      </c>
      <c r="AW334" s="15" t="s">
        <v>32</v>
      </c>
      <c r="AX334" s="15" t="s">
        <v>83</v>
      </c>
      <c r="AY334" s="272" t="s">
        <v>155</v>
      </c>
    </row>
    <row r="335" s="2" customFormat="1" ht="24.15" customHeight="1">
      <c r="A335" s="39"/>
      <c r="B335" s="40"/>
      <c r="C335" s="289" t="s">
        <v>257</v>
      </c>
      <c r="D335" s="289" t="s">
        <v>277</v>
      </c>
      <c r="E335" s="290" t="s">
        <v>329</v>
      </c>
      <c r="F335" s="291" t="s">
        <v>330</v>
      </c>
      <c r="G335" s="292" t="s">
        <v>322</v>
      </c>
      <c r="H335" s="293">
        <v>2</v>
      </c>
      <c r="I335" s="294"/>
      <c r="J335" s="295">
        <f>ROUND(I335*H335,2)</f>
        <v>0</v>
      </c>
      <c r="K335" s="291" t="s">
        <v>161</v>
      </c>
      <c r="L335" s="296"/>
      <c r="M335" s="297" t="s">
        <v>1</v>
      </c>
      <c r="N335" s="298" t="s">
        <v>41</v>
      </c>
      <c r="O335" s="92"/>
      <c r="P335" s="236">
        <f>O335*H335</f>
        <v>0</v>
      </c>
      <c r="Q335" s="236">
        <v>0.050999999999999997</v>
      </c>
      <c r="R335" s="236">
        <f>Q335*H335</f>
        <v>0.10199999999999999</v>
      </c>
      <c r="S335" s="236">
        <v>0</v>
      </c>
      <c r="T335" s="237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8" t="s">
        <v>186</v>
      </c>
      <c r="AT335" s="238" t="s">
        <v>277</v>
      </c>
      <c r="AU335" s="238" t="s">
        <v>85</v>
      </c>
      <c r="AY335" s="18" t="s">
        <v>155</v>
      </c>
      <c r="BE335" s="239">
        <f>IF(N335="základní",J335,0)</f>
        <v>0</v>
      </c>
      <c r="BF335" s="239">
        <f>IF(N335="snížená",J335,0)</f>
        <v>0</v>
      </c>
      <c r="BG335" s="239">
        <f>IF(N335="zákl. přenesená",J335,0)</f>
        <v>0</v>
      </c>
      <c r="BH335" s="239">
        <f>IF(N335="sníž. přenesená",J335,0)</f>
        <v>0</v>
      </c>
      <c r="BI335" s="239">
        <f>IF(N335="nulová",J335,0)</f>
        <v>0</v>
      </c>
      <c r="BJ335" s="18" t="s">
        <v>83</v>
      </c>
      <c r="BK335" s="239">
        <f>ROUND(I335*H335,2)</f>
        <v>0</v>
      </c>
      <c r="BL335" s="18" t="s">
        <v>162</v>
      </c>
      <c r="BM335" s="238" t="s">
        <v>343</v>
      </c>
    </row>
    <row r="336" s="2" customFormat="1" ht="24.15" customHeight="1">
      <c r="A336" s="39"/>
      <c r="B336" s="40"/>
      <c r="C336" s="289" t="s">
        <v>340</v>
      </c>
      <c r="D336" s="289" t="s">
        <v>277</v>
      </c>
      <c r="E336" s="290" t="s">
        <v>690</v>
      </c>
      <c r="F336" s="291" t="s">
        <v>691</v>
      </c>
      <c r="G336" s="292" t="s">
        <v>322</v>
      </c>
      <c r="H336" s="293">
        <v>1</v>
      </c>
      <c r="I336" s="294"/>
      <c r="J336" s="295">
        <f>ROUND(I336*H336,2)</f>
        <v>0</v>
      </c>
      <c r="K336" s="291" t="s">
        <v>161</v>
      </c>
      <c r="L336" s="296"/>
      <c r="M336" s="297" t="s">
        <v>1</v>
      </c>
      <c r="N336" s="298" t="s">
        <v>41</v>
      </c>
      <c r="O336" s="92"/>
      <c r="P336" s="236">
        <f>O336*H336</f>
        <v>0</v>
      </c>
      <c r="Q336" s="236">
        <v>0.068000000000000005</v>
      </c>
      <c r="R336" s="236">
        <f>Q336*H336</f>
        <v>0.068000000000000005</v>
      </c>
      <c r="S336" s="236">
        <v>0</v>
      </c>
      <c r="T336" s="237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8" t="s">
        <v>186</v>
      </c>
      <c r="AT336" s="238" t="s">
        <v>277</v>
      </c>
      <c r="AU336" s="238" t="s">
        <v>85</v>
      </c>
      <c r="AY336" s="18" t="s">
        <v>155</v>
      </c>
      <c r="BE336" s="239">
        <f>IF(N336="základní",J336,0)</f>
        <v>0</v>
      </c>
      <c r="BF336" s="239">
        <f>IF(N336="snížená",J336,0)</f>
        <v>0</v>
      </c>
      <c r="BG336" s="239">
        <f>IF(N336="zákl. přenesená",J336,0)</f>
        <v>0</v>
      </c>
      <c r="BH336" s="239">
        <f>IF(N336="sníž. přenesená",J336,0)</f>
        <v>0</v>
      </c>
      <c r="BI336" s="239">
        <f>IF(N336="nulová",J336,0)</f>
        <v>0</v>
      </c>
      <c r="BJ336" s="18" t="s">
        <v>83</v>
      </c>
      <c r="BK336" s="239">
        <f>ROUND(I336*H336,2)</f>
        <v>0</v>
      </c>
      <c r="BL336" s="18" t="s">
        <v>162</v>
      </c>
      <c r="BM336" s="238" t="s">
        <v>349</v>
      </c>
    </row>
    <row r="337" s="2" customFormat="1" ht="49.05" customHeight="1">
      <c r="A337" s="39"/>
      <c r="B337" s="40"/>
      <c r="C337" s="227" t="s">
        <v>261</v>
      </c>
      <c r="D337" s="227" t="s">
        <v>157</v>
      </c>
      <c r="E337" s="228" t="s">
        <v>341</v>
      </c>
      <c r="F337" s="229" t="s">
        <v>342</v>
      </c>
      <c r="G337" s="230" t="s">
        <v>215</v>
      </c>
      <c r="H337" s="231">
        <v>0.20100000000000001</v>
      </c>
      <c r="I337" s="232"/>
      <c r="J337" s="233">
        <f>ROUND(I337*H337,2)</f>
        <v>0</v>
      </c>
      <c r="K337" s="229" t="s">
        <v>161</v>
      </c>
      <c r="L337" s="45"/>
      <c r="M337" s="234" t="s">
        <v>1</v>
      </c>
      <c r="N337" s="235" t="s">
        <v>41</v>
      </c>
      <c r="O337" s="92"/>
      <c r="P337" s="236">
        <f>O337*H337</f>
        <v>0</v>
      </c>
      <c r="Q337" s="236">
        <v>0</v>
      </c>
      <c r="R337" s="236">
        <f>Q337*H337</f>
        <v>0</v>
      </c>
      <c r="S337" s="236">
        <v>0</v>
      </c>
      <c r="T337" s="237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8" t="s">
        <v>162</v>
      </c>
      <c r="AT337" s="238" t="s">
        <v>157</v>
      </c>
      <c r="AU337" s="238" t="s">
        <v>85</v>
      </c>
      <c r="AY337" s="18" t="s">
        <v>155</v>
      </c>
      <c r="BE337" s="239">
        <f>IF(N337="základní",J337,0)</f>
        <v>0</v>
      </c>
      <c r="BF337" s="239">
        <f>IF(N337="snížená",J337,0)</f>
        <v>0</v>
      </c>
      <c r="BG337" s="239">
        <f>IF(N337="zákl. přenesená",J337,0)</f>
        <v>0</v>
      </c>
      <c r="BH337" s="239">
        <f>IF(N337="sníž. přenesená",J337,0)</f>
        <v>0</v>
      </c>
      <c r="BI337" s="239">
        <f>IF(N337="nulová",J337,0)</f>
        <v>0</v>
      </c>
      <c r="BJ337" s="18" t="s">
        <v>83</v>
      </c>
      <c r="BK337" s="239">
        <f>ROUND(I337*H337,2)</f>
        <v>0</v>
      </c>
      <c r="BL337" s="18" t="s">
        <v>162</v>
      </c>
      <c r="BM337" s="238" t="s">
        <v>358</v>
      </c>
    </row>
    <row r="338" s="13" customFormat="1">
      <c r="A338" s="13"/>
      <c r="B338" s="240"/>
      <c r="C338" s="241"/>
      <c r="D338" s="242" t="s">
        <v>163</v>
      </c>
      <c r="E338" s="243" t="s">
        <v>1</v>
      </c>
      <c r="F338" s="244" t="s">
        <v>344</v>
      </c>
      <c r="G338" s="241"/>
      <c r="H338" s="243" t="s">
        <v>1</v>
      </c>
      <c r="I338" s="245"/>
      <c r="J338" s="241"/>
      <c r="K338" s="241"/>
      <c r="L338" s="246"/>
      <c r="M338" s="247"/>
      <c r="N338" s="248"/>
      <c r="O338" s="248"/>
      <c r="P338" s="248"/>
      <c r="Q338" s="248"/>
      <c r="R338" s="248"/>
      <c r="S338" s="248"/>
      <c r="T338" s="24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0" t="s">
        <v>163</v>
      </c>
      <c r="AU338" s="250" t="s">
        <v>85</v>
      </c>
      <c r="AV338" s="13" t="s">
        <v>83</v>
      </c>
      <c r="AW338" s="13" t="s">
        <v>32</v>
      </c>
      <c r="AX338" s="13" t="s">
        <v>76</v>
      </c>
      <c r="AY338" s="250" t="s">
        <v>155</v>
      </c>
    </row>
    <row r="339" s="14" customFormat="1">
      <c r="A339" s="14"/>
      <c r="B339" s="251"/>
      <c r="C339" s="252"/>
      <c r="D339" s="242" t="s">
        <v>163</v>
      </c>
      <c r="E339" s="253" t="s">
        <v>1</v>
      </c>
      <c r="F339" s="254" t="s">
        <v>692</v>
      </c>
      <c r="G339" s="252"/>
      <c r="H339" s="255">
        <v>0.20100000000000001</v>
      </c>
      <c r="I339" s="256"/>
      <c r="J339" s="252"/>
      <c r="K339" s="252"/>
      <c r="L339" s="257"/>
      <c r="M339" s="258"/>
      <c r="N339" s="259"/>
      <c r="O339" s="259"/>
      <c r="P339" s="259"/>
      <c r="Q339" s="259"/>
      <c r="R339" s="259"/>
      <c r="S339" s="259"/>
      <c r="T339" s="26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1" t="s">
        <v>163</v>
      </c>
      <c r="AU339" s="261" t="s">
        <v>85</v>
      </c>
      <c r="AV339" s="14" t="s">
        <v>85</v>
      </c>
      <c r="AW339" s="14" t="s">
        <v>32</v>
      </c>
      <c r="AX339" s="14" t="s">
        <v>76</v>
      </c>
      <c r="AY339" s="261" t="s">
        <v>155</v>
      </c>
    </row>
    <row r="340" s="15" customFormat="1">
      <c r="A340" s="15"/>
      <c r="B340" s="262"/>
      <c r="C340" s="263"/>
      <c r="D340" s="242" t="s">
        <v>163</v>
      </c>
      <c r="E340" s="264" t="s">
        <v>1</v>
      </c>
      <c r="F340" s="265" t="s">
        <v>167</v>
      </c>
      <c r="G340" s="263"/>
      <c r="H340" s="266">
        <v>0.20100000000000001</v>
      </c>
      <c r="I340" s="267"/>
      <c r="J340" s="263"/>
      <c r="K340" s="263"/>
      <c r="L340" s="268"/>
      <c r="M340" s="269"/>
      <c r="N340" s="270"/>
      <c r="O340" s="270"/>
      <c r="P340" s="270"/>
      <c r="Q340" s="270"/>
      <c r="R340" s="270"/>
      <c r="S340" s="270"/>
      <c r="T340" s="271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2" t="s">
        <v>163</v>
      </c>
      <c r="AU340" s="272" t="s">
        <v>85</v>
      </c>
      <c r="AV340" s="15" t="s">
        <v>162</v>
      </c>
      <c r="AW340" s="15" t="s">
        <v>32</v>
      </c>
      <c r="AX340" s="15" t="s">
        <v>83</v>
      </c>
      <c r="AY340" s="272" t="s">
        <v>155</v>
      </c>
    </row>
    <row r="341" s="12" customFormat="1" ht="22.8" customHeight="1">
      <c r="A341" s="12"/>
      <c r="B341" s="211"/>
      <c r="C341" s="212"/>
      <c r="D341" s="213" t="s">
        <v>75</v>
      </c>
      <c r="E341" s="225" t="s">
        <v>188</v>
      </c>
      <c r="F341" s="225" t="s">
        <v>346</v>
      </c>
      <c r="G341" s="212"/>
      <c r="H341" s="212"/>
      <c r="I341" s="215"/>
      <c r="J341" s="226">
        <f>BK341</f>
        <v>0</v>
      </c>
      <c r="K341" s="212"/>
      <c r="L341" s="217"/>
      <c r="M341" s="218"/>
      <c r="N341" s="219"/>
      <c r="O341" s="219"/>
      <c r="P341" s="220">
        <f>SUM(P342:P425)</f>
        <v>0</v>
      </c>
      <c r="Q341" s="219"/>
      <c r="R341" s="220">
        <f>SUM(R342:R425)</f>
        <v>58.146452668000009</v>
      </c>
      <c r="S341" s="219"/>
      <c r="T341" s="221">
        <f>SUM(T342:T425)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2" t="s">
        <v>83</v>
      </c>
      <c r="AT341" s="223" t="s">
        <v>75</v>
      </c>
      <c r="AU341" s="223" t="s">
        <v>83</v>
      </c>
      <c r="AY341" s="222" t="s">
        <v>155</v>
      </c>
      <c r="BK341" s="224">
        <f>SUM(BK342:BK425)</f>
        <v>0</v>
      </c>
    </row>
    <row r="342" s="2" customFormat="1" ht="24.15" customHeight="1">
      <c r="A342" s="39"/>
      <c r="B342" s="40"/>
      <c r="C342" s="227" t="s">
        <v>355</v>
      </c>
      <c r="D342" s="227" t="s">
        <v>157</v>
      </c>
      <c r="E342" s="228" t="s">
        <v>347</v>
      </c>
      <c r="F342" s="229" t="s">
        <v>348</v>
      </c>
      <c r="G342" s="230" t="s">
        <v>160</v>
      </c>
      <c r="H342" s="231">
        <v>3.7949999999999999</v>
      </c>
      <c r="I342" s="232"/>
      <c r="J342" s="233">
        <f>ROUND(I342*H342,2)</f>
        <v>0</v>
      </c>
      <c r="K342" s="229" t="s">
        <v>1</v>
      </c>
      <c r="L342" s="45"/>
      <c r="M342" s="234" t="s">
        <v>1</v>
      </c>
      <c r="N342" s="235" t="s">
        <v>41</v>
      </c>
      <c r="O342" s="92"/>
      <c r="P342" s="236">
        <f>O342*H342</f>
        <v>0</v>
      </c>
      <c r="Q342" s="236">
        <v>0</v>
      </c>
      <c r="R342" s="236">
        <f>Q342*H342</f>
        <v>0</v>
      </c>
      <c r="S342" s="236">
        <v>0</v>
      </c>
      <c r="T342" s="237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8" t="s">
        <v>162</v>
      </c>
      <c r="AT342" s="238" t="s">
        <v>157</v>
      </c>
      <c r="AU342" s="238" t="s">
        <v>85</v>
      </c>
      <c r="AY342" s="18" t="s">
        <v>155</v>
      </c>
      <c r="BE342" s="239">
        <f>IF(N342="základní",J342,0)</f>
        <v>0</v>
      </c>
      <c r="BF342" s="239">
        <f>IF(N342="snížená",J342,0)</f>
        <v>0</v>
      </c>
      <c r="BG342" s="239">
        <f>IF(N342="zákl. přenesená",J342,0)</f>
        <v>0</v>
      </c>
      <c r="BH342" s="239">
        <f>IF(N342="sníž. přenesená",J342,0)</f>
        <v>0</v>
      </c>
      <c r="BI342" s="239">
        <f>IF(N342="nulová",J342,0)</f>
        <v>0</v>
      </c>
      <c r="BJ342" s="18" t="s">
        <v>83</v>
      </c>
      <c r="BK342" s="239">
        <f>ROUND(I342*H342,2)</f>
        <v>0</v>
      </c>
      <c r="BL342" s="18" t="s">
        <v>162</v>
      </c>
      <c r="BM342" s="238" t="s">
        <v>361</v>
      </c>
    </row>
    <row r="343" s="13" customFormat="1">
      <c r="A343" s="13"/>
      <c r="B343" s="240"/>
      <c r="C343" s="241"/>
      <c r="D343" s="242" t="s">
        <v>163</v>
      </c>
      <c r="E343" s="243" t="s">
        <v>1</v>
      </c>
      <c r="F343" s="244" t="s">
        <v>164</v>
      </c>
      <c r="G343" s="241"/>
      <c r="H343" s="243" t="s">
        <v>1</v>
      </c>
      <c r="I343" s="245"/>
      <c r="J343" s="241"/>
      <c r="K343" s="241"/>
      <c r="L343" s="246"/>
      <c r="M343" s="247"/>
      <c r="N343" s="248"/>
      <c r="O343" s="248"/>
      <c r="P343" s="248"/>
      <c r="Q343" s="248"/>
      <c r="R343" s="248"/>
      <c r="S343" s="248"/>
      <c r="T343" s="24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0" t="s">
        <v>163</v>
      </c>
      <c r="AU343" s="250" t="s">
        <v>85</v>
      </c>
      <c r="AV343" s="13" t="s">
        <v>83</v>
      </c>
      <c r="AW343" s="13" t="s">
        <v>32</v>
      </c>
      <c r="AX343" s="13" t="s">
        <v>76</v>
      </c>
      <c r="AY343" s="250" t="s">
        <v>155</v>
      </c>
    </row>
    <row r="344" s="13" customFormat="1">
      <c r="A344" s="13"/>
      <c r="B344" s="240"/>
      <c r="C344" s="241"/>
      <c r="D344" s="242" t="s">
        <v>163</v>
      </c>
      <c r="E344" s="243" t="s">
        <v>1</v>
      </c>
      <c r="F344" s="244" t="s">
        <v>165</v>
      </c>
      <c r="G344" s="241"/>
      <c r="H344" s="243" t="s">
        <v>1</v>
      </c>
      <c r="I344" s="245"/>
      <c r="J344" s="241"/>
      <c r="K344" s="241"/>
      <c r="L344" s="246"/>
      <c r="M344" s="247"/>
      <c r="N344" s="248"/>
      <c r="O344" s="248"/>
      <c r="P344" s="248"/>
      <c r="Q344" s="248"/>
      <c r="R344" s="248"/>
      <c r="S344" s="248"/>
      <c r="T344" s="24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0" t="s">
        <v>163</v>
      </c>
      <c r="AU344" s="250" t="s">
        <v>85</v>
      </c>
      <c r="AV344" s="13" t="s">
        <v>83</v>
      </c>
      <c r="AW344" s="13" t="s">
        <v>32</v>
      </c>
      <c r="AX344" s="13" t="s">
        <v>76</v>
      </c>
      <c r="AY344" s="250" t="s">
        <v>155</v>
      </c>
    </row>
    <row r="345" s="13" customFormat="1">
      <c r="A345" s="13"/>
      <c r="B345" s="240"/>
      <c r="C345" s="241"/>
      <c r="D345" s="242" t="s">
        <v>163</v>
      </c>
      <c r="E345" s="243" t="s">
        <v>1</v>
      </c>
      <c r="F345" s="244" t="s">
        <v>350</v>
      </c>
      <c r="G345" s="241"/>
      <c r="H345" s="243" t="s">
        <v>1</v>
      </c>
      <c r="I345" s="245"/>
      <c r="J345" s="241"/>
      <c r="K345" s="241"/>
      <c r="L345" s="246"/>
      <c r="M345" s="247"/>
      <c r="N345" s="248"/>
      <c r="O345" s="248"/>
      <c r="P345" s="248"/>
      <c r="Q345" s="248"/>
      <c r="R345" s="248"/>
      <c r="S345" s="248"/>
      <c r="T345" s="24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0" t="s">
        <v>163</v>
      </c>
      <c r="AU345" s="250" t="s">
        <v>85</v>
      </c>
      <c r="AV345" s="13" t="s">
        <v>83</v>
      </c>
      <c r="AW345" s="13" t="s">
        <v>32</v>
      </c>
      <c r="AX345" s="13" t="s">
        <v>76</v>
      </c>
      <c r="AY345" s="250" t="s">
        <v>155</v>
      </c>
    </row>
    <row r="346" s="13" customFormat="1">
      <c r="A346" s="13"/>
      <c r="B346" s="240"/>
      <c r="C346" s="241"/>
      <c r="D346" s="242" t="s">
        <v>163</v>
      </c>
      <c r="E346" s="243" t="s">
        <v>1</v>
      </c>
      <c r="F346" s="244" t="s">
        <v>351</v>
      </c>
      <c r="G346" s="241"/>
      <c r="H346" s="243" t="s">
        <v>1</v>
      </c>
      <c r="I346" s="245"/>
      <c r="J346" s="241"/>
      <c r="K346" s="241"/>
      <c r="L346" s="246"/>
      <c r="M346" s="247"/>
      <c r="N346" s="248"/>
      <c r="O346" s="248"/>
      <c r="P346" s="248"/>
      <c r="Q346" s="248"/>
      <c r="R346" s="248"/>
      <c r="S346" s="248"/>
      <c r="T346" s="24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0" t="s">
        <v>163</v>
      </c>
      <c r="AU346" s="250" t="s">
        <v>85</v>
      </c>
      <c r="AV346" s="13" t="s">
        <v>83</v>
      </c>
      <c r="AW346" s="13" t="s">
        <v>32</v>
      </c>
      <c r="AX346" s="13" t="s">
        <v>76</v>
      </c>
      <c r="AY346" s="250" t="s">
        <v>155</v>
      </c>
    </row>
    <row r="347" s="13" customFormat="1">
      <c r="A347" s="13"/>
      <c r="B347" s="240"/>
      <c r="C347" s="241"/>
      <c r="D347" s="242" t="s">
        <v>163</v>
      </c>
      <c r="E347" s="243" t="s">
        <v>1</v>
      </c>
      <c r="F347" s="244" t="s">
        <v>352</v>
      </c>
      <c r="G347" s="241"/>
      <c r="H347" s="243" t="s">
        <v>1</v>
      </c>
      <c r="I347" s="245"/>
      <c r="J347" s="241"/>
      <c r="K347" s="241"/>
      <c r="L347" s="246"/>
      <c r="M347" s="247"/>
      <c r="N347" s="248"/>
      <c r="O347" s="248"/>
      <c r="P347" s="248"/>
      <c r="Q347" s="248"/>
      <c r="R347" s="248"/>
      <c r="S347" s="248"/>
      <c r="T347" s="24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0" t="s">
        <v>163</v>
      </c>
      <c r="AU347" s="250" t="s">
        <v>85</v>
      </c>
      <c r="AV347" s="13" t="s">
        <v>83</v>
      </c>
      <c r="AW347" s="13" t="s">
        <v>32</v>
      </c>
      <c r="AX347" s="13" t="s">
        <v>76</v>
      </c>
      <c r="AY347" s="250" t="s">
        <v>155</v>
      </c>
    </row>
    <row r="348" s="14" customFormat="1">
      <c r="A348" s="14"/>
      <c r="B348" s="251"/>
      <c r="C348" s="252"/>
      <c r="D348" s="242" t="s">
        <v>163</v>
      </c>
      <c r="E348" s="253" t="s">
        <v>1</v>
      </c>
      <c r="F348" s="254" t="s">
        <v>693</v>
      </c>
      <c r="G348" s="252"/>
      <c r="H348" s="255">
        <v>3.7949999999999999</v>
      </c>
      <c r="I348" s="256"/>
      <c r="J348" s="252"/>
      <c r="K348" s="252"/>
      <c r="L348" s="257"/>
      <c r="M348" s="258"/>
      <c r="N348" s="259"/>
      <c r="O348" s="259"/>
      <c r="P348" s="259"/>
      <c r="Q348" s="259"/>
      <c r="R348" s="259"/>
      <c r="S348" s="259"/>
      <c r="T348" s="26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1" t="s">
        <v>163</v>
      </c>
      <c r="AU348" s="261" t="s">
        <v>85</v>
      </c>
      <c r="AV348" s="14" t="s">
        <v>85</v>
      </c>
      <c r="AW348" s="14" t="s">
        <v>32</v>
      </c>
      <c r="AX348" s="14" t="s">
        <v>76</v>
      </c>
      <c r="AY348" s="261" t="s">
        <v>155</v>
      </c>
    </row>
    <row r="349" s="15" customFormat="1">
      <c r="A349" s="15"/>
      <c r="B349" s="262"/>
      <c r="C349" s="263"/>
      <c r="D349" s="242" t="s">
        <v>163</v>
      </c>
      <c r="E349" s="264" t="s">
        <v>1</v>
      </c>
      <c r="F349" s="265" t="s">
        <v>167</v>
      </c>
      <c r="G349" s="263"/>
      <c r="H349" s="266">
        <v>3.7949999999999999</v>
      </c>
      <c r="I349" s="267"/>
      <c r="J349" s="263"/>
      <c r="K349" s="263"/>
      <c r="L349" s="268"/>
      <c r="M349" s="269"/>
      <c r="N349" s="270"/>
      <c r="O349" s="270"/>
      <c r="P349" s="270"/>
      <c r="Q349" s="270"/>
      <c r="R349" s="270"/>
      <c r="S349" s="270"/>
      <c r="T349" s="271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2" t="s">
        <v>163</v>
      </c>
      <c r="AU349" s="272" t="s">
        <v>85</v>
      </c>
      <c r="AV349" s="15" t="s">
        <v>162</v>
      </c>
      <c r="AW349" s="15" t="s">
        <v>32</v>
      </c>
      <c r="AX349" s="15" t="s">
        <v>83</v>
      </c>
      <c r="AY349" s="272" t="s">
        <v>155</v>
      </c>
    </row>
    <row r="350" s="2" customFormat="1" ht="33" customHeight="1">
      <c r="A350" s="39"/>
      <c r="B350" s="40"/>
      <c r="C350" s="227" t="s">
        <v>268</v>
      </c>
      <c r="D350" s="227" t="s">
        <v>157</v>
      </c>
      <c r="E350" s="228" t="s">
        <v>356</v>
      </c>
      <c r="F350" s="229" t="s">
        <v>357</v>
      </c>
      <c r="G350" s="230" t="s">
        <v>160</v>
      </c>
      <c r="H350" s="231">
        <v>51.115000000000002</v>
      </c>
      <c r="I350" s="232"/>
      <c r="J350" s="233">
        <f>ROUND(I350*H350,2)</f>
        <v>0</v>
      </c>
      <c r="K350" s="229" t="s">
        <v>161</v>
      </c>
      <c r="L350" s="45"/>
      <c r="M350" s="234" t="s">
        <v>1</v>
      </c>
      <c r="N350" s="235" t="s">
        <v>41</v>
      </c>
      <c r="O350" s="92"/>
      <c r="P350" s="236">
        <f>O350*H350</f>
        <v>0</v>
      </c>
      <c r="Q350" s="236">
        <v>0.46000000000000002</v>
      </c>
      <c r="R350" s="236">
        <f>Q350*H350</f>
        <v>23.512900000000002</v>
      </c>
      <c r="S350" s="236">
        <v>0</v>
      </c>
      <c r="T350" s="237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8" t="s">
        <v>162</v>
      </c>
      <c r="AT350" s="238" t="s">
        <v>157</v>
      </c>
      <c r="AU350" s="238" t="s">
        <v>85</v>
      </c>
      <c r="AY350" s="18" t="s">
        <v>155</v>
      </c>
      <c r="BE350" s="239">
        <f>IF(N350="základní",J350,0)</f>
        <v>0</v>
      </c>
      <c r="BF350" s="239">
        <f>IF(N350="snížená",J350,0)</f>
        <v>0</v>
      </c>
      <c r="BG350" s="239">
        <f>IF(N350="zákl. přenesená",J350,0)</f>
        <v>0</v>
      </c>
      <c r="BH350" s="239">
        <f>IF(N350="sníž. přenesená",J350,0)</f>
        <v>0</v>
      </c>
      <c r="BI350" s="239">
        <f>IF(N350="nulová",J350,0)</f>
        <v>0</v>
      </c>
      <c r="BJ350" s="18" t="s">
        <v>83</v>
      </c>
      <c r="BK350" s="239">
        <f>ROUND(I350*H350,2)</f>
        <v>0</v>
      </c>
      <c r="BL350" s="18" t="s">
        <v>162</v>
      </c>
      <c r="BM350" s="238" t="s">
        <v>366</v>
      </c>
    </row>
    <row r="351" s="13" customFormat="1">
      <c r="A351" s="13"/>
      <c r="B351" s="240"/>
      <c r="C351" s="241"/>
      <c r="D351" s="242" t="s">
        <v>163</v>
      </c>
      <c r="E351" s="243" t="s">
        <v>1</v>
      </c>
      <c r="F351" s="244" t="s">
        <v>164</v>
      </c>
      <c r="G351" s="241"/>
      <c r="H351" s="243" t="s">
        <v>1</v>
      </c>
      <c r="I351" s="245"/>
      <c r="J351" s="241"/>
      <c r="K351" s="241"/>
      <c r="L351" s="246"/>
      <c r="M351" s="247"/>
      <c r="N351" s="248"/>
      <c r="O351" s="248"/>
      <c r="P351" s="248"/>
      <c r="Q351" s="248"/>
      <c r="R351" s="248"/>
      <c r="S351" s="248"/>
      <c r="T351" s="24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0" t="s">
        <v>163</v>
      </c>
      <c r="AU351" s="250" t="s">
        <v>85</v>
      </c>
      <c r="AV351" s="13" t="s">
        <v>83</v>
      </c>
      <c r="AW351" s="13" t="s">
        <v>32</v>
      </c>
      <c r="AX351" s="13" t="s">
        <v>76</v>
      </c>
      <c r="AY351" s="250" t="s">
        <v>155</v>
      </c>
    </row>
    <row r="352" s="13" customFormat="1">
      <c r="A352" s="13"/>
      <c r="B352" s="240"/>
      <c r="C352" s="241"/>
      <c r="D352" s="242" t="s">
        <v>163</v>
      </c>
      <c r="E352" s="243" t="s">
        <v>1</v>
      </c>
      <c r="F352" s="244" t="s">
        <v>165</v>
      </c>
      <c r="G352" s="241"/>
      <c r="H352" s="243" t="s">
        <v>1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0" t="s">
        <v>163</v>
      </c>
      <c r="AU352" s="250" t="s">
        <v>85</v>
      </c>
      <c r="AV352" s="13" t="s">
        <v>83</v>
      </c>
      <c r="AW352" s="13" t="s">
        <v>32</v>
      </c>
      <c r="AX352" s="13" t="s">
        <v>76</v>
      </c>
      <c r="AY352" s="250" t="s">
        <v>155</v>
      </c>
    </row>
    <row r="353" s="13" customFormat="1">
      <c r="A353" s="13"/>
      <c r="B353" s="240"/>
      <c r="C353" s="241"/>
      <c r="D353" s="242" t="s">
        <v>163</v>
      </c>
      <c r="E353" s="243" t="s">
        <v>1</v>
      </c>
      <c r="F353" s="244" t="s">
        <v>170</v>
      </c>
      <c r="G353" s="241"/>
      <c r="H353" s="243" t="s">
        <v>1</v>
      </c>
      <c r="I353" s="245"/>
      <c r="J353" s="241"/>
      <c r="K353" s="241"/>
      <c r="L353" s="246"/>
      <c r="M353" s="247"/>
      <c r="N353" s="248"/>
      <c r="O353" s="248"/>
      <c r="P353" s="248"/>
      <c r="Q353" s="248"/>
      <c r="R353" s="248"/>
      <c r="S353" s="248"/>
      <c r="T353" s="24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0" t="s">
        <v>163</v>
      </c>
      <c r="AU353" s="250" t="s">
        <v>85</v>
      </c>
      <c r="AV353" s="13" t="s">
        <v>83</v>
      </c>
      <c r="AW353" s="13" t="s">
        <v>32</v>
      </c>
      <c r="AX353" s="13" t="s">
        <v>76</v>
      </c>
      <c r="AY353" s="250" t="s">
        <v>155</v>
      </c>
    </row>
    <row r="354" s="14" customFormat="1">
      <c r="A354" s="14"/>
      <c r="B354" s="251"/>
      <c r="C354" s="252"/>
      <c r="D354" s="242" t="s">
        <v>163</v>
      </c>
      <c r="E354" s="253" t="s">
        <v>1</v>
      </c>
      <c r="F354" s="254" t="s">
        <v>628</v>
      </c>
      <c r="G354" s="252"/>
      <c r="H354" s="255">
        <v>5.5199999999999996</v>
      </c>
      <c r="I354" s="256"/>
      <c r="J354" s="252"/>
      <c r="K354" s="252"/>
      <c r="L354" s="257"/>
      <c r="M354" s="258"/>
      <c r="N354" s="259"/>
      <c r="O354" s="259"/>
      <c r="P354" s="259"/>
      <c r="Q354" s="259"/>
      <c r="R354" s="259"/>
      <c r="S354" s="259"/>
      <c r="T354" s="26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1" t="s">
        <v>163</v>
      </c>
      <c r="AU354" s="261" t="s">
        <v>85</v>
      </c>
      <c r="AV354" s="14" t="s">
        <v>85</v>
      </c>
      <c r="AW354" s="14" t="s">
        <v>32</v>
      </c>
      <c r="AX354" s="14" t="s">
        <v>76</v>
      </c>
      <c r="AY354" s="261" t="s">
        <v>155</v>
      </c>
    </row>
    <row r="355" s="14" customFormat="1">
      <c r="A355" s="14"/>
      <c r="B355" s="251"/>
      <c r="C355" s="252"/>
      <c r="D355" s="242" t="s">
        <v>163</v>
      </c>
      <c r="E355" s="253" t="s">
        <v>1</v>
      </c>
      <c r="F355" s="254" t="s">
        <v>629</v>
      </c>
      <c r="G355" s="252"/>
      <c r="H355" s="255">
        <v>38.719999999999999</v>
      </c>
      <c r="I355" s="256"/>
      <c r="J355" s="252"/>
      <c r="K355" s="252"/>
      <c r="L355" s="257"/>
      <c r="M355" s="258"/>
      <c r="N355" s="259"/>
      <c r="O355" s="259"/>
      <c r="P355" s="259"/>
      <c r="Q355" s="259"/>
      <c r="R355" s="259"/>
      <c r="S355" s="259"/>
      <c r="T355" s="26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1" t="s">
        <v>163</v>
      </c>
      <c r="AU355" s="261" t="s">
        <v>85</v>
      </c>
      <c r="AV355" s="14" t="s">
        <v>85</v>
      </c>
      <c r="AW355" s="14" t="s">
        <v>32</v>
      </c>
      <c r="AX355" s="14" t="s">
        <v>76</v>
      </c>
      <c r="AY355" s="261" t="s">
        <v>155</v>
      </c>
    </row>
    <row r="356" s="14" customFormat="1">
      <c r="A356" s="14"/>
      <c r="B356" s="251"/>
      <c r="C356" s="252"/>
      <c r="D356" s="242" t="s">
        <v>163</v>
      </c>
      <c r="E356" s="253" t="s">
        <v>1</v>
      </c>
      <c r="F356" s="254" t="s">
        <v>630</v>
      </c>
      <c r="G356" s="252"/>
      <c r="H356" s="255">
        <v>2.4750000000000001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1" t="s">
        <v>163</v>
      </c>
      <c r="AU356" s="261" t="s">
        <v>85</v>
      </c>
      <c r="AV356" s="14" t="s">
        <v>85</v>
      </c>
      <c r="AW356" s="14" t="s">
        <v>32</v>
      </c>
      <c r="AX356" s="14" t="s">
        <v>76</v>
      </c>
      <c r="AY356" s="261" t="s">
        <v>155</v>
      </c>
    </row>
    <row r="357" s="13" customFormat="1">
      <c r="A357" s="13"/>
      <c r="B357" s="240"/>
      <c r="C357" s="241"/>
      <c r="D357" s="242" t="s">
        <v>163</v>
      </c>
      <c r="E357" s="243" t="s">
        <v>1</v>
      </c>
      <c r="F357" s="244" t="s">
        <v>174</v>
      </c>
      <c r="G357" s="241"/>
      <c r="H357" s="243" t="s">
        <v>1</v>
      </c>
      <c r="I357" s="245"/>
      <c r="J357" s="241"/>
      <c r="K357" s="241"/>
      <c r="L357" s="246"/>
      <c r="M357" s="247"/>
      <c r="N357" s="248"/>
      <c r="O357" s="248"/>
      <c r="P357" s="248"/>
      <c r="Q357" s="248"/>
      <c r="R357" s="248"/>
      <c r="S357" s="248"/>
      <c r="T357" s="24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0" t="s">
        <v>163</v>
      </c>
      <c r="AU357" s="250" t="s">
        <v>85</v>
      </c>
      <c r="AV357" s="13" t="s">
        <v>83</v>
      </c>
      <c r="AW357" s="13" t="s">
        <v>32</v>
      </c>
      <c r="AX357" s="13" t="s">
        <v>76</v>
      </c>
      <c r="AY357" s="250" t="s">
        <v>155</v>
      </c>
    </row>
    <row r="358" s="14" customFormat="1">
      <c r="A358" s="14"/>
      <c r="B358" s="251"/>
      <c r="C358" s="252"/>
      <c r="D358" s="242" t="s">
        <v>163</v>
      </c>
      <c r="E358" s="253" t="s">
        <v>1</v>
      </c>
      <c r="F358" s="254" t="s">
        <v>632</v>
      </c>
      <c r="G358" s="252"/>
      <c r="H358" s="255">
        <v>4.4000000000000004</v>
      </c>
      <c r="I358" s="256"/>
      <c r="J358" s="252"/>
      <c r="K358" s="252"/>
      <c r="L358" s="257"/>
      <c r="M358" s="258"/>
      <c r="N358" s="259"/>
      <c r="O358" s="259"/>
      <c r="P358" s="259"/>
      <c r="Q358" s="259"/>
      <c r="R358" s="259"/>
      <c r="S358" s="259"/>
      <c r="T358" s="26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1" t="s">
        <v>163</v>
      </c>
      <c r="AU358" s="261" t="s">
        <v>85</v>
      </c>
      <c r="AV358" s="14" t="s">
        <v>85</v>
      </c>
      <c r="AW358" s="14" t="s">
        <v>32</v>
      </c>
      <c r="AX358" s="14" t="s">
        <v>76</v>
      </c>
      <c r="AY358" s="261" t="s">
        <v>155</v>
      </c>
    </row>
    <row r="359" s="15" customFormat="1">
      <c r="A359" s="15"/>
      <c r="B359" s="262"/>
      <c r="C359" s="263"/>
      <c r="D359" s="242" t="s">
        <v>163</v>
      </c>
      <c r="E359" s="264" t="s">
        <v>1</v>
      </c>
      <c r="F359" s="265" t="s">
        <v>167</v>
      </c>
      <c r="G359" s="263"/>
      <c r="H359" s="266">
        <v>51.114999999999995</v>
      </c>
      <c r="I359" s="267"/>
      <c r="J359" s="263"/>
      <c r="K359" s="263"/>
      <c r="L359" s="268"/>
      <c r="M359" s="269"/>
      <c r="N359" s="270"/>
      <c r="O359" s="270"/>
      <c r="P359" s="270"/>
      <c r="Q359" s="270"/>
      <c r="R359" s="270"/>
      <c r="S359" s="270"/>
      <c r="T359" s="271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2" t="s">
        <v>163</v>
      </c>
      <c r="AU359" s="272" t="s">
        <v>85</v>
      </c>
      <c r="AV359" s="15" t="s">
        <v>162</v>
      </c>
      <c r="AW359" s="15" t="s">
        <v>32</v>
      </c>
      <c r="AX359" s="15" t="s">
        <v>83</v>
      </c>
      <c r="AY359" s="272" t="s">
        <v>155</v>
      </c>
    </row>
    <row r="360" s="2" customFormat="1" ht="24.15" customHeight="1">
      <c r="A360" s="39"/>
      <c r="B360" s="40"/>
      <c r="C360" s="227" t="s">
        <v>363</v>
      </c>
      <c r="D360" s="227" t="s">
        <v>157</v>
      </c>
      <c r="E360" s="228" t="s">
        <v>694</v>
      </c>
      <c r="F360" s="229" t="s">
        <v>695</v>
      </c>
      <c r="G360" s="230" t="s">
        <v>160</v>
      </c>
      <c r="H360" s="231">
        <v>43.119999999999997</v>
      </c>
      <c r="I360" s="232"/>
      <c r="J360" s="233">
        <f>ROUND(I360*H360,2)</f>
        <v>0</v>
      </c>
      <c r="K360" s="229" t="s">
        <v>1</v>
      </c>
      <c r="L360" s="45"/>
      <c r="M360" s="234" t="s">
        <v>1</v>
      </c>
      <c r="N360" s="235" t="s">
        <v>41</v>
      </c>
      <c r="O360" s="92"/>
      <c r="P360" s="236">
        <f>O360*H360</f>
        <v>0</v>
      </c>
      <c r="Q360" s="236">
        <v>0</v>
      </c>
      <c r="R360" s="236">
        <f>Q360*H360</f>
        <v>0</v>
      </c>
      <c r="S360" s="236">
        <v>0</v>
      </c>
      <c r="T360" s="237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8" t="s">
        <v>162</v>
      </c>
      <c r="AT360" s="238" t="s">
        <v>157</v>
      </c>
      <c r="AU360" s="238" t="s">
        <v>85</v>
      </c>
      <c r="AY360" s="18" t="s">
        <v>155</v>
      </c>
      <c r="BE360" s="239">
        <f>IF(N360="základní",J360,0)</f>
        <v>0</v>
      </c>
      <c r="BF360" s="239">
        <f>IF(N360="snížená",J360,0)</f>
        <v>0</v>
      </c>
      <c r="BG360" s="239">
        <f>IF(N360="zákl. přenesená",J360,0)</f>
        <v>0</v>
      </c>
      <c r="BH360" s="239">
        <f>IF(N360="sníž. přenesená",J360,0)</f>
        <v>0</v>
      </c>
      <c r="BI360" s="239">
        <f>IF(N360="nulová",J360,0)</f>
        <v>0</v>
      </c>
      <c r="BJ360" s="18" t="s">
        <v>83</v>
      </c>
      <c r="BK360" s="239">
        <f>ROUND(I360*H360,2)</f>
        <v>0</v>
      </c>
      <c r="BL360" s="18" t="s">
        <v>162</v>
      </c>
      <c r="BM360" s="238" t="s">
        <v>371</v>
      </c>
    </row>
    <row r="361" s="13" customFormat="1">
      <c r="A361" s="13"/>
      <c r="B361" s="240"/>
      <c r="C361" s="241"/>
      <c r="D361" s="242" t="s">
        <v>163</v>
      </c>
      <c r="E361" s="243" t="s">
        <v>1</v>
      </c>
      <c r="F361" s="244" t="s">
        <v>164</v>
      </c>
      <c r="G361" s="241"/>
      <c r="H361" s="243" t="s">
        <v>1</v>
      </c>
      <c r="I361" s="245"/>
      <c r="J361" s="241"/>
      <c r="K361" s="241"/>
      <c r="L361" s="246"/>
      <c r="M361" s="247"/>
      <c r="N361" s="248"/>
      <c r="O361" s="248"/>
      <c r="P361" s="248"/>
      <c r="Q361" s="248"/>
      <c r="R361" s="248"/>
      <c r="S361" s="248"/>
      <c r="T361" s="24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0" t="s">
        <v>163</v>
      </c>
      <c r="AU361" s="250" t="s">
        <v>85</v>
      </c>
      <c r="AV361" s="13" t="s">
        <v>83</v>
      </c>
      <c r="AW361" s="13" t="s">
        <v>32</v>
      </c>
      <c r="AX361" s="13" t="s">
        <v>76</v>
      </c>
      <c r="AY361" s="250" t="s">
        <v>155</v>
      </c>
    </row>
    <row r="362" s="13" customFormat="1">
      <c r="A362" s="13"/>
      <c r="B362" s="240"/>
      <c r="C362" s="241"/>
      <c r="D362" s="242" t="s">
        <v>163</v>
      </c>
      <c r="E362" s="243" t="s">
        <v>1</v>
      </c>
      <c r="F362" s="244" t="s">
        <v>165</v>
      </c>
      <c r="G362" s="241"/>
      <c r="H362" s="243" t="s">
        <v>1</v>
      </c>
      <c r="I362" s="245"/>
      <c r="J362" s="241"/>
      <c r="K362" s="241"/>
      <c r="L362" s="246"/>
      <c r="M362" s="247"/>
      <c r="N362" s="248"/>
      <c r="O362" s="248"/>
      <c r="P362" s="248"/>
      <c r="Q362" s="248"/>
      <c r="R362" s="248"/>
      <c r="S362" s="248"/>
      <c r="T362" s="24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0" t="s">
        <v>163</v>
      </c>
      <c r="AU362" s="250" t="s">
        <v>85</v>
      </c>
      <c r="AV362" s="13" t="s">
        <v>83</v>
      </c>
      <c r="AW362" s="13" t="s">
        <v>32</v>
      </c>
      <c r="AX362" s="13" t="s">
        <v>76</v>
      </c>
      <c r="AY362" s="250" t="s">
        <v>155</v>
      </c>
    </row>
    <row r="363" s="13" customFormat="1">
      <c r="A363" s="13"/>
      <c r="B363" s="240"/>
      <c r="C363" s="241"/>
      <c r="D363" s="242" t="s">
        <v>163</v>
      </c>
      <c r="E363" s="243" t="s">
        <v>1</v>
      </c>
      <c r="F363" s="244" t="s">
        <v>350</v>
      </c>
      <c r="G363" s="241"/>
      <c r="H363" s="243" t="s">
        <v>1</v>
      </c>
      <c r="I363" s="245"/>
      <c r="J363" s="241"/>
      <c r="K363" s="241"/>
      <c r="L363" s="246"/>
      <c r="M363" s="247"/>
      <c r="N363" s="248"/>
      <c r="O363" s="248"/>
      <c r="P363" s="248"/>
      <c r="Q363" s="248"/>
      <c r="R363" s="248"/>
      <c r="S363" s="248"/>
      <c r="T363" s="24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0" t="s">
        <v>163</v>
      </c>
      <c r="AU363" s="250" t="s">
        <v>85</v>
      </c>
      <c r="AV363" s="13" t="s">
        <v>83</v>
      </c>
      <c r="AW363" s="13" t="s">
        <v>32</v>
      </c>
      <c r="AX363" s="13" t="s">
        <v>76</v>
      </c>
      <c r="AY363" s="250" t="s">
        <v>155</v>
      </c>
    </row>
    <row r="364" s="13" customFormat="1">
      <c r="A364" s="13"/>
      <c r="B364" s="240"/>
      <c r="C364" s="241"/>
      <c r="D364" s="242" t="s">
        <v>163</v>
      </c>
      <c r="E364" s="243" t="s">
        <v>1</v>
      </c>
      <c r="F364" s="244" t="s">
        <v>351</v>
      </c>
      <c r="G364" s="241"/>
      <c r="H364" s="243" t="s">
        <v>1</v>
      </c>
      <c r="I364" s="245"/>
      <c r="J364" s="241"/>
      <c r="K364" s="241"/>
      <c r="L364" s="246"/>
      <c r="M364" s="247"/>
      <c r="N364" s="248"/>
      <c r="O364" s="248"/>
      <c r="P364" s="248"/>
      <c r="Q364" s="248"/>
      <c r="R364" s="248"/>
      <c r="S364" s="248"/>
      <c r="T364" s="24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0" t="s">
        <v>163</v>
      </c>
      <c r="AU364" s="250" t="s">
        <v>85</v>
      </c>
      <c r="AV364" s="13" t="s">
        <v>83</v>
      </c>
      <c r="AW364" s="13" t="s">
        <v>32</v>
      </c>
      <c r="AX364" s="13" t="s">
        <v>76</v>
      </c>
      <c r="AY364" s="250" t="s">
        <v>155</v>
      </c>
    </row>
    <row r="365" s="13" customFormat="1">
      <c r="A365" s="13"/>
      <c r="B365" s="240"/>
      <c r="C365" s="241"/>
      <c r="D365" s="242" t="s">
        <v>163</v>
      </c>
      <c r="E365" s="243" t="s">
        <v>1</v>
      </c>
      <c r="F365" s="244" t="s">
        <v>352</v>
      </c>
      <c r="G365" s="241"/>
      <c r="H365" s="243" t="s">
        <v>1</v>
      </c>
      <c r="I365" s="245"/>
      <c r="J365" s="241"/>
      <c r="K365" s="241"/>
      <c r="L365" s="246"/>
      <c r="M365" s="247"/>
      <c r="N365" s="248"/>
      <c r="O365" s="248"/>
      <c r="P365" s="248"/>
      <c r="Q365" s="248"/>
      <c r="R365" s="248"/>
      <c r="S365" s="248"/>
      <c r="T365" s="24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0" t="s">
        <v>163</v>
      </c>
      <c r="AU365" s="250" t="s">
        <v>85</v>
      </c>
      <c r="AV365" s="13" t="s">
        <v>83</v>
      </c>
      <c r="AW365" s="13" t="s">
        <v>32</v>
      </c>
      <c r="AX365" s="13" t="s">
        <v>76</v>
      </c>
      <c r="AY365" s="250" t="s">
        <v>155</v>
      </c>
    </row>
    <row r="366" s="13" customFormat="1">
      <c r="A366" s="13"/>
      <c r="B366" s="240"/>
      <c r="C366" s="241"/>
      <c r="D366" s="242" t="s">
        <v>163</v>
      </c>
      <c r="E366" s="243" t="s">
        <v>1</v>
      </c>
      <c r="F366" s="244" t="s">
        <v>696</v>
      </c>
      <c r="G366" s="241"/>
      <c r="H366" s="243" t="s">
        <v>1</v>
      </c>
      <c r="I366" s="245"/>
      <c r="J366" s="241"/>
      <c r="K366" s="241"/>
      <c r="L366" s="246"/>
      <c r="M366" s="247"/>
      <c r="N366" s="248"/>
      <c r="O366" s="248"/>
      <c r="P366" s="248"/>
      <c r="Q366" s="248"/>
      <c r="R366" s="248"/>
      <c r="S366" s="248"/>
      <c r="T366" s="24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0" t="s">
        <v>163</v>
      </c>
      <c r="AU366" s="250" t="s">
        <v>85</v>
      </c>
      <c r="AV366" s="13" t="s">
        <v>83</v>
      </c>
      <c r="AW366" s="13" t="s">
        <v>32</v>
      </c>
      <c r="AX366" s="13" t="s">
        <v>76</v>
      </c>
      <c r="AY366" s="250" t="s">
        <v>155</v>
      </c>
    </row>
    <row r="367" s="14" customFormat="1">
      <c r="A367" s="14"/>
      <c r="B367" s="251"/>
      <c r="C367" s="252"/>
      <c r="D367" s="242" t="s">
        <v>163</v>
      </c>
      <c r="E367" s="253" t="s">
        <v>1</v>
      </c>
      <c r="F367" s="254" t="s">
        <v>697</v>
      </c>
      <c r="G367" s="252"/>
      <c r="H367" s="255">
        <v>38.719999999999999</v>
      </c>
      <c r="I367" s="256"/>
      <c r="J367" s="252"/>
      <c r="K367" s="252"/>
      <c r="L367" s="257"/>
      <c r="M367" s="258"/>
      <c r="N367" s="259"/>
      <c r="O367" s="259"/>
      <c r="P367" s="259"/>
      <c r="Q367" s="259"/>
      <c r="R367" s="259"/>
      <c r="S367" s="259"/>
      <c r="T367" s="26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1" t="s">
        <v>163</v>
      </c>
      <c r="AU367" s="261" t="s">
        <v>85</v>
      </c>
      <c r="AV367" s="14" t="s">
        <v>85</v>
      </c>
      <c r="AW367" s="14" t="s">
        <v>32</v>
      </c>
      <c r="AX367" s="14" t="s">
        <v>76</v>
      </c>
      <c r="AY367" s="261" t="s">
        <v>155</v>
      </c>
    </row>
    <row r="368" s="14" customFormat="1">
      <c r="A368" s="14"/>
      <c r="B368" s="251"/>
      <c r="C368" s="252"/>
      <c r="D368" s="242" t="s">
        <v>163</v>
      </c>
      <c r="E368" s="253" t="s">
        <v>1</v>
      </c>
      <c r="F368" s="254" t="s">
        <v>698</v>
      </c>
      <c r="G368" s="252"/>
      <c r="H368" s="255">
        <v>4.4000000000000004</v>
      </c>
      <c r="I368" s="256"/>
      <c r="J368" s="252"/>
      <c r="K368" s="252"/>
      <c r="L368" s="257"/>
      <c r="M368" s="258"/>
      <c r="N368" s="259"/>
      <c r="O368" s="259"/>
      <c r="P368" s="259"/>
      <c r="Q368" s="259"/>
      <c r="R368" s="259"/>
      <c r="S368" s="259"/>
      <c r="T368" s="26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1" t="s">
        <v>163</v>
      </c>
      <c r="AU368" s="261" t="s">
        <v>85</v>
      </c>
      <c r="AV368" s="14" t="s">
        <v>85</v>
      </c>
      <c r="AW368" s="14" t="s">
        <v>32</v>
      </c>
      <c r="AX368" s="14" t="s">
        <v>76</v>
      </c>
      <c r="AY368" s="261" t="s">
        <v>155</v>
      </c>
    </row>
    <row r="369" s="15" customFormat="1">
      <c r="A369" s="15"/>
      <c r="B369" s="262"/>
      <c r="C369" s="263"/>
      <c r="D369" s="242" t="s">
        <v>163</v>
      </c>
      <c r="E369" s="264" t="s">
        <v>1</v>
      </c>
      <c r="F369" s="265" t="s">
        <v>167</v>
      </c>
      <c r="G369" s="263"/>
      <c r="H369" s="266">
        <v>43.119999999999997</v>
      </c>
      <c r="I369" s="267"/>
      <c r="J369" s="263"/>
      <c r="K369" s="263"/>
      <c r="L369" s="268"/>
      <c r="M369" s="269"/>
      <c r="N369" s="270"/>
      <c r="O369" s="270"/>
      <c r="P369" s="270"/>
      <c r="Q369" s="270"/>
      <c r="R369" s="270"/>
      <c r="S369" s="270"/>
      <c r="T369" s="271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2" t="s">
        <v>163</v>
      </c>
      <c r="AU369" s="272" t="s">
        <v>85</v>
      </c>
      <c r="AV369" s="15" t="s">
        <v>162</v>
      </c>
      <c r="AW369" s="15" t="s">
        <v>32</v>
      </c>
      <c r="AX369" s="15" t="s">
        <v>83</v>
      </c>
      <c r="AY369" s="272" t="s">
        <v>155</v>
      </c>
    </row>
    <row r="370" s="2" customFormat="1" ht="49.05" customHeight="1">
      <c r="A370" s="39"/>
      <c r="B370" s="40"/>
      <c r="C370" s="227" t="s">
        <v>273</v>
      </c>
      <c r="D370" s="227" t="s">
        <v>157</v>
      </c>
      <c r="E370" s="228" t="s">
        <v>359</v>
      </c>
      <c r="F370" s="229" t="s">
        <v>360</v>
      </c>
      <c r="G370" s="230" t="s">
        <v>160</v>
      </c>
      <c r="H370" s="231">
        <v>3.7949999999999999</v>
      </c>
      <c r="I370" s="232"/>
      <c r="J370" s="233">
        <f>ROUND(I370*H370,2)</f>
        <v>0</v>
      </c>
      <c r="K370" s="229" t="s">
        <v>161</v>
      </c>
      <c r="L370" s="45"/>
      <c r="M370" s="234" t="s">
        <v>1</v>
      </c>
      <c r="N370" s="235" t="s">
        <v>41</v>
      </c>
      <c r="O370" s="92"/>
      <c r="P370" s="236">
        <f>O370*H370</f>
        <v>0</v>
      </c>
      <c r="Q370" s="236">
        <v>0.15826000000000001</v>
      </c>
      <c r="R370" s="236">
        <f>Q370*H370</f>
        <v>0.60059669999999998</v>
      </c>
      <c r="S370" s="236">
        <v>0</v>
      </c>
      <c r="T370" s="237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8" t="s">
        <v>162</v>
      </c>
      <c r="AT370" s="238" t="s">
        <v>157</v>
      </c>
      <c r="AU370" s="238" t="s">
        <v>85</v>
      </c>
      <c r="AY370" s="18" t="s">
        <v>155</v>
      </c>
      <c r="BE370" s="239">
        <f>IF(N370="základní",J370,0)</f>
        <v>0</v>
      </c>
      <c r="BF370" s="239">
        <f>IF(N370="snížená",J370,0)</f>
        <v>0</v>
      </c>
      <c r="BG370" s="239">
        <f>IF(N370="zákl. přenesená",J370,0)</f>
        <v>0</v>
      </c>
      <c r="BH370" s="239">
        <f>IF(N370="sníž. přenesená",J370,0)</f>
        <v>0</v>
      </c>
      <c r="BI370" s="239">
        <f>IF(N370="nulová",J370,0)</f>
        <v>0</v>
      </c>
      <c r="BJ370" s="18" t="s">
        <v>83</v>
      </c>
      <c r="BK370" s="239">
        <f>ROUND(I370*H370,2)</f>
        <v>0</v>
      </c>
      <c r="BL370" s="18" t="s">
        <v>162</v>
      </c>
      <c r="BM370" s="238" t="s">
        <v>376</v>
      </c>
    </row>
    <row r="371" s="13" customFormat="1">
      <c r="A371" s="13"/>
      <c r="B371" s="240"/>
      <c r="C371" s="241"/>
      <c r="D371" s="242" t="s">
        <v>163</v>
      </c>
      <c r="E371" s="243" t="s">
        <v>1</v>
      </c>
      <c r="F371" s="244" t="s">
        <v>164</v>
      </c>
      <c r="G371" s="241"/>
      <c r="H371" s="243" t="s">
        <v>1</v>
      </c>
      <c r="I371" s="245"/>
      <c r="J371" s="241"/>
      <c r="K371" s="241"/>
      <c r="L371" s="246"/>
      <c r="M371" s="247"/>
      <c r="N371" s="248"/>
      <c r="O371" s="248"/>
      <c r="P371" s="248"/>
      <c r="Q371" s="248"/>
      <c r="R371" s="248"/>
      <c r="S371" s="248"/>
      <c r="T371" s="24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0" t="s">
        <v>163</v>
      </c>
      <c r="AU371" s="250" t="s">
        <v>85</v>
      </c>
      <c r="AV371" s="13" t="s">
        <v>83</v>
      </c>
      <c r="AW371" s="13" t="s">
        <v>32</v>
      </c>
      <c r="AX371" s="13" t="s">
        <v>76</v>
      </c>
      <c r="AY371" s="250" t="s">
        <v>155</v>
      </c>
    </row>
    <row r="372" s="13" customFormat="1">
      <c r="A372" s="13"/>
      <c r="B372" s="240"/>
      <c r="C372" s="241"/>
      <c r="D372" s="242" t="s">
        <v>163</v>
      </c>
      <c r="E372" s="243" t="s">
        <v>1</v>
      </c>
      <c r="F372" s="244" t="s">
        <v>165</v>
      </c>
      <c r="G372" s="241"/>
      <c r="H372" s="243" t="s">
        <v>1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0" t="s">
        <v>163</v>
      </c>
      <c r="AU372" s="250" t="s">
        <v>85</v>
      </c>
      <c r="AV372" s="13" t="s">
        <v>83</v>
      </c>
      <c r="AW372" s="13" t="s">
        <v>32</v>
      </c>
      <c r="AX372" s="13" t="s">
        <v>76</v>
      </c>
      <c r="AY372" s="250" t="s">
        <v>155</v>
      </c>
    </row>
    <row r="373" s="13" customFormat="1">
      <c r="A373" s="13"/>
      <c r="B373" s="240"/>
      <c r="C373" s="241"/>
      <c r="D373" s="242" t="s">
        <v>163</v>
      </c>
      <c r="E373" s="243" t="s">
        <v>1</v>
      </c>
      <c r="F373" s="244" t="s">
        <v>350</v>
      </c>
      <c r="G373" s="241"/>
      <c r="H373" s="243" t="s">
        <v>1</v>
      </c>
      <c r="I373" s="245"/>
      <c r="J373" s="241"/>
      <c r="K373" s="241"/>
      <c r="L373" s="246"/>
      <c r="M373" s="247"/>
      <c r="N373" s="248"/>
      <c r="O373" s="248"/>
      <c r="P373" s="248"/>
      <c r="Q373" s="248"/>
      <c r="R373" s="248"/>
      <c r="S373" s="248"/>
      <c r="T373" s="24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0" t="s">
        <v>163</v>
      </c>
      <c r="AU373" s="250" t="s">
        <v>85</v>
      </c>
      <c r="AV373" s="13" t="s">
        <v>83</v>
      </c>
      <c r="AW373" s="13" t="s">
        <v>32</v>
      </c>
      <c r="AX373" s="13" t="s">
        <v>76</v>
      </c>
      <c r="AY373" s="250" t="s">
        <v>155</v>
      </c>
    </row>
    <row r="374" s="14" customFormat="1">
      <c r="A374" s="14"/>
      <c r="B374" s="251"/>
      <c r="C374" s="252"/>
      <c r="D374" s="242" t="s">
        <v>163</v>
      </c>
      <c r="E374" s="253" t="s">
        <v>1</v>
      </c>
      <c r="F374" s="254" t="s">
        <v>693</v>
      </c>
      <c r="G374" s="252"/>
      <c r="H374" s="255">
        <v>3.7949999999999999</v>
      </c>
      <c r="I374" s="256"/>
      <c r="J374" s="252"/>
      <c r="K374" s="252"/>
      <c r="L374" s="257"/>
      <c r="M374" s="258"/>
      <c r="N374" s="259"/>
      <c r="O374" s="259"/>
      <c r="P374" s="259"/>
      <c r="Q374" s="259"/>
      <c r="R374" s="259"/>
      <c r="S374" s="259"/>
      <c r="T374" s="26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1" t="s">
        <v>163</v>
      </c>
      <c r="AU374" s="261" t="s">
        <v>85</v>
      </c>
      <c r="AV374" s="14" t="s">
        <v>85</v>
      </c>
      <c r="AW374" s="14" t="s">
        <v>32</v>
      </c>
      <c r="AX374" s="14" t="s">
        <v>76</v>
      </c>
      <c r="AY374" s="261" t="s">
        <v>155</v>
      </c>
    </row>
    <row r="375" s="15" customFormat="1">
      <c r="A375" s="15"/>
      <c r="B375" s="262"/>
      <c r="C375" s="263"/>
      <c r="D375" s="242" t="s">
        <v>163</v>
      </c>
      <c r="E375" s="264" t="s">
        <v>1</v>
      </c>
      <c r="F375" s="265" t="s">
        <v>167</v>
      </c>
      <c r="G375" s="263"/>
      <c r="H375" s="266">
        <v>3.7949999999999999</v>
      </c>
      <c r="I375" s="267"/>
      <c r="J375" s="263"/>
      <c r="K375" s="263"/>
      <c r="L375" s="268"/>
      <c r="M375" s="269"/>
      <c r="N375" s="270"/>
      <c r="O375" s="270"/>
      <c r="P375" s="270"/>
      <c r="Q375" s="270"/>
      <c r="R375" s="270"/>
      <c r="S375" s="270"/>
      <c r="T375" s="27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2" t="s">
        <v>163</v>
      </c>
      <c r="AU375" s="272" t="s">
        <v>85</v>
      </c>
      <c r="AV375" s="15" t="s">
        <v>162</v>
      </c>
      <c r="AW375" s="15" t="s">
        <v>32</v>
      </c>
      <c r="AX375" s="15" t="s">
        <v>83</v>
      </c>
      <c r="AY375" s="272" t="s">
        <v>155</v>
      </c>
    </row>
    <row r="376" s="2" customFormat="1" ht="49.05" customHeight="1">
      <c r="A376" s="39"/>
      <c r="B376" s="40"/>
      <c r="C376" s="227" t="s">
        <v>373</v>
      </c>
      <c r="D376" s="227" t="s">
        <v>157</v>
      </c>
      <c r="E376" s="228" t="s">
        <v>364</v>
      </c>
      <c r="F376" s="229" t="s">
        <v>365</v>
      </c>
      <c r="G376" s="230" t="s">
        <v>160</v>
      </c>
      <c r="H376" s="231">
        <v>52.090000000000003</v>
      </c>
      <c r="I376" s="232"/>
      <c r="J376" s="233">
        <f>ROUND(I376*H376,2)</f>
        <v>0</v>
      </c>
      <c r="K376" s="229" t="s">
        <v>161</v>
      </c>
      <c r="L376" s="45"/>
      <c r="M376" s="234" t="s">
        <v>1</v>
      </c>
      <c r="N376" s="235" t="s">
        <v>41</v>
      </c>
      <c r="O376" s="92"/>
      <c r="P376" s="236">
        <f>O376*H376</f>
        <v>0</v>
      </c>
      <c r="Q376" s="236">
        <v>0.18462999999999999</v>
      </c>
      <c r="R376" s="236">
        <f>Q376*H376</f>
        <v>9.6173766999999994</v>
      </c>
      <c r="S376" s="236">
        <v>0</v>
      </c>
      <c r="T376" s="237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8" t="s">
        <v>162</v>
      </c>
      <c r="AT376" s="238" t="s">
        <v>157</v>
      </c>
      <c r="AU376" s="238" t="s">
        <v>85</v>
      </c>
      <c r="AY376" s="18" t="s">
        <v>155</v>
      </c>
      <c r="BE376" s="239">
        <f>IF(N376="základní",J376,0)</f>
        <v>0</v>
      </c>
      <c r="BF376" s="239">
        <f>IF(N376="snížená",J376,0)</f>
        <v>0</v>
      </c>
      <c r="BG376" s="239">
        <f>IF(N376="zákl. přenesená",J376,0)</f>
        <v>0</v>
      </c>
      <c r="BH376" s="239">
        <f>IF(N376="sníž. přenesená",J376,0)</f>
        <v>0</v>
      </c>
      <c r="BI376" s="239">
        <f>IF(N376="nulová",J376,0)</f>
        <v>0</v>
      </c>
      <c r="BJ376" s="18" t="s">
        <v>83</v>
      </c>
      <c r="BK376" s="239">
        <f>ROUND(I376*H376,2)</f>
        <v>0</v>
      </c>
      <c r="BL376" s="18" t="s">
        <v>162</v>
      </c>
      <c r="BM376" s="238" t="s">
        <v>380</v>
      </c>
    </row>
    <row r="377" s="13" customFormat="1">
      <c r="A377" s="13"/>
      <c r="B377" s="240"/>
      <c r="C377" s="241"/>
      <c r="D377" s="242" t="s">
        <v>163</v>
      </c>
      <c r="E377" s="243" t="s">
        <v>1</v>
      </c>
      <c r="F377" s="244" t="s">
        <v>164</v>
      </c>
      <c r="G377" s="241"/>
      <c r="H377" s="243" t="s">
        <v>1</v>
      </c>
      <c r="I377" s="245"/>
      <c r="J377" s="241"/>
      <c r="K377" s="241"/>
      <c r="L377" s="246"/>
      <c r="M377" s="247"/>
      <c r="N377" s="248"/>
      <c r="O377" s="248"/>
      <c r="P377" s="248"/>
      <c r="Q377" s="248"/>
      <c r="R377" s="248"/>
      <c r="S377" s="248"/>
      <c r="T377" s="24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0" t="s">
        <v>163</v>
      </c>
      <c r="AU377" s="250" t="s">
        <v>85</v>
      </c>
      <c r="AV377" s="13" t="s">
        <v>83</v>
      </c>
      <c r="AW377" s="13" t="s">
        <v>32</v>
      </c>
      <c r="AX377" s="13" t="s">
        <v>76</v>
      </c>
      <c r="AY377" s="250" t="s">
        <v>155</v>
      </c>
    </row>
    <row r="378" s="13" customFormat="1">
      <c r="A378" s="13"/>
      <c r="B378" s="240"/>
      <c r="C378" s="241"/>
      <c r="D378" s="242" t="s">
        <v>163</v>
      </c>
      <c r="E378" s="243" t="s">
        <v>1</v>
      </c>
      <c r="F378" s="244" t="s">
        <v>165</v>
      </c>
      <c r="G378" s="241"/>
      <c r="H378" s="243" t="s">
        <v>1</v>
      </c>
      <c r="I378" s="245"/>
      <c r="J378" s="241"/>
      <c r="K378" s="241"/>
      <c r="L378" s="246"/>
      <c r="M378" s="247"/>
      <c r="N378" s="248"/>
      <c r="O378" s="248"/>
      <c r="P378" s="248"/>
      <c r="Q378" s="248"/>
      <c r="R378" s="248"/>
      <c r="S378" s="248"/>
      <c r="T378" s="24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0" t="s">
        <v>163</v>
      </c>
      <c r="AU378" s="250" t="s">
        <v>85</v>
      </c>
      <c r="AV378" s="13" t="s">
        <v>83</v>
      </c>
      <c r="AW378" s="13" t="s">
        <v>32</v>
      </c>
      <c r="AX378" s="13" t="s">
        <v>76</v>
      </c>
      <c r="AY378" s="250" t="s">
        <v>155</v>
      </c>
    </row>
    <row r="379" s="13" customFormat="1">
      <c r="A379" s="13"/>
      <c r="B379" s="240"/>
      <c r="C379" s="241"/>
      <c r="D379" s="242" t="s">
        <v>163</v>
      </c>
      <c r="E379" s="243" t="s">
        <v>1</v>
      </c>
      <c r="F379" s="244" t="s">
        <v>170</v>
      </c>
      <c r="G379" s="241"/>
      <c r="H379" s="243" t="s">
        <v>1</v>
      </c>
      <c r="I379" s="245"/>
      <c r="J379" s="241"/>
      <c r="K379" s="241"/>
      <c r="L379" s="246"/>
      <c r="M379" s="247"/>
      <c r="N379" s="248"/>
      <c r="O379" s="248"/>
      <c r="P379" s="248"/>
      <c r="Q379" s="248"/>
      <c r="R379" s="248"/>
      <c r="S379" s="248"/>
      <c r="T379" s="24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0" t="s">
        <v>163</v>
      </c>
      <c r="AU379" s="250" t="s">
        <v>85</v>
      </c>
      <c r="AV379" s="13" t="s">
        <v>83</v>
      </c>
      <c r="AW379" s="13" t="s">
        <v>32</v>
      </c>
      <c r="AX379" s="13" t="s">
        <v>76</v>
      </c>
      <c r="AY379" s="250" t="s">
        <v>155</v>
      </c>
    </row>
    <row r="380" s="14" customFormat="1">
      <c r="A380" s="14"/>
      <c r="B380" s="251"/>
      <c r="C380" s="252"/>
      <c r="D380" s="242" t="s">
        <v>163</v>
      </c>
      <c r="E380" s="253" t="s">
        <v>1</v>
      </c>
      <c r="F380" s="254" t="s">
        <v>637</v>
      </c>
      <c r="G380" s="252"/>
      <c r="H380" s="255">
        <v>8.9700000000000006</v>
      </c>
      <c r="I380" s="256"/>
      <c r="J380" s="252"/>
      <c r="K380" s="252"/>
      <c r="L380" s="257"/>
      <c r="M380" s="258"/>
      <c r="N380" s="259"/>
      <c r="O380" s="259"/>
      <c r="P380" s="259"/>
      <c r="Q380" s="259"/>
      <c r="R380" s="259"/>
      <c r="S380" s="259"/>
      <c r="T380" s="26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1" t="s">
        <v>163</v>
      </c>
      <c r="AU380" s="261" t="s">
        <v>85</v>
      </c>
      <c r="AV380" s="14" t="s">
        <v>85</v>
      </c>
      <c r="AW380" s="14" t="s">
        <v>32</v>
      </c>
      <c r="AX380" s="14" t="s">
        <v>76</v>
      </c>
      <c r="AY380" s="261" t="s">
        <v>155</v>
      </c>
    </row>
    <row r="381" s="14" customFormat="1">
      <c r="A381" s="14"/>
      <c r="B381" s="251"/>
      <c r="C381" s="252"/>
      <c r="D381" s="242" t="s">
        <v>163</v>
      </c>
      <c r="E381" s="253" t="s">
        <v>1</v>
      </c>
      <c r="F381" s="254" t="s">
        <v>629</v>
      </c>
      <c r="G381" s="252"/>
      <c r="H381" s="255">
        <v>38.719999999999999</v>
      </c>
      <c r="I381" s="256"/>
      <c r="J381" s="252"/>
      <c r="K381" s="252"/>
      <c r="L381" s="257"/>
      <c r="M381" s="258"/>
      <c r="N381" s="259"/>
      <c r="O381" s="259"/>
      <c r="P381" s="259"/>
      <c r="Q381" s="259"/>
      <c r="R381" s="259"/>
      <c r="S381" s="259"/>
      <c r="T381" s="26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1" t="s">
        <v>163</v>
      </c>
      <c r="AU381" s="261" t="s">
        <v>85</v>
      </c>
      <c r="AV381" s="14" t="s">
        <v>85</v>
      </c>
      <c r="AW381" s="14" t="s">
        <v>32</v>
      </c>
      <c r="AX381" s="14" t="s">
        <v>76</v>
      </c>
      <c r="AY381" s="261" t="s">
        <v>155</v>
      </c>
    </row>
    <row r="382" s="13" customFormat="1">
      <c r="A382" s="13"/>
      <c r="B382" s="240"/>
      <c r="C382" s="241"/>
      <c r="D382" s="242" t="s">
        <v>163</v>
      </c>
      <c r="E382" s="243" t="s">
        <v>1</v>
      </c>
      <c r="F382" s="244" t="s">
        <v>174</v>
      </c>
      <c r="G382" s="241"/>
      <c r="H382" s="243" t="s">
        <v>1</v>
      </c>
      <c r="I382" s="245"/>
      <c r="J382" s="241"/>
      <c r="K382" s="241"/>
      <c r="L382" s="246"/>
      <c r="M382" s="247"/>
      <c r="N382" s="248"/>
      <c r="O382" s="248"/>
      <c r="P382" s="248"/>
      <c r="Q382" s="248"/>
      <c r="R382" s="248"/>
      <c r="S382" s="248"/>
      <c r="T382" s="24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0" t="s">
        <v>163</v>
      </c>
      <c r="AU382" s="250" t="s">
        <v>85</v>
      </c>
      <c r="AV382" s="13" t="s">
        <v>83</v>
      </c>
      <c r="AW382" s="13" t="s">
        <v>32</v>
      </c>
      <c r="AX382" s="13" t="s">
        <v>76</v>
      </c>
      <c r="AY382" s="250" t="s">
        <v>155</v>
      </c>
    </row>
    <row r="383" s="14" customFormat="1">
      <c r="A383" s="14"/>
      <c r="B383" s="251"/>
      <c r="C383" s="252"/>
      <c r="D383" s="242" t="s">
        <v>163</v>
      </c>
      <c r="E383" s="253" t="s">
        <v>1</v>
      </c>
      <c r="F383" s="254" t="s">
        <v>632</v>
      </c>
      <c r="G383" s="252"/>
      <c r="H383" s="255">
        <v>4.4000000000000004</v>
      </c>
      <c r="I383" s="256"/>
      <c r="J383" s="252"/>
      <c r="K383" s="252"/>
      <c r="L383" s="257"/>
      <c r="M383" s="258"/>
      <c r="N383" s="259"/>
      <c r="O383" s="259"/>
      <c r="P383" s="259"/>
      <c r="Q383" s="259"/>
      <c r="R383" s="259"/>
      <c r="S383" s="259"/>
      <c r="T383" s="26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1" t="s">
        <v>163</v>
      </c>
      <c r="AU383" s="261" t="s">
        <v>85</v>
      </c>
      <c r="AV383" s="14" t="s">
        <v>85</v>
      </c>
      <c r="AW383" s="14" t="s">
        <v>32</v>
      </c>
      <c r="AX383" s="14" t="s">
        <v>76</v>
      </c>
      <c r="AY383" s="261" t="s">
        <v>155</v>
      </c>
    </row>
    <row r="384" s="15" customFormat="1">
      <c r="A384" s="15"/>
      <c r="B384" s="262"/>
      <c r="C384" s="263"/>
      <c r="D384" s="242" t="s">
        <v>163</v>
      </c>
      <c r="E384" s="264" t="s">
        <v>1</v>
      </c>
      <c r="F384" s="265" t="s">
        <v>167</v>
      </c>
      <c r="G384" s="263"/>
      <c r="H384" s="266">
        <v>52.089999999999996</v>
      </c>
      <c r="I384" s="267"/>
      <c r="J384" s="263"/>
      <c r="K384" s="263"/>
      <c r="L384" s="268"/>
      <c r="M384" s="269"/>
      <c r="N384" s="270"/>
      <c r="O384" s="270"/>
      <c r="P384" s="270"/>
      <c r="Q384" s="270"/>
      <c r="R384" s="270"/>
      <c r="S384" s="270"/>
      <c r="T384" s="271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2" t="s">
        <v>163</v>
      </c>
      <c r="AU384" s="272" t="s">
        <v>85</v>
      </c>
      <c r="AV384" s="15" t="s">
        <v>162</v>
      </c>
      <c r="AW384" s="15" t="s">
        <v>32</v>
      </c>
      <c r="AX384" s="15" t="s">
        <v>83</v>
      </c>
      <c r="AY384" s="272" t="s">
        <v>155</v>
      </c>
    </row>
    <row r="385" s="2" customFormat="1" ht="37.8" customHeight="1">
      <c r="A385" s="39"/>
      <c r="B385" s="40"/>
      <c r="C385" s="227" t="s">
        <v>280</v>
      </c>
      <c r="D385" s="227" t="s">
        <v>157</v>
      </c>
      <c r="E385" s="228" t="s">
        <v>369</v>
      </c>
      <c r="F385" s="229" t="s">
        <v>370</v>
      </c>
      <c r="G385" s="230" t="s">
        <v>160</v>
      </c>
      <c r="H385" s="231">
        <v>52.840000000000003</v>
      </c>
      <c r="I385" s="232"/>
      <c r="J385" s="233">
        <f>ROUND(I385*H385,2)</f>
        <v>0</v>
      </c>
      <c r="K385" s="229" t="s">
        <v>161</v>
      </c>
      <c r="L385" s="45"/>
      <c r="M385" s="234" t="s">
        <v>1</v>
      </c>
      <c r="N385" s="235" t="s">
        <v>41</v>
      </c>
      <c r="O385" s="92"/>
      <c r="P385" s="236">
        <f>O385*H385</f>
        <v>0</v>
      </c>
      <c r="Q385" s="236">
        <v>0.33205770000000001</v>
      </c>
      <c r="R385" s="236">
        <f>Q385*H385</f>
        <v>17.545928868000001</v>
      </c>
      <c r="S385" s="236">
        <v>0</v>
      </c>
      <c r="T385" s="237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8" t="s">
        <v>162</v>
      </c>
      <c r="AT385" s="238" t="s">
        <v>157</v>
      </c>
      <c r="AU385" s="238" t="s">
        <v>85</v>
      </c>
      <c r="AY385" s="18" t="s">
        <v>155</v>
      </c>
      <c r="BE385" s="239">
        <f>IF(N385="základní",J385,0)</f>
        <v>0</v>
      </c>
      <c r="BF385" s="239">
        <f>IF(N385="snížená",J385,0)</f>
        <v>0</v>
      </c>
      <c r="BG385" s="239">
        <f>IF(N385="zákl. přenesená",J385,0)</f>
        <v>0</v>
      </c>
      <c r="BH385" s="239">
        <f>IF(N385="sníž. přenesená",J385,0)</f>
        <v>0</v>
      </c>
      <c r="BI385" s="239">
        <f>IF(N385="nulová",J385,0)</f>
        <v>0</v>
      </c>
      <c r="BJ385" s="18" t="s">
        <v>83</v>
      </c>
      <c r="BK385" s="239">
        <f>ROUND(I385*H385,2)</f>
        <v>0</v>
      </c>
      <c r="BL385" s="18" t="s">
        <v>162</v>
      </c>
      <c r="BM385" s="238" t="s">
        <v>384</v>
      </c>
    </row>
    <row r="386" s="13" customFormat="1">
      <c r="A386" s="13"/>
      <c r="B386" s="240"/>
      <c r="C386" s="241"/>
      <c r="D386" s="242" t="s">
        <v>163</v>
      </c>
      <c r="E386" s="243" t="s">
        <v>1</v>
      </c>
      <c r="F386" s="244" t="s">
        <v>164</v>
      </c>
      <c r="G386" s="241"/>
      <c r="H386" s="243" t="s">
        <v>1</v>
      </c>
      <c r="I386" s="245"/>
      <c r="J386" s="241"/>
      <c r="K386" s="241"/>
      <c r="L386" s="246"/>
      <c r="M386" s="247"/>
      <c r="N386" s="248"/>
      <c r="O386" s="248"/>
      <c r="P386" s="248"/>
      <c r="Q386" s="248"/>
      <c r="R386" s="248"/>
      <c r="S386" s="248"/>
      <c r="T386" s="24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0" t="s">
        <v>163</v>
      </c>
      <c r="AU386" s="250" t="s">
        <v>85</v>
      </c>
      <c r="AV386" s="13" t="s">
        <v>83</v>
      </c>
      <c r="AW386" s="13" t="s">
        <v>32</v>
      </c>
      <c r="AX386" s="13" t="s">
        <v>76</v>
      </c>
      <c r="AY386" s="250" t="s">
        <v>155</v>
      </c>
    </row>
    <row r="387" s="13" customFormat="1">
      <c r="A387" s="13"/>
      <c r="B387" s="240"/>
      <c r="C387" s="241"/>
      <c r="D387" s="242" t="s">
        <v>163</v>
      </c>
      <c r="E387" s="243" t="s">
        <v>1</v>
      </c>
      <c r="F387" s="244" t="s">
        <v>165</v>
      </c>
      <c r="G387" s="241"/>
      <c r="H387" s="243" t="s">
        <v>1</v>
      </c>
      <c r="I387" s="245"/>
      <c r="J387" s="241"/>
      <c r="K387" s="241"/>
      <c r="L387" s="246"/>
      <c r="M387" s="247"/>
      <c r="N387" s="248"/>
      <c r="O387" s="248"/>
      <c r="P387" s="248"/>
      <c r="Q387" s="248"/>
      <c r="R387" s="248"/>
      <c r="S387" s="248"/>
      <c r="T387" s="24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0" t="s">
        <v>163</v>
      </c>
      <c r="AU387" s="250" t="s">
        <v>85</v>
      </c>
      <c r="AV387" s="13" t="s">
        <v>83</v>
      </c>
      <c r="AW387" s="13" t="s">
        <v>32</v>
      </c>
      <c r="AX387" s="13" t="s">
        <v>76</v>
      </c>
      <c r="AY387" s="250" t="s">
        <v>155</v>
      </c>
    </row>
    <row r="388" s="13" customFormat="1">
      <c r="A388" s="13"/>
      <c r="B388" s="240"/>
      <c r="C388" s="241"/>
      <c r="D388" s="242" t="s">
        <v>163</v>
      </c>
      <c r="E388" s="243" t="s">
        <v>1</v>
      </c>
      <c r="F388" s="244" t="s">
        <v>170</v>
      </c>
      <c r="G388" s="241"/>
      <c r="H388" s="243" t="s">
        <v>1</v>
      </c>
      <c r="I388" s="245"/>
      <c r="J388" s="241"/>
      <c r="K388" s="241"/>
      <c r="L388" s="246"/>
      <c r="M388" s="247"/>
      <c r="N388" s="248"/>
      <c r="O388" s="248"/>
      <c r="P388" s="248"/>
      <c r="Q388" s="248"/>
      <c r="R388" s="248"/>
      <c r="S388" s="248"/>
      <c r="T388" s="24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0" t="s">
        <v>163</v>
      </c>
      <c r="AU388" s="250" t="s">
        <v>85</v>
      </c>
      <c r="AV388" s="13" t="s">
        <v>83</v>
      </c>
      <c r="AW388" s="13" t="s">
        <v>32</v>
      </c>
      <c r="AX388" s="13" t="s">
        <v>76</v>
      </c>
      <c r="AY388" s="250" t="s">
        <v>155</v>
      </c>
    </row>
    <row r="389" s="14" customFormat="1">
      <c r="A389" s="14"/>
      <c r="B389" s="251"/>
      <c r="C389" s="252"/>
      <c r="D389" s="242" t="s">
        <v>163</v>
      </c>
      <c r="E389" s="253" t="s">
        <v>1</v>
      </c>
      <c r="F389" s="254" t="s">
        <v>635</v>
      </c>
      <c r="G389" s="252"/>
      <c r="H389" s="255">
        <v>7.2450000000000001</v>
      </c>
      <c r="I389" s="256"/>
      <c r="J389" s="252"/>
      <c r="K389" s="252"/>
      <c r="L389" s="257"/>
      <c r="M389" s="258"/>
      <c r="N389" s="259"/>
      <c r="O389" s="259"/>
      <c r="P389" s="259"/>
      <c r="Q389" s="259"/>
      <c r="R389" s="259"/>
      <c r="S389" s="259"/>
      <c r="T389" s="26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1" t="s">
        <v>163</v>
      </c>
      <c r="AU389" s="261" t="s">
        <v>85</v>
      </c>
      <c r="AV389" s="14" t="s">
        <v>85</v>
      </c>
      <c r="AW389" s="14" t="s">
        <v>32</v>
      </c>
      <c r="AX389" s="14" t="s">
        <v>76</v>
      </c>
      <c r="AY389" s="261" t="s">
        <v>155</v>
      </c>
    </row>
    <row r="390" s="14" customFormat="1">
      <c r="A390" s="14"/>
      <c r="B390" s="251"/>
      <c r="C390" s="252"/>
      <c r="D390" s="242" t="s">
        <v>163</v>
      </c>
      <c r="E390" s="253" t="s">
        <v>1</v>
      </c>
      <c r="F390" s="254" t="s">
        <v>629</v>
      </c>
      <c r="G390" s="252"/>
      <c r="H390" s="255">
        <v>38.719999999999999</v>
      </c>
      <c r="I390" s="256"/>
      <c r="J390" s="252"/>
      <c r="K390" s="252"/>
      <c r="L390" s="257"/>
      <c r="M390" s="258"/>
      <c r="N390" s="259"/>
      <c r="O390" s="259"/>
      <c r="P390" s="259"/>
      <c r="Q390" s="259"/>
      <c r="R390" s="259"/>
      <c r="S390" s="259"/>
      <c r="T390" s="26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1" t="s">
        <v>163</v>
      </c>
      <c r="AU390" s="261" t="s">
        <v>85</v>
      </c>
      <c r="AV390" s="14" t="s">
        <v>85</v>
      </c>
      <c r="AW390" s="14" t="s">
        <v>32</v>
      </c>
      <c r="AX390" s="14" t="s">
        <v>76</v>
      </c>
      <c r="AY390" s="261" t="s">
        <v>155</v>
      </c>
    </row>
    <row r="391" s="14" customFormat="1">
      <c r="A391" s="14"/>
      <c r="B391" s="251"/>
      <c r="C391" s="252"/>
      <c r="D391" s="242" t="s">
        <v>163</v>
      </c>
      <c r="E391" s="253" t="s">
        <v>1</v>
      </c>
      <c r="F391" s="254" t="s">
        <v>630</v>
      </c>
      <c r="G391" s="252"/>
      <c r="H391" s="255">
        <v>2.4750000000000001</v>
      </c>
      <c r="I391" s="256"/>
      <c r="J391" s="252"/>
      <c r="K391" s="252"/>
      <c r="L391" s="257"/>
      <c r="M391" s="258"/>
      <c r="N391" s="259"/>
      <c r="O391" s="259"/>
      <c r="P391" s="259"/>
      <c r="Q391" s="259"/>
      <c r="R391" s="259"/>
      <c r="S391" s="259"/>
      <c r="T391" s="26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1" t="s">
        <v>163</v>
      </c>
      <c r="AU391" s="261" t="s">
        <v>85</v>
      </c>
      <c r="AV391" s="14" t="s">
        <v>85</v>
      </c>
      <c r="AW391" s="14" t="s">
        <v>32</v>
      </c>
      <c r="AX391" s="14" t="s">
        <v>76</v>
      </c>
      <c r="AY391" s="261" t="s">
        <v>155</v>
      </c>
    </row>
    <row r="392" s="13" customFormat="1">
      <c r="A392" s="13"/>
      <c r="B392" s="240"/>
      <c r="C392" s="241"/>
      <c r="D392" s="242" t="s">
        <v>163</v>
      </c>
      <c r="E392" s="243" t="s">
        <v>1</v>
      </c>
      <c r="F392" s="244" t="s">
        <v>174</v>
      </c>
      <c r="G392" s="241"/>
      <c r="H392" s="243" t="s">
        <v>1</v>
      </c>
      <c r="I392" s="245"/>
      <c r="J392" s="241"/>
      <c r="K392" s="241"/>
      <c r="L392" s="246"/>
      <c r="M392" s="247"/>
      <c r="N392" s="248"/>
      <c r="O392" s="248"/>
      <c r="P392" s="248"/>
      <c r="Q392" s="248"/>
      <c r="R392" s="248"/>
      <c r="S392" s="248"/>
      <c r="T392" s="24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0" t="s">
        <v>163</v>
      </c>
      <c r="AU392" s="250" t="s">
        <v>85</v>
      </c>
      <c r="AV392" s="13" t="s">
        <v>83</v>
      </c>
      <c r="AW392" s="13" t="s">
        <v>32</v>
      </c>
      <c r="AX392" s="13" t="s">
        <v>76</v>
      </c>
      <c r="AY392" s="250" t="s">
        <v>155</v>
      </c>
    </row>
    <row r="393" s="14" customFormat="1">
      <c r="A393" s="14"/>
      <c r="B393" s="251"/>
      <c r="C393" s="252"/>
      <c r="D393" s="242" t="s">
        <v>163</v>
      </c>
      <c r="E393" s="253" t="s">
        <v>1</v>
      </c>
      <c r="F393" s="254" t="s">
        <v>632</v>
      </c>
      <c r="G393" s="252"/>
      <c r="H393" s="255">
        <v>4.4000000000000004</v>
      </c>
      <c r="I393" s="256"/>
      <c r="J393" s="252"/>
      <c r="K393" s="252"/>
      <c r="L393" s="257"/>
      <c r="M393" s="258"/>
      <c r="N393" s="259"/>
      <c r="O393" s="259"/>
      <c r="P393" s="259"/>
      <c r="Q393" s="259"/>
      <c r="R393" s="259"/>
      <c r="S393" s="259"/>
      <c r="T393" s="26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1" t="s">
        <v>163</v>
      </c>
      <c r="AU393" s="261" t="s">
        <v>85</v>
      </c>
      <c r="AV393" s="14" t="s">
        <v>85</v>
      </c>
      <c r="AW393" s="14" t="s">
        <v>32</v>
      </c>
      <c r="AX393" s="14" t="s">
        <v>76</v>
      </c>
      <c r="AY393" s="261" t="s">
        <v>155</v>
      </c>
    </row>
    <row r="394" s="15" customFormat="1">
      <c r="A394" s="15"/>
      <c r="B394" s="262"/>
      <c r="C394" s="263"/>
      <c r="D394" s="242" t="s">
        <v>163</v>
      </c>
      <c r="E394" s="264" t="s">
        <v>1</v>
      </c>
      <c r="F394" s="265" t="s">
        <v>167</v>
      </c>
      <c r="G394" s="263"/>
      <c r="H394" s="266">
        <v>52.839999999999996</v>
      </c>
      <c r="I394" s="267"/>
      <c r="J394" s="263"/>
      <c r="K394" s="263"/>
      <c r="L394" s="268"/>
      <c r="M394" s="269"/>
      <c r="N394" s="270"/>
      <c r="O394" s="270"/>
      <c r="P394" s="270"/>
      <c r="Q394" s="270"/>
      <c r="R394" s="270"/>
      <c r="S394" s="270"/>
      <c r="T394" s="271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2" t="s">
        <v>163</v>
      </c>
      <c r="AU394" s="272" t="s">
        <v>85</v>
      </c>
      <c r="AV394" s="15" t="s">
        <v>162</v>
      </c>
      <c r="AW394" s="15" t="s">
        <v>32</v>
      </c>
      <c r="AX394" s="15" t="s">
        <v>83</v>
      </c>
      <c r="AY394" s="272" t="s">
        <v>155</v>
      </c>
    </row>
    <row r="395" s="2" customFormat="1" ht="24.15" customHeight="1">
      <c r="A395" s="39"/>
      <c r="B395" s="40"/>
      <c r="C395" s="227" t="s">
        <v>381</v>
      </c>
      <c r="D395" s="227" t="s">
        <v>157</v>
      </c>
      <c r="E395" s="228" t="s">
        <v>374</v>
      </c>
      <c r="F395" s="229" t="s">
        <v>375</v>
      </c>
      <c r="G395" s="230" t="s">
        <v>160</v>
      </c>
      <c r="H395" s="231">
        <v>52.090000000000003</v>
      </c>
      <c r="I395" s="232"/>
      <c r="J395" s="233">
        <f>ROUND(I395*H395,2)</f>
        <v>0</v>
      </c>
      <c r="K395" s="229" t="s">
        <v>161</v>
      </c>
      <c r="L395" s="45"/>
      <c r="M395" s="234" t="s">
        <v>1</v>
      </c>
      <c r="N395" s="235" t="s">
        <v>41</v>
      </c>
      <c r="O395" s="92"/>
      <c r="P395" s="236">
        <f>O395*H395</f>
        <v>0</v>
      </c>
      <c r="Q395" s="236">
        <v>0.0060099999999999997</v>
      </c>
      <c r="R395" s="236">
        <f>Q395*H395</f>
        <v>0.31306090000000003</v>
      </c>
      <c r="S395" s="236">
        <v>0</v>
      </c>
      <c r="T395" s="237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8" t="s">
        <v>162</v>
      </c>
      <c r="AT395" s="238" t="s">
        <v>157</v>
      </c>
      <c r="AU395" s="238" t="s">
        <v>85</v>
      </c>
      <c r="AY395" s="18" t="s">
        <v>155</v>
      </c>
      <c r="BE395" s="239">
        <f>IF(N395="základní",J395,0)</f>
        <v>0</v>
      </c>
      <c r="BF395" s="239">
        <f>IF(N395="snížená",J395,0)</f>
        <v>0</v>
      </c>
      <c r="BG395" s="239">
        <f>IF(N395="zákl. přenesená",J395,0)</f>
        <v>0</v>
      </c>
      <c r="BH395" s="239">
        <f>IF(N395="sníž. přenesená",J395,0)</f>
        <v>0</v>
      </c>
      <c r="BI395" s="239">
        <f>IF(N395="nulová",J395,0)</f>
        <v>0</v>
      </c>
      <c r="BJ395" s="18" t="s">
        <v>83</v>
      </c>
      <c r="BK395" s="239">
        <f>ROUND(I395*H395,2)</f>
        <v>0</v>
      </c>
      <c r="BL395" s="18" t="s">
        <v>162</v>
      </c>
      <c r="BM395" s="238" t="s">
        <v>387</v>
      </c>
    </row>
    <row r="396" s="13" customFormat="1">
      <c r="A396" s="13"/>
      <c r="B396" s="240"/>
      <c r="C396" s="241"/>
      <c r="D396" s="242" t="s">
        <v>163</v>
      </c>
      <c r="E396" s="243" t="s">
        <v>1</v>
      </c>
      <c r="F396" s="244" t="s">
        <v>164</v>
      </c>
      <c r="G396" s="241"/>
      <c r="H396" s="243" t="s">
        <v>1</v>
      </c>
      <c r="I396" s="245"/>
      <c r="J396" s="241"/>
      <c r="K396" s="241"/>
      <c r="L396" s="246"/>
      <c r="M396" s="247"/>
      <c r="N396" s="248"/>
      <c r="O396" s="248"/>
      <c r="P396" s="248"/>
      <c r="Q396" s="248"/>
      <c r="R396" s="248"/>
      <c r="S396" s="248"/>
      <c r="T396" s="24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0" t="s">
        <v>163</v>
      </c>
      <c r="AU396" s="250" t="s">
        <v>85</v>
      </c>
      <c r="AV396" s="13" t="s">
        <v>83</v>
      </c>
      <c r="AW396" s="13" t="s">
        <v>32</v>
      </c>
      <c r="AX396" s="13" t="s">
        <v>76</v>
      </c>
      <c r="AY396" s="250" t="s">
        <v>155</v>
      </c>
    </row>
    <row r="397" s="13" customFormat="1">
      <c r="A397" s="13"/>
      <c r="B397" s="240"/>
      <c r="C397" s="241"/>
      <c r="D397" s="242" t="s">
        <v>163</v>
      </c>
      <c r="E397" s="243" t="s">
        <v>1</v>
      </c>
      <c r="F397" s="244" t="s">
        <v>165</v>
      </c>
      <c r="G397" s="241"/>
      <c r="H397" s="243" t="s">
        <v>1</v>
      </c>
      <c r="I397" s="245"/>
      <c r="J397" s="241"/>
      <c r="K397" s="241"/>
      <c r="L397" s="246"/>
      <c r="M397" s="247"/>
      <c r="N397" s="248"/>
      <c r="O397" s="248"/>
      <c r="P397" s="248"/>
      <c r="Q397" s="248"/>
      <c r="R397" s="248"/>
      <c r="S397" s="248"/>
      <c r="T397" s="24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0" t="s">
        <v>163</v>
      </c>
      <c r="AU397" s="250" t="s">
        <v>85</v>
      </c>
      <c r="AV397" s="13" t="s">
        <v>83</v>
      </c>
      <c r="AW397" s="13" t="s">
        <v>32</v>
      </c>
      <c r="AX397" s="13" t="s">
        <v>76</v>
      </c>
      <c r="AY397" s="250" t="s">
        <v>155</v>
      </c>
    </row>
    <row r="398" s="13" customFormat="1">
      <c r="A398" s="13"/>
      <c r="B398" s="240"/>
      <c r="C398" s="241"/>
      <c r="D398" s="242" t="s">
        <v>163</v>
      </c>
      <c r="E398" s="243" t="s">
        <v>1</v>
      </c>
      <c r="F398" s="244" t="s">
        <v>170</v>
      </c>
      <c r="G398" s="241"/>
      <c r="H398" s="243" t="s">
        <v>1</v>
      </c>
      <c r="I398" s="245"/>
      <c r="J398" s="241"/>
      <c r="K398" s="241"/>
      <c r="L398" s="246"/>
      <c r="M398" s="247"/>
      <c r="N398" s="248"/>
      <c r="O398" s="248"/>
      <c r="P398" s="248"/>
      <c r="Q398" s="248"/>
      <c r="R398" s="248"/>
      <c r="S398" s="248"/>
      <c r="T398" s="24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0" t="s">
        <v>163</v>
      </c>
      <c r="AU398" s="250" t="s">
        <v>85</v>
      </c>
      <c r="AV398" s="13" t="s">
        <v>83</v>
      </c>
      <c r="AW398" s="13" t="s">
        <v>32</v>
      </c>
      <c r="AX398" s="13" t="s">
        <v>76</v>
      </c>
      <c r="AY398" s="250" t="s">
        <v>155</v>
      </c>
    </row>
    <row r="399" s="14" customFormat="1">
      <c r="A399" s="14"/>
      <c r="B399" s="251"/>
      <c r="C399" s="252"/>
      <c r="D399" s="242" t="s">
        <v>163</v>
      </c>
      <c r="E399" s="253" t="s">
        <v>1</v>
      </c>
      <c r="F399" s="254" t="s">
        <v>637</v>
      </c>
      <c r="G399" s="252"/>
      <c r="H399" s="255">
        <v>8.9700000000000006</v>
      </c>
      <c r="I399" s="256"/>
      <c r="J399" s="252"/>
      <c r="K399" s="252"/>
      <c r="L399" s="257"/>
      <c r="M399" s="258"/>
      <c r="N399" s="259"/>
      <c r="O399" s="259"/>
      <c r="P399" s="259"/>
      <c r="Q399" s="259"/>
      <c r="R399" s="259"/>
      <c r="S399" s="259"/>
      <c r="T399" s="26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1" t="s">
        <v>163</v>
      </c>
      <c r="AU399" s="261" t="s">
        <v>85</v>
      </c>
      <c r="AV399" s="14" t="s">
        <v>85</v>
      </c>
      <c r="AW399" s="14" t="s">
        <v>32</v>
      </c>
      <c r="AX399" s="14" t="s">
        <v>76</v>
      </c>
      <c r="AY399" s="261" t="s">
        <v>155</v>
      </c>
    </row>
    <row r="400" s="14" customFormat="1">
      <c r="A400" s="14"/>
      <c r="B400" s="251"/>
      <c r="C400" s="252"/>
      <c r="D400" s="242" t="s">
        <v>163</v>
      </c>
      <c r="E400" s="253" t="s">
        <v>1</v>
      </c>
      <c r="F400" s="254" t="s">
        <v>629</v>
      </c>
      <c r="G400" s="252"/>
      <c r="H400" s="255">
        <v>38.719999999999999</v>
      </c>
      <c r="I400" s="256"/>
      <c r="J400" s="252"/>
      <c r="K400" s="252"/>
      <c r="L400" s="257"/>
      <c r="M400" s="258"/>
      <c r="N400" s="259"/>
      <c r="O400" s="259"/>
      <c r="P400" s="259"/>
      <c r="Q400" s="259"/>
      <c r="R400" s="259"/>
      <c r="S400" s="259"/>
      <c r="T400" s="26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1" t="s">
        <v>163</v>
      </c>
      <c r="AU400" s="261" t="s">
        <v>85</v>
      </c>
      <c r="AV400" s="14" t="s">
        <v>85</v>
      </c>
      <c r="AW400" s="14" t="s">
        <v>32</v>
      </c>
      <c r="AX400" s="14" t="s">
        <v>76</v>
      </c>
      <c r="AY400" s="261" t="s">
        <v>155</v>
      </c>
    </row>
    <row r="401" s="13" customFormat="1">
      <c r="A401" s="13"/>
      <c r="B401" s="240"/>
      <c r="C401" s="241"/>
      <c r="D401" s="242" t="s">
        <v>163</v>
      </c>
      <c r="E401" s="243" t="s">
        <v>1</v>
      </c>
      <c r="F401" s="244" t="s">
        <v>174</v>
      </c>
      <c r="G401" s="241"/>
      <c r="H401" s="243" t="s">
        <v>1</v>
      </c>
      <c r="I401" s="245"/>
      <c r="J401" s="241"/>
      <c r="K401" s="241"/>
      <c r="L401" s="246"/>
      <c r="M401" s="247"/>
      <c r="N401" s="248"/>
      <c r="O401" s="248"/>
      <c r="P401" s="248"/>
      <c r="Q401" s="248"/>
      <c r="R401" s="248"/>
      <c r="S401" s="248"/>
      <c r="T401" s="24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0" t="s">
        <v>163</v>
      </c>
      <c r="AU401" s="250" t="s">
        <v>85</v>
      </c>
      <c r="AV401" s="13" t="s">
        <v>83</v>
      </c>
      <c r="AW401" s="13" t="s">
        <v>32</v>
      </c>
      <c r="AX401" s="13" t="s">
        <v>76</v>
      </c>
      <c r="AY401" s="250" t="s">
        <v>155</v>
      </c>
    </row>
    <row r="402" s="14" customFormat="1">
      <c r="A402" s="14"/>
      <c r="B402" s="251"/>
      <c r="C402" s="252"/>
      <c r="D402" s="242" t="s">
        <v>163</v>
      </c>
      <c r="E402" s="253" t="s">
        <v>1</v>
      </c>
      <c r="F402" s="254" t="s">
        <v>632</v>
      </c>
      <c r="G402" s="252"/>
      <c r="H402" s="255">
        <v>4.4000000000000004</v>
      </c>
      <c r="I402" s="256"/>
      <c r="J402" s="252"/>
      <c r="K402" s="252"/>
      <c r="L402" s="257"/>
      <c r="M402" s="258"/>
      <c r="N402" s="259"/>
      <c r="O402" s="259"/>
      <c r="P402" s="259"/>
      <c r="Q402" s="259"/>
      <c r="R402" s="259"/>
      <c r="S402" s="259"/>
      <c r="T402" s="26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1" t="s">
        <v>163</v>
      </c>
      <c r="AU402" s="261" t="s">
        <v>85</v>
      </c>
      <c r="AV402" s="14" t="s">
        <v>85</v>
      </c>
      <c r="AW402" s="14" t="s">
        <v>32</v>
      </c>
      <c r="AX402" s="14" t="s">
        <v>76</v>
      </c>
      <c r="AY402" s="261" t="s">
        <v>155</v>
      </c>
    </row>
    <row r="403" s="15" customFormat="1">
      <c r="A403" s="15"/>
      <c r="B403" s="262"/>
      <c r="C403" s="263"/>
      <c r="D403" s="242" t="s">
        <v>163</v>
      </c>
      <c r="E403" s="264" t="s">
        <v>1</v>
      </c>
      <c r="F403" s="265" t="s">
        <v>167</v>
      </c>
      <c r="G403" s="263"/>
      <c r="H403" s="266">
        <v>52.089999999999996</v>
      </c>
      <c r="I403" s="267"/>
      <c r="J403" s="263"/>
      <c r="K403" s="263"/>
      <c r="L403" s="268"/>
      <c r="M403" s="269"/>
      <c r="N403" s="270"/>
      <c r="O403" s="270"/>
      <c r="P403" s="270"/>
      <c r="Q403" s="270"/>
      <c r="R403" s="270"/>
      <c r="S403" s="270"/>
      <c r="T403" s="271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72" t="s">
        <v>163</v>
      </c>
      <c r="AU403" s="272" t="s">
        <v>85</v>
      </c>
      <c r="AV403" s="15" t="s">
        <v>162</v>
      </c>
      <c r="AW403" s="15" t="s">
        <v>32</v>
      </c>
      <c r="AX403" s="15" t="s">
        <v>83</v>
      </c>
      <c r="AY403" s="272" t="s">
        <v>155</v>
      </c>
    </row>
    <row r="404" s="2" customFormat="1" ht="24.15" customHeight="1">
      <c r="A404" s="39"/>
      <c r="B404" s="40"/>
      <c r="C404" s="227" t="s">
        <v>285</v>
      </c>
      <c r="D404" s="227" t="s">
        <v>157</v>
      </c>
      <c r="E404" s="228" t="s">
        <v>378</v>
      </c>
      <c r="F404" s="229" t="s">
        <v>379</v>
      </c>
      <c r="G404" s="230" t="s">
        <v>160</v>
      </c>
      <c r="H404" s="231">
        <v>57.200000000000003</v>
      </c>
      <c r="I404" s="232"/>
      <c r="J404" s="233">
        <f>ROUND(I404*H404,2)</f>
        <v>0</v>
      </c>
      <c r="K404" s="229" t="s">
        <v>161</v>
      </c>
      <c r="L404" s="45"/>
      <c r="M404" s="234" t="s">
        <v>1</v>
      </c>
      <c r="N404" s="235" t="s">
        <v>41</v>
      </c>
      <c r="O404" s="92"/>
      <c r="P404" s="236">
        <f>O404*H404</f>
        <v>0</v>
      </c>
      <c r="Q404" s="236">
        <v>0.00051000000000000004</v>
      </c>
      <c r="R404" s="236">
        <f>Q404*H404</f>
        <v>0.029172000000000003</v>
      </c>
      <c r="S404" s="236">
        <v>0</v>
      </c>
      <c r="T404" s="237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8" t="s">
        <v>162</v>
      </c>
      <c r="AT404" s="238" t="s">
        <v>157</v>
      </c>
      <c r="AU404" s="238" t="s">
        <v>85</v>
      </c>
      <c r="AY404" s="18" t="s">
        <v>155</v>
      </c>
      <c r="BE404" s="239">
        <f>IF(N404="základní",J404,0)</f>
        <v>0</v>
      </c>
      <c r="BF404" s="239">
        <f>IF(N404="snížená",J404,0)</f>
        <v>0</v>
      </c>
      <c r="BG404" s="239">
        <f>IF(N404="zákl. přenesená",J404,0)</f>
        <v>0</v>
      </c>
      <c r="BH404" s="239">
        <f>IF(N404="sníž. přenesená",J404,0)</f>
        <v>0</v>
      </c>
      <c r="BI404" s="239">
        <f>IF(N404="nulová",J404,0)</f>
        <v>0</v>
      </c>
      <c r="BJ404" s="18" t="s">
        <v>83</v>
      </c>
      <c r="BK404" s="239">
        <f>ROUND(I404*H404,2)</f>
        <v>0</v>
      </c>
      <c r="BL404" s="18" t="s">
        <v>162</v>
      </c>
      <c r="BM404" s="238" t="s">
        <v>391</v>
      </c>
    </row>
    <row r="405" s="13" customFormat="1">
      <c r="A405" s="13"/>
      <c r="B405" s="240"/>
      <c r="C405" s="241"/>
      <c r="D405" s="242" t="s">
        <v>163</v>
      </c>
      <c r="E405" s="243" t="s">
        <v>1</v>
      </c>
      <c r="F405" s="244" t="s">
        <v>164</v>
      </c>
      <c r="G405" s="241"/>
      <c r="H405" s="243" t="s">
        <v>1</v>
      </c>
      <c r="I405" s="245"/>
      <c r="J405" s="241"/>
      <c r="K405" s="241"/>
      <c r="L405" s="246"/>
      <c r="M405" s="247"/>
      <c r="N405" s="248"/>
      <c r="O405" s="248"/>
      <c r="P405" s="248"/>
      <c r="Q405" s="248"/>
      <c r="R405" s="248"/>
      <c r="S405" s="248"/>
      <c r="T405" s="24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0" t="s">
        <v>163</v>
      </c>
      <c r="AU405" s="250" t="s">
        <v>85</v>
      </c>
      <c r="AV405" s="13" t="s">
        <v>83</v>
      </c>
      <c r="AW405" s="13" t="s">
        <v>32</v>
      </c>
      <c r="AX405" s="13" t="s">
        <v>76</v>
      </c>
      <c r="AY405" s="250" t="s">
        <v>155</v>
      </c>
    </row>
    <row r="406" s="13" customFormat="1">
      <c r="A406" s="13"/>
      <c r="B406" s="240"/>
      <c r="C406" s="241"/>
      <c r="D406" s="242" t="s">
        <v>163</v>
      </c>
      <c r="E406" s="243" t="s">
        <v>1</v>
      </c>
      <c r="F406" s="244" t="s">
        <v>165</v>
      </c>
      <c r="G406" s="241"/>
      <c r="H406" s="243" t="s">
        <v>1</v>
      </c>
      <c r="I406" s="245"/>
      <c r="J406" s="241"/>
      <c r="K406" s="241"/>
      <c r="L406" s="246"/>
      <c r="M406" s="247"/>
      <c r="N406" s="248"/>
      <c r="O406" s="248"/>
      <c r="P406" s="248"/>
      <c r="Q406" s="248"/>
      <c r="R406" s="248"/>
      <c r="S406" s="248"/>
      <c r="T406" s="24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0" t="s">
        <v>163</v>
      </c>
      <c r="AU406" s="250" t="s">
        <v>85</v>
      </c>
      <c r="AV406" s="13" t="s">
        <v>83</v>
      </c>
      <c r="AW406" s="13" t="s">
        <v>32</v>
      </c>
      <c r="AX406" s="13" t="s">
        <v>76</v>
      </c>
      <c r="AY406" s="250" t="s">
        <v>155</v>
      </c>
    </row>
    <row r="407" s="13" customFormat="1">
      <c r="A407" s="13"/>
      <c r="B407" s="240"/>
      <c r="C407" s="241"/>
      <c r="D407" s="242" t="s">
        <v>163</v>
      </c>
      <c r="E407" s="243" t="s">
        <v>1</v>
      </c>
      <c r="F407" s="244" t="s">
        <v>696</v>
      </c>
      <c r="G407" s="241"/>
      <c r="H407" s="243" t="s">
        <v>1</v>
      </c>
      <c r="I407" s="245"/>
      <c r="J407" s="241"/>
      <c r="K407" s="241"/>
      <c r="L407" s="246"/>
      <c r="M407" s="247"/>
      <c r="N407" s="248"/>
      <c r="O407" s="248"/>
      <c r="P407" s="248"/>
      <c r="Q407" s="248"/>
      <c r="R407" s="248"/>
      <c r="S407" s="248"/>
      <c r="T407" s="24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0" t="s">
        <v>163</v>
      </c>
      <c r="AU407" s="250" t="s">
        <v>85</v>
      </c>
      <c r="AV407" s="13" t="s">
        <v>83</v>
      </c>
      <c r="AW407" s="13" t="s">
        <v>32</v>
      </c>
      <c r="AX407" s="13" t="s">
        <v>76</v>
      </c>
      <c r="AY407" s="250" t="s">
        <v>155</v>
      </c>
    </row>
    <row r="408" s="14" customFormat="1">
      <c r="A408" s="14"/>
      <c r="B408" s="251"/>
      <c r="C408" s="252"/>
      <c r="D408" s="242" t="s">
        <v>163</v>
      </c>
      <c r="E408" s="253" t="s">
        <v>1</v>
      </c>
      <c r="F408" s="254" t="s">
        <v>699</v>
      </c>
      <c r="G408" s="252"/>
      <c r="H408" s="255">
        <v>52.799999999999997</v>
      </c>
      <c r="I408" s="256"/>
      <c r="J408" s="252"/>
      <c r="K408" s="252"/>
      <c r="L408" s="257"/>
      <c r="M408" s="258"/>
      <c r="N408" s="259"/>
      <c r="O408" s="259"/>
      <c r="P408" s="259"/>
      <c r="Q408" s="259"/>
      <c r="R408" s="259"/>
      <c r="S408" s="259"/>
      <c r="T408" s="26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1" t="s">
        <v>163</v>
      </c>
      <c r="AU408" s="261" t="s">
        <v>85</v>
      </c>
      <c r="AV408" s="14" t="s">
        <v>85</v>
      </c>
      <c r="AW408" s="14" t="s">
        <v>32</v>
      </c>
      <c r="AX408" s="14" t="s">
        <v>76</v>
      </c>
      <c r="AY408" s="261" t="s">
        <v>155</v>
      </c>
    </row>
    <row r="409" s="14" customFormat="1">
      <c r="A409" s="14"/>
      <c r="B409" s="251"/>
      <c r="C409" s="252"/>
      <c r="D409" s="242" t="s">
        <v>163</v>
      </c>
      <c r="E409" s="253" t="s">
        <v>1</v>
      </c>
      <c r="F409" s="254" t="s">
        <v>698</v>
      </c>
      <c r="G409" s="252"/>
      <c r="H409" s="255">
        <v>4.4000000000000004</v>
      </c>
      <c r="I409" s="256"/>
      <c r="J409" s="252"/>
      <c r="K409" s="252"/>
      <c r="L409" s="257"/>
      <c r="M409" s="258"/>
      <c r="N409" s="259"/>
      <c r="O409" s="259"/>
      <c r="P409" s="259"/>
      <c r="Q409" s="259"/>
      <c r="R409" s="259"/>
      <c r="S409" s="259"/>
      <c r="T409" s="26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1" t="s">
        <v>163</v>
      </c>
      <c r="AU409" s="261" t="s">
        <v>85</v>
      </c>
      <c r="AV409" s="14" t="s">
        <v>85</v>
      </c>
      <c r="AW409" s="14" t="s">
        <v>32</v>
      </c>
      <c r="AX409" s="14" t="s">
        <v>76</v>
      </c>
      <c r="AY409" s="261" t="s">
        <v>155</v>
      </c>
    </row>
    <row r="410" s="15" customFormat="1">
      <c r="A410" s="15"/>
      <c r="B410" s="262"/>
      <c r="C410" s="263"/>
      <c r="D410" s="242" t="s">
        <v>163</v>
      </c>
      <c r="E410" s="264" t="s">
        <v>1</v>
      </c>
      <c r="F410" s="265" t="s">
        <v>167</v>
      </c>
      <c r="G410" s="263"/>
      <c r="H410" s="266">
        <v>57.199999999999996</v>
      </c>
      <c r="I410" s="267"/>
      <c r="J410" s="263"/>
      <c r="K410" s="263"/>
      <c r="L410" s="268"/>
      <c r="M410" s="269"/>
      <c r="N410" s="270"/>
      <c r="O410" s="270"/>
      <c r="P410" s="270"/>
      <c r="Q410" s="270"/>
      <c r="R410" s="270"/>
      <c r="S410" s="270"/>
      <c r="T410" s="271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2" t="s">
        <v>163</v>
      </c>
      <c r="AU410" s="272" t="s">
        <v>85</v>
      </c>
      <c r="AV410" s="15" t="s">
        <v>162</v>
      </c>
      <c r="AW410" s="15" t="s">
        <v>32</v>
      </c>
      <c r="AX410" s="15" t="s">
        <v>83</v>
      </c>
      <c r="AY410" s="272" t="s">
        <v>155</v>
      </c>
    </row>
    <row r="411" s="2" customFormat="1" ht="49.05" customHeight="1">
      <c r="A411" s="39"/>
      <c r="B411" s="40"/>
      <c r="C411" s="227" t="s">
        <v>388</v>
      </c>
      <c r="D411" s="227" t="s">
        <v>157</v>
      </c>
      <c r="E411" s="228" t="s">
        <v>382</v>
      </c>
      <c r="F411" s="229" t="s">
        <v>383</v>
      </c>
      <c r="G411" s="230" t="s">
        <v>160</v>
      </c>
      <c r="H411" s="231">
        <v>58.799999999999997</v>
      </c>
      <c r="I411" s="232"/>
      <c r="J411" s="233">
        <f>ROUND(I411*H411,2)</f>
        <v>0</v>
      </c>
      <c r="K411" s="229" t="s">
        <v>161</v>
      </c>
      <c r="L411" s="45"/>
      <c r="M411" s="234" t="s">
        <v>1</v>
      </c>
      <c r="N411" s="235" t="s">
        <v>41</v>
      </c>
      <c r="O411" s="92"/>
      <c r="P411" s="236">
        <f>O411*H411</f>
        <v>0</v>
      </c>
      <c r="Q411" s="236">
        <v>0.10373</v>
      </c>
      <c r="R411" s="236">
        <f>Q411*H411</f>
        <v>6.0993240000000002</v>
      </c>
      <c r="S411" s="236">
        <v>0</v>
      </c>
      <c r="T411" s="237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8" t="s">
        <v>162</v>
      </c>
      <c r="AT411" s="238" t="s">
        <v>157</v>
      </c>
      <c r="AU411" s="238" t="s">
        <v>85</v>
      </c>
      <c r="AY411" s="18" t="s">
        <v>155</v>
      </c>
      <c r="BE411" s="239">
        <f>IF(N411="základní",J411,0)</f>
        <v>0</v>
      </c>
      <c r="BF411" s="239">
        <f>IF(N411="snížená",J411,0)</f>
        <v>0</v>
      </c>
      <c r="BG411" s="239">
        <f>IF(N411="zákl. přenesená",J411,0)</f>
        <v>0</v>
      </c>
      <c r="BH411" s="239">
        <f>IF(N411="sníž. přenesená",J411,0)</f>
        <v>0</v>
      </c>
      <c r="BI411" s="239">
        <f>IF(N411="nulová",J411,0)</f>
        <v>0</v>
      </c>
      <c r="BJ411" s="18" t="s">
        <v>83</v>
      </c>
      <c r="BK411" s="239">
        <f>ROUND(I411*H411,2)</f>
        <v>0</v>
      </c>
      <c r="BL411" s="18" t="s">
        <v>162</v>
      </c>
      <c r="BM411" s="238" t="s">
        <v>398</v>
      </c>
    </row>
    <row r="412" s="13" customFormat="1">
      <c r="A412" s="13"/>
      <c r="B412" s="240"/>
      <c r="C412" s="241"/>
      <c r="D412" s="242" t="s">
        <v>163</v>
      </c>
      <c r="E412" s="243" t="s">
        <v>1</v>
      </c>
      <c r="F412" s="244" t="s">
        <v>164</v>
      </c>
      <c r="G412" s="241"/>
      <c r="H412" s="243" t="s">
        <v>1</v>
      </c>
      <c r="I412" s="245"/>
      <c r="J412" s="241"/>
      <c r="K412" s="241"/>
      <c r="L412" s="246"/>
      <c r="M412" s="247"/>
      <c r="N412" s="248"/>
      <c r="O412" s="248"/>
      <c r="P412" s="248"/>
      <c r="Q412" s="248"/>
      <c r="R412" s="248"/>
      <c r="S412" s="248"/>
      <c r="T412" s="24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0" t="s">
        <v>163</v>
      </c>
      <c r="AU412" s="250" t="s">
        <v>85</v>
      </c>
      <c r="AV412" s="13" t="s">
        <v>83</v>
      </c>
      <c r="AW412" s="13" t="s">
        <v>32</v>
      </c>
      <c r="AX412" s="13" t="s">
        <v>76</v>
      </c>
      <c r="AY412" s="250" t="s">
        <v>155</v>
      </c>
    </row>
    <row r="413" s="13" customFormat="1">
      <c r="A413" s="13"/>
      <c r="B413" s="240"/>
      <c r="C413" s="241"/>
      <c r="D413" s="242" t="s">
        <v>163</v>
      </c>
      <c r="E413" s="243" t="s">
        <v>1</v>
      </c>
      <c r="F413" s="244" t="s">
        <v>165</v>
      </c>
      <c r="G413" s="241"/>
      <c r="H413" s="243" t="s">
        <v>1</v>
      </c>
      <c r="I413" s="245"/>
      <c r="J413" s="241"/>
      <c r="K413" s="241"/>
      <c r="L413" s="246"/>
      <c r="M413" s="247"/>
      <c r="N413" s="248"/>
      <c r="O413" s="248"/>
      <c r="P413" s="248"/>
      <c r="Q413" s="248"/>
      <c r="R413" s="248"/>
      <c r="S413" s="248"/>
      <c r="T413" s="24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0" t="s">
        <v>163</v>
      </c>
      <c r="AU413" s="250" t="s">
        <v>85</v>
      </c>
      <c r="AV413" s="13" t="s">
        <v>83</v>
      </c>
      <c r="AW413" s="13" t="s">
        <v>32</v>
      </c>
      <c r="AX413" s="13" t="s">
        <v>76</v>
      </c>
      <c r="AY413" s="250" t="s">
        <v>155</v>
      </c>
    </row>
    <row r="414" s="13" customFormat="1">
      <c r="A414" s="13"/>
      <c r="B414" s="240"/>
      <c r="C414" s="241"/>
      <c r="D414" s="242" t="s">
        <v>163</v>
      </c>
      <c r="E414" s="243" t="s">
        <v>1</v>
      </c>
      <c r="F414" s="244" t="s">
        <v>696</v>
      </c>
      <c r="G414" s="241"/>
      <c r="H414" s="243" t="s">
        <v>1</v>
      </c>
      <c r="I414" s="245"/>
      <c r="J414" s="241"/>
      <c r="K414" s="241"/>
      <c r="L414" s="246"/>
      <c r="M414" s="247"/>
      <c r="N414" s="248"/>
      <c r="O414" s="248"/>
      <c r="P414" s="248"/>
      <c r="Q414" s="248"/>
      <c r="R414" s="248"/>
      <c r="S414" s="248"/>
      <c r="T414" s="24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0" t="s">
        <v>163</v>
      </c>
      <c r="AU414" s="250" t="s">
        <v>85</v>
      </c>
      <c r="AV414" s="13" t="s">
        <v>83</v>
      </c>
      <c r="AW414" s="13" t="s">
        <v>32</v>
      </c>
      <c r="AX414" s="13" t="s">
        <v>76</v>
      </c>
      <c r="AY414" s="250" t="s">
        <v>155</v>
      </c>
    </row>
    <row r="415" s="14" customFormat="1">
      <c r="A415" s="14"/>
      <c r="B415" s="251"/>
      <c r="C415" s="252"/>
      <c r="D415" s="242" t="s">
        <v>163</v>
      </c>
      <c r="E415" s="253" t="s">
        <v>1</v>
      </c>
      <c r="F415" s="254" t="s">
        <v>699</v>
      </c>
      <c r="G415" s="252"/>
      <c r="H415" s="255">
        <v>52.799999999999997</v>
      </c>
      <c r="I415" s="256"/>
      <c r="J415" s="252"/>
      <c r="K415" s="252"/>
      <c r="L415" s="257"/>
      <c r="M415" s="258"/>
      <c r="N415" s="259"/>
      <c r="O415" s="259"/>
      <c r="P415" s="259"/>
      <c r="Q415" s="259"/>
      <c r="R415" s="259"/>
      <c r="S415" s="259"/>
      <c r="T415" s="26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1" t="s">
        <v>163</v>
      </c>
      <c r="AU415" s="261" t="s">
        <v>85</v>
      </c>
      <c r="AV415" s="14" t="s">
        <v>85</v>
      </c>
      <c r="AW415" s="14" t="s">
        <v>32</v>
      </c>
      <c r="AX415" s="14" t="s">
        <v>76</v>
      </c>
      <c r="AY415" s="261" t="s">
        <v>155</v>
      </c>
    </row>
    <row r="416" s="14" customFormat="1">
      <c r="A416" s="14"/>
      <c r="B416" s="251"/>
      <c r="C416" s="252"/>
      <c r="D416" s="242" t="s">
        <v>163</v>
      </c>
      <c r="E416" s="253" t="s">
        <v>1</v>
      </c>
      <c r="F416" s="254" t="s">
        <v>700</v>
      </c>
      <c r="G416" s="252"/>
      <c r="H416" s="255">
        <v>6</v>
      </c>
      <c r="I416" s="256"/>
      <c r="J416" s="252"/>
      <c r="K416" s="252"/>
      <c r="L416" s="257"/>
      <c r="M416" s="258"/>
      <c r="N416" s="259"/>
      <c r="O416" s="259"/>
      <c r="P416" s="259"/>
      <c r="Q416" s="259"/>
      <c r="R416" s="259"/>
      <c r="S416" s="259"/>
      <c r="T416" s="26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1" t="s">
        <v>163</v>
      </c>
      <c r="AU416" s="261" t="s">
        <v>85</v>
      </c>
      <c r="AV416" s="14" t="s">
        <v>85</v>
      </c>
      <c r="AW416" s="14" t="s">
        <v>32</v>
      </c>
      <c r="AX416" s="14" t="s">
        <v>76</v>
      </c>
      <c r="AY416" s="261" t="s">
        <v>155</v>
      </c>
    </row>
    <row r="417" s="15" customFormat="1">
      <c r="A417" s="15"/>
      <c r="B417" s="262"/>
      <c r="C417" s="263"/>
      <c r="D417" s="242" t="s">
        <v>163</v>
      </c>
      <c r="E417" s="264" t="s">
        <v>1</v>
      </c>
      <c r="F417" s="265" t="s">
        <v>167</v>
      </c>
      <c r="G417" s="263"/>
      <c r="H417" s="266">
        <v>58.799999999999997</v>
      </c>
      <c r="I417" s="267"/>
      <c r="J417" s="263"/>
      <c r="K417" s="263"/>
      <c r="L417" s="268"/>
      <c r="M417" s="269"/>
      <c r="N417" s="270"/>
      <c r="O417" s="270"/>
      <c r="P417" s="270"/>
      <c r="Q417" s="270"/>
      <c r="R417" s="270"/>
      <c r="S417" s="270"/>
      <c r="T417" s="271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2" t="s">
        <v>163</v>
      </c>
      <c r="AU417" s="272" t="s">
        <v>85</v>
      </c>
      <c r="AV417" s="15" t="s">
        <v>162</v>
      </c>
      <c r="AW417" s="15" t="s">
        <v>32</v>
      </c>
      <c r="AX417" s="15" t="s">
        <v>83</v>
      </c>
      <c r="AY417" s="272" t="s">
        <v>155</v>
      </c>
    </row>
    <row r="418" s="2" customFormat="1" ht="78" customHeight="1">
      <c r="A418" s="39"/>
      <c r="B418" s="40"/>
      <c r="C418" s="227" t="s">
        <v>291</v>
      </c>
      <c r="D418" s="227" t="s">
        <v>157</v>
      </c>
      <c r="E418" s="228" t="s">
        <v>385</v>
      </c>
      <c r="F418" s="229" t="s">
        <v>386</v>
      </c>
      <c r="G418" s="230" t="s">
        <v>160</v>
      </c>
      <c r="H418" s="231">
        <v>3.375</v>
      </c>
      <c r="I418" s="232"/>
      <c r="J418" s="233">
        <f>ROUND(I418*H418,2)</f>
        <v>0</v>
      </c>
      <c r="K418" s="229" t="s">
        <v>161</v>
      </c>
      <c r="L418" s="45"/>
      <c r="M418" s="234" t="s">
        <v>1</v>
      </c>
      <c r="N418" s="235" t="s">
        <v>41</v>
      </c>
      <c r="O418" s="92"/>
      <c r="P418" s="236">
        <f>O418*H418</f>
        <v>0</v>
      </c>
      <c r="Q418" s="236">
        <v>0.11162</v>
      </c>
      <c r="R418" s="236">
        <f>Q418*H418</f>
        <v>0.37671749999999998</v>
      </c>
      <c r="S418" s="236">
        <v>0</v>
      </c>
      <c r="T418" s="237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8" t="s">
        <v>162</v>
      </c>
      <c r="AT418" s="238" t="s">
        <v>157</v>
      </c>
      <c r="AU418" s="238" t="s">
        <v>85</v>
      </c>
      <c r="AY418" s="18" t="s">
        <v>155</v>
      </c>
      <c r="BE418" s="239">
        <f>IF(N418="základní",J418,0)</f>
        <v>0</v>
      </c>
      <c r="BF418" s="239">
        <f>IF(N418="snížená",J418,0)</f>
        <v>0</v>
      </c>
      <c r="BG418" s="239">
        <f>IF(N418="zákl. přenesená",J418,0)</f>
        <v>0</v>
      </c>
      <c r="BH418" s="239">
        <f>IF(N418="sníž. přenesená",J418,0)</f>
        <v>0</v>
      </c>
      <c r="BI418" s="239">
        <f>IF(N418="nulová",J418,0)</f>
        <v>0</v>
      </c>
      <c r="BJ418" s="18" t="s">
        <v>83</v>
      </c>
      <c r="BK418" s="239">
        <f>ROUND(I418*H418,2)</f>
        <v>0</v>
      </c>
      <c r="BL418" s="18" t="s">
        <v>162</v>
      </c>
      <c r="BM418" s="238" t="s">
        <v>402</v>
      </c>
    </row>
    <row r="419" s="14" customFormat="1">
      <c r="A419" s="14"/>
      <c r="B419" s="251"/>
      <c r="C419" s="252"/>
      <c r="D419" s="242" t="s">
        <v>163</v>
      </c>
      <c r="E419" s="253" t="s">
        <v>1</v>
      </c>
      <c r="F419" s="254" t="s">
        <v>701</v>
      </c>
      <c r="G419" s="252"/>
      <c r="H419" s="255">
        <v>3.375</v>
      </c>
      <c r="I419" s="256"/>
      <c r="J419" s="252"/>
      <c r="K419" s="252"/>
      <c r="L419" s="257"/>
      <c r="M419" s="258"/>
      <c r="N419" s="259"/>
      <c r="O419" s="259"/>
      <c r="P419" s="259"/>
      <c r="Q419" s="259"/>
      <c r="R419" s="259"/>
      <c r="S419" s="259"/>
      <c r="T419" s="26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1" t="s">
        <v>163</v>
      </c>
      <c r="AU419" s="261" t="s">
        <v>85</v>
      </c>
      <c r="AV419" s="14" t="s">
        <v>85</v>
      </c>
      <c r="AW419" s="14" t="s">
        <v>32</v>
      </c>
      <c r="AX419" s="14" t="s">
        <v>76</v>
      </c>
      <c r="AY419" s="261" t="s">
        <v>155</v>
      </c>
    </row>
    <row r="420" s="15" customFormat="1">
      <c r="A420" s="15"/>
      <c r="B420" s="262"/>
      <c r="C420" s="263"/>
      <c r="D420" s="242" t="s">
        <v>163</v>
      </c>
      <c r="E420" s="264" t="s">
        <v>1</v>
      </c>
      <c r="F420" s="265" t="s">
        <v>167</v>
      </c>
      <c r="G420" s="263"/>
      <c r="H420" s="266">
        <v>3.375</v>
      </c>
      <c r="I420" s="267"/>
      <c r="J420" s="263"/>
      <c r="K420" s="263"/>
      <c r="L420" s="268"/>
      <c r="M420" s="269"/>
      <c r="N420" s="270"/>
      <c r="O420" s="270"/>
      <c r="P420" s="270"/>
      <c r="Q420" s="270"/>
      <c r="R420" s="270"/>
      <c r="S420" s="270"/>
      <c r="T420" s="271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2" t="s">
        <v>163</v>
      </c>
      <c r="AU420" s="272" t="s">
        <v>85</v>
      </c>
      <c r="AV420" s="15" t="s">
        <v>162</v>
      </c>
      <c r="AW420" s="15" t="s">
        <v>32</v>
      </c>
      <c r="AX420" s="15" t="s">
        <v>83</v>
      </c>
      <c r="AY420" s="272" t="s">
        <v>155</v>
      </c>
    </row>
    <row r="421" s="2" customFormat="1" ht="24.15" customHeight="1">
      <c r="A421" s="39"/>
      <c r="B421" s="40"/>
      <c r="C421" s="289" t="s">
        <v>399</v>
      </c>
      <c r="D421" s="289" t="s">
        <v>277</v>
      </c>
      <c r="E421" s="290" t="s">
        <v>389</v>
      </c>
      <c r="F421" s="291" t="s">
        <v>390</v>
      </c>
      <c r="G421" s="292" t="s">
        <v>160</v>
      </c>
      <c r="H421" s="293">
        <v>0.33800000000000002</v>
      </c>
      <c r="I421" s="294"/>
      <c r="J421" s="295">
        <f>ROUND(I421*H421,2)</f>
        <v>0</v>
      </c>
      <c r="K421" s="291" t="s">
        <v>161</v>
      </c>
      <c r="L421" s="296"/>
      <c r="M421" s="297" t="s">
        <v>1</v>
      </c>
      <c r="N421" s="298" t="s">
        <v>41</v>
      </c>
      <c r="O421" s="92"/>
      <c r="P421" s="236">
        <f>O421*H421</f>
        <v>0</v>
      </c>
      <c r="Q421" s="236">
        <v>0.152</v>
      </c>
      <c r="R421" s="236">
        <f>Q421*H421</f>
        <v>0.051376000000000005</v>
      </c>
      <c r="S421" s="236">
        <v>0</v>
      </c>
      <c r="T421" s="237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8" t="s">
        <v>186</v>
      </c>
      <c r="AT421" s="238" t="s">
        <v>277</v>
      </c>
      <c r="AU421" s="238" t="s">
        <v>85</v>
      </c>
      <c r="AY421" s="18" t="s">
        <v>155</v>
      </c>
      <c r="BE421" s="239">
        <f>IF(N421="základní",J421,0)</f>
        <v>0</v>
      </c>
      <c r="BF421" s="239">
        <f>IF(N421="snížená",J421,0)</f>
        <v>0</v>
      </c>
      <c r="BG421" s="239">
        <f>IF(N421="zákl. přenesená",J421,0)</f>
        <v>0</v>
      </c>
      <c r="BH421" s="239">
        <f>IF(N421="sníž. přenesená",J421,0)</f>
        <v>0</v>
      </c>
      <c r="BI421" s="239">
        <f>IF(N421="nulová",J421,0)</f>
        <v>0</v>
      </c>
      <c r="BJ421" s="18" t="s">
        <v>83</v>
      </c>
      <c r="BK421" s="239">
        <f>ROUND(I421*H421,2)</f>
        <v>0</v>
      </c>
      <c r="BL421" s="18" t="s">
        <v>162</v>
      </c>
      <c r="BM421" s="238" t="s">
        <v>405</v>
      </c>
    </row>
    <row r="422" s="2" customFormat="1">
      <c r="A422" s="39"/>
      <c r="B422" s="40"/>
      <c r="C422" s="41"/>
      <c r="D422" s="242" t="s">
        <v>192</v>
      </c>
      <c r="E422" s="41"/>
      <c r="F422" s="273" t="s">
        <v>392</v>
      </c>
      <c r="G422" s="41"/>
      <c r="H422" s="41"/>
      <c r="I422" s="274"/>
      <c r="J422" s="41"/>
      <c r="K422" s="41"/>
      <c r="L422" s="45"/>
      <c r="M422" s="275"/>
      <c r="N422" s="276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192</v>
      </c>
      <c r="AU422" s="18" t="s">
        <v>85</v>
      </c>
    </row>
    <row r="423" s="13" customFormat="1">
      <c r="A423" s="13"/>
      <c r="B423" s="240"/>
      <c r="C423" s="241"/>
      <c r="D423" s="242" t="s">
        <v>163</v>
      </c>
      <c r="E423" s="243" t="s">
        <v>1</v>
      </c>
      <c r="F423" s="244" t="s">
        <v>393</v>
      </c>
      <c r="G423" s="241"/>
      <c r="H423" s="243" t="s">
        <v>1</v>
      </c>
      <c r="I423" s="245"/>
      <c r="J423" s="241"/>
      <c r="K423" s="241"/>
      <c r="L423" s="246"/>
      <c r="M423" s="247"/>
      <c r="N423" s="248"/>
      <c r="O423" s="248"/>
      <c r="P423" s="248"/>
      <c r="Q423" s="248"/>
      <c r="R423" s="248"/>
      <c r="S423" s="248"/>
      <c r="T423" s="24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0" t="s">
        <v>163</v>
      </c>
      <c r="AU423" s="250" t="s">
        <v>85</v>
      </c>
      <c r="AV423" s="13" t="s">
        <v>83</v>
      </c>
      <c r="AW423" s="13" t="s">
        <v>32</v>
      </c>
      <c r="AX423" s="13" t="s">
        <v>76</v>
      </c>
      <c r="AY423" s="250" t="s">
        <v>155</v>
      </c>
    </row>
    <row r="424" s="14" customFormat="1">
      <c r="A424" s="14"/>
      <c r="B424" s="251"/>
      <c r="C424" s="252"/>
      <c r="D424" s="242" t="s">
        <v>163</v>
      </c>
      <c r="E424" s="253" t="s">
        <v>1</v>
      </c>
      <c r="F424" s="254" t="s">
        <v>702</v>
      </c>
      <c r="G424" s="252"/>
      <c r="H424" s="255">
        <v>0.33800000000000002</v>
      </c>
      <c r="I424" s="256"/>
      <c r="J424" s="252"/>
      <c r="K424" s="252"/>
      <c r="L424" s="257"/>
      <c r="M424" s="258"/>
      <c r="N424" s="259"/>
      <c r="O424" s="259"/>
      <c r="P424" s="259"/>
      <c r="Q424" s="259"/>
      <c r="R424" s="259"/>
      <c r="S424" s="259"/>
      <c r="T424" s="26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1" t="s">
        <v>163</v>
      </c>
      <c r="AU424" s="261" t="s">
        <v>85</v>
      </c>
      <c r="AV424" s="14" t="s">
        <v>85</v>
      </c>
      <c r="AW424" s="14" t="s">
        <v>32</v>
      </c>
      <c r="AX424" s="14" t="s">
        <v>76</v>
      </c>
      <c r="AY424" s="261" t="s">
        <v>155</v>
      </c>
    </row>
    <row r="425" s="15" customFormat="1">
      <c r="A425" s="15"/>
      <c r="B425" s="262"/>
      <c r="C425" s="263"/>
      <c r="D425" s="242" t="s">
        <v>163</v>
      </c>
      <c r="E425" s="264" t="s">
        <v>1</v>
      </c>
      <c r="F425" s="265" t="s">
        <v>167</v>
      </c>
      <c r="G425" s="263"/>
      <c r="H425" s="266">
        <v>0.33800000000000002</v>
      </c>
      <c r="I425" s="267"/>
      <c r="J425" s="263"/>
      <c r="K425" s="263"/>
      <c r="L425" s="268"/>
      <c r="M425" s="269"/>
      <c r="N425" s="270"/>
      <c r="O425" s="270"/>
      <c r="P425" s="270"/>
      <c r="Q425" s="270"/>
      <c r="R425" s="270"/>
      <c r="S425" s="270"/>
      <c r="T425" s="271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72" t="s">
        <v>163</v>
      </c>
      <c r="AU425" s="272" t="s">
        <v>85</v>
      </c>
      <c r="AV425" s="15" t="s">
        <v>162</v>
      </c>
      <c r="AW425" s="15" t="s">
        <v>32</v>
      </c>
      <c r="AX425" s="15" t="s">
        <v>83</v>
      </c>
      <c r="AY425" s="272" t="s">
        <v>155</v>
      </c>
    </row>
    <row r="426" s="12" customFormat="1" ht="22.8" customHeight="1">
      <c r="A426" s="12"/>
      <c r="B426" s="211"/>
      <c r="C426" s="212"/>
      <c r="D426" s="213" t="s">
        <v>75</v>
      </c>
      <c r="E426" s="225" t="s">
        <v>186</v>
      </c>
      <c r="F426" s="225" t="s">
        <v>395</v>
      </c>
      <c r="G426" s="212"/>
      <c r="H426" s="212"/>
      <c r="I426" s="215"/>
      <c r="J426" s="226">
        <f>BK426</f>
        <v>0</v>
      </c>
      <c r="K426" s="212"/>
      <c r="L426" s="217"/>
      <c r="M426" s="218"/>
      <c r="N426" s="219"/>
      <c r="O426" s="219"/>
      <c r="P426" s="220">
        <f>SUM(P427:P454)</f>
        <v>0</v>
      </c>
      <c r="Q426" s="219"/>
      <c r="R426" s="220">
        <f>SUM(R427:R454)</f>
        <v>2.8378785</v>
      </c>
      <c r="S426" s="219"/>
      <c r="T426" s="221">
        <f>SUM(T427:T454)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22" t="s">
        <v>83</v>
      </c>
      <c r="AT426" s="223" t="s">
        <v>75</v>
      </c>
      <c r="AU426" s="223" t="s">
        <v>83</v>
      </c>
      <c r="AY426" s="222" t="s">
        <v>155</v>
      </c>
      <c r="BK426" s="224">
        <f>SUM(BK427:BK454)</f>
        <v>0</v>
      </c>
    </row>
    <row r="427" s="2" customFormat="1" ht="24.15" customHeight="1">
      <c r="A427" s="39"/>
      <c r="B427" s="40"/>
      <c r="C427" s="227" t="s">
        <v>295</v>
      </c>
      <c r="D427" s="227" t="s">
        <v>157</v>
      </c>
      <c r="E427" s="228" t="s">
        <v>396</v>
      </c>
      <c r="F427" s="229" t="s">
        <v>397</v>
      </c>
      <c r="G427" s="230" t="s">
        <v>302</v>
      </c>
      <c r="H427" s="231">
        <v>4</v>
      </c>
      <c r="I427" s="232"/>
      <c r="J427" s="233">
        <f>ROUND(I427*H427,2)</f>
        <v>0</v>
      </c>
      <c r="K427" s="229" t="s">
        <v>161</v>
      </c>
      <c r="L427" s="45"/>
      <c r="M427" s="234" t="s">
        <v>1</v>
      </c>
      <c r="N427" s="235" t="s">
        <v>41</v>
      </c>
      <c r="O427" s="92"/>
      <c r="P427" s="236">
        <f>O427*H427</f>
        <v>0</v>
      </c>
      <c r="Q427" s="236">
        <v>1.0000000000000001E-05</v>
      </c>
      <c r="R427" s="236">
        <f>Q427*H427</f>
        <v>4.0000000000000003E-05</v>
      </c>
      <c r="S427" s="236">
        <v>0</v>
      </c>
      <c r="T427" s="237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8" t="s">
        <v>162</v>
      </c>
      <c r="AT427" s="238" t="s">
        <v>157</v>
      </c>
      <c r="AU427" s="238" t="s">
        <v>85</v>
      </c>
      <c r="AY427" s="18" t="s">
        <v>155</v>
      </c>
      <c r="BE427" s="239">
        <f>IF(N427="základní",J427,0)</f>
        <v>0</v>
      </c>
      <c r="BF427" s="239">
        <f>IF(N427="snížená",J427,0)</f>
        <v>0</v>
      </c>
      <c r="BG427" s="239">
        <f>IF(N427="zákl. přenesená",J427,0)</f>
        <v>0</v>
      </c>
      <c r="BH427" s="239">
        <f>IF(N427="sníž. přenesená",J427,0)</f>
        <v>0</v>
      </c>
      <c r="BI427" s="239">
        <f>IF(N427="nulová",J427,0)</f>
        <v>0</v>
      </c>
      <c r="BJ427" s="18" t="s">
        <v>83</v>
      </c>
      <c r="BK427" s="239">
        <f>ROUND(I427*H427,2)</f>
        <v>0</v>
      </c>
      <c r="BL427" s="18" t="s">
        <v>162</v>
      </c>
      <c r="BM427" s="238" t="s">
        <v>411</v>
      </c>
    </row>
    <row r="428" s="2" customFormat="1" ht="24.15" customHeight="1">
      <c r="A428" s="39"/>
      <c r="B428" s="40"/>
      <c r="C428" s="227" t="s">
        <v>408</v>
      </c>
      <c r="D428" s="227" t="s">
        <v>157</v>
      </c>
      <c r="E428" s="228" t="s">
        <v>400</v>
      </c>
      <c r="F428" s="229" t="s">
        <v>401</v>
      </c>
      <c r="G428" s="230" t="s">
        <v>302</v>
      </c>
      <c r="H428" s="231">
        <v>40.899999999999999</v>
      </c>
      <c r="I428" s="232"/>
      <c r="J428" s="233">
        <f>ROUND(I428*H428,2)</f>
        <v>0</v>
      </c>
      <c r="K428" s="229" t="s">
        <v>161</v>
      </c>
      <c r="L428" s="45"/>
      <c r="M428" s="234" t="s">
        <v>1</v>
      </c>
      <c r="N428" s="235" t="s">
        <v>41</v>
      </c>
      <c r="O428" s="92"/>
      <c r="P428" s="236">
        <f>O428*H428</f>
        <v>0</v>
      </c>
      <c r="Q428" s="236">
        <v>1.8E-05</v>
      </c>
      <c r="R428" s="236">
        <f>Q428*H428</f>
        <v>0.00073620000000000001</v>
      </c>
      <c r="S428" s="236">
        <v>0</v>
      </c>
      <c r="T428" s="237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8" t="s">
        <v>162</v>
      </c>
      <c r="AT428" s="238" t="s">
        <v>157</v>
      </c>
      <c r="AU428" s="238" t="s">
        <v>85</v>
      </c>
      <c r="AY428" s="18" t="s">
        <v>155</v>
      </c>
      <c r="BE428" s="239">
        <f>IF(N428="základní",J428,0)</f>
        <v>0</v>
      </c>
      <c r="BF428" s="239">
        <f>IF(N428="snížená",J428,0)</f>
        <v>0</v>
      </c>
      <c r="BG428" s="239">
        <f>IF(N428="zákl. přenesená",J428,0)</f>
        <v>0</v>
      </c>
      <c r="BH428" s="239">
        <f>IF(N428="sníž. přenesená",J428,0)</f>
        <v>0</v>
      </c>
      <c r="BI428" s="239">
        <f>IF(N428="nulová",J428,0)</f>
        <v>0</v>
      </c>
      <c r="BJ428" s="18" t="s">
        <v>83</v>
      </c>
      <c r="BK428" s="239">
        <f>ROUND(I428*H428,2)</f>
        <v>0</v>
      </c>
      <c r="BL428" s="18" t="s">
        <v>162</v>
      </c>
      <c r="BM428" s="238" t="s">
        <v>414</v>
      </c>
    </row>
    <row r="429" s="2" customFormat="1" ht="49.05" customHeight="1">
      <c r="A429" s="39"/>
      <c r="B429" s="40"/>
      <c r="C429" s="289" t="s">
        <v>303</v>
      </c>
      <c r="D429" s="289" t="s">
        <v>277</v>
      </c>
      <c r="E429" s="290" t="s">
        <v>403</v>
      </c>
      <c r="F429" s="291" t="s">
        <v>404</v>
      </c>
      <c r="G429" s="292" t="s">
        <v>302</v>
      </c>
      <c r="H429" s="293">
        <v>41.514000000000003</v>
      </c>
      <c r="I429" s="294"/>
      <c r="J429" s="295">
        <f>ROUND(I429*H429,2)</f>
        <v>0</v>
      </c>
      <c r="K429" s="291" t="s">
        <v>1</v>
      </c>
      <c r="L429" s="296"/>
      <c r="M429" s="297" t="s">
        <v>1</v>
      </c>
      <c r="N429" s="298" t="s">
        <v>41</v>
      </c>
      <c r="O429" s="92"/>
      <c r="P429" s="236">
        <f>O429*H429</f>
        <v>0</v>
      </c>
      <c r="Q429" s="236">
        <v>0</v>
      </c>
      <c r="R429" s="236">
        <f>Q429*H429</f>
        <v>0</v>
      </c>
      <c r="S429" s="236">
        <v>0</v>
      </c>
      <c r="T429" s="237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8" t="s">
        <v>186</v>
      </c>
      <c r="AT429" s="238" t="s">
        <v>277</v>
      </c>
      <c r="AU429" s="238" t="s">
        <v>85</v>
      </c>
      <c r="AY429" s="18" t="s">
        <v>155</v>
      </c>
      <c r="BE429" s="239">
        <f>IF(N429="základní",J429,0)</f>
        <v>0</v>
      </c>
      <c r="BF429" s="239">
        <f>IF(N429="snížená",J429,0)</f>
        <v>0</v>
      </c>
      <c r="BG429" s="239">
        <f>IF(N429="zákl. přenesená",J429,0)</f>
        <v>0</v>
      </c>
      <c r="BH429" s="239">
        <f>IF(N429="sníž. přenesená",J429,0)</f>
        <v>0</v>
      </c>
      <c r="BI429" s="239">
        <f>IF(N429="nulová",J429,0)</f>
        <v>0</v>
      </c>
      <c r="BJ429" s="18" t="s">
        <v>83</v>
      </c>
      <c r="BK429" s="239">
        <f>ROUND(I429*H429,2)</f>
        <v>0</v>
      </c>
      <c r="BL429" s="18" t="s">
        <v>162</v>
      </c>
      <c r="BM429" s="238" t="s">
        <v>416</v>
      </c>
    </row>
    <row r="430" s="2" customFormat="1">
      <c r="A430" s="39"/>
      <c r="B430" s="40"/>
      <c r="C430" s="41"/>
      <c r="D430" s="242" t="s">
        <v>192</v>
      </c>
      <c r="E430" s="41"/>
      <c r="F430" s="273" t="s">
        <v>406</v>
      </c>
      <c r="G430" s="41"/>
      <c r="H430" s="41"/>
      <c r="I430" s="274"/>
      <c r="J430" s="41"/>
      <c r="K430" s="41"/>
      <c r="L430" s="45"/>
      <c r="M430" s="275"/>
      <c r="N430" s="276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192</v>
      </c>
      <c r="AU430" s="18" t="s">
        <v>85</v>
      </c>
    </row>
    <row r="431" s="14" customFormat="1">
      <c r="A431" s="14"/>
      <c r="B431" s="251"/>
      <c r="C431" s="252"/>
      <c r="D431" s="242" t="s">
        <v>163</v>
      </c>
      <c r="E431" s="253" t="s">
        <v>1</v>
      </c>
      <c r="F431" s="254" t="s">
        <v>703</v>
      </c>
      <c r="G431" s="252"/>
      <c r="H431" s="255">
        <v>41.514000000000003</v>
      </c>
      <c r="I431" s="256"/>
      <c r="J431" s="252"/>
      <c r="K431" s="252"/>
      <c r="L431" s="257"/>
      <c r="M431" s="258"/>
      <c r="N431" s="259"/>
      <c r="O431" s="259"/>
      <c r="P431" s="259"/>
      <c r="Q431" s="259"/>
      <c r="R431" s="259"/>
      <c r="S431" s="259"/>
      <c r="T431" s="26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1" t="s">
        <v>163</v>
      </c>
      <c r="AU431" s="261" t="s">
        <v>85</v>
      </c>
      <c r="AV431" s="14" t="s">
        <v>85</v>
      </c>
      <c r="AW431" s="14" t="s">
        <v>32</v>
      </c>
      <c r="AX431" s="14" t="s">
        <v>76</v>
      </c>
      <c r="AY431" s="261" t="s">
        <v>155</v>
      </c>
    </row>
    <row r="432" s="15" customFormat="1">
      <c r="A432" s="15"/>
      <c r="B432" s="262"/>
      <c r="C432" s="263"/>
      <c r="D432" s="242" t="s">
        <v>163</v>
      </c>
      <c r="E432" s="264" t="s">
        <v>1</v>
      </c>
      <c r="F432" s="265" t="s">
        <v>167</v>
      </c>
      <c r="G432" s="263"/>
      <c r="H432" s="266">
        <v>41.514000000000003</v>
      </c>
      <c r="I432" s="267"/>
      <c r="J432" s="263"/>
      <c r="K432" s="263"/>
      <c r="L432" s="268"/>
      <c r="M432" s="269"/>
      <c r="N432" s="270"/>
      <c r="O432" s="270"/>
      <c r="P432" s="270"/>
      <c r="Q432" s="270"/>
      <c r="R432" s="270"/>
      <c r="S432" s="270"/>
      <c r="T432" s="271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72" t="s">
        <v>163</v>
      </c>
      <c r="AU432" s="272" t="s">
        <v>85</v>
      </c>
      <c r="AV432" s="15" t="s">
        <v>162</v>
      </c>
      <c r="AW432" s="15" t="s">
        <v>32</v>
      </c>
      <c r="AX432" s="15" t="s">
        <v>83</v>
      </c>
      <c r="AY432" s="272" t="s">
        <v>155</v>
      </c>
    </row>
    <row r="433" s="2" customFormat="1" ht="44.25" customHeight="1">
      <c r="A433" s="39"/>
      <c r="B433" s="40"/>
      <c r="C433" s="227" t="s">
        <v>415</v>
      </c>
      <c r="D433" s="227" t="s">
        <v>157</v>
      </c>
      <c r="E433" s="228" t="s">
        <v>409</v>
      </c>
      <c r="F433" s="229" t="s">
        <v>410</v>
      </c>
      <c r="G433" s="230" t="s">
        <v>322</v>
      </c>
      <c r="H433" s="231">
        <v>2</v>
      </c>
      <c r="I433" s="232"/>
      <c r="J433" s="233">
        <f>ROUND(I433*H433,2)</f>
        <v>0</v>
      </c>
      <c r="K433" s="229" t="s">
        <v>161</v>
      </c>
      <c r="L433" s="45"/>
      <c r="M433" s="234" t="s">
        <v>1</v>
      </c>
      <c r="N433" s="235" t="s">
        <v>41</v>
      </c>
      <c r="O433" s="92"/>
      <c r="P433" s="236">
        <f>O433*H433</f>
        <v>0</v>
      </c>
      <c r="Q433" s="236">
        <v>1.2500000000000001E-06</v>
      </c>
      <c r="R433" s="236">
        <f>Q433*H433</f>
        <v>2.5000000000000002E-06</v>
      </c>
      <c r="S433" s="236">
        <v>0</v>
      </c>
      <c r="T433" s="237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8" t="s">
        <v>162</v>
      </c>
      <c r="AT433" s="238" t="s">
        <v>157</v>
      </c>
      <c r="AU433" s="238" t="s">
        <v>85</v>
      </c>
      <c r="AY433" s="18" t="s">
        <v>155</v>
      </c>
      <c r="BE433" s="239">
        <f>IF(N433="základní",J433,0)</f>
        <v>0</v>
      </c>
      <c r="BF433" s="239">
        <f>IF(N433="snížená",J433,0)</f>
        <v>0</v>
      </c>
      <c r="BG433" s="239">
        <f>IF(N433="zákl. přenesená",J433,0)</f>
        <v>0</v>
      </c>
      <c r="BH433" s="239">
        <f>IF(N433="sníž. přenesená",J433,0)</f>
        <v>0</v>
      </c>
      <c r="BI433" s="239">
        <f>IF(N433="nulová",J433,0)</f>
        <v>0</v>
      </c>
      <c r="BJ433" s="18" t="s">
        <v>83</v>
      </c>
      <c r="BK433" s="239">
        <f>ROUND(I433*H433,2)</f>
        <v>0</v>
      </c>
      <c r="BL433" s="18" t="s">
        <v>162</v>
      </c>
      <c r="BM433" s="238" t="s">
        <v>419</v>
      </c>
    </row>
    <row r="434" s="2" customFormat="1" ht="16.5" customHeight="1">
      <c r="A434" s="39"/>
      <c r="B434" s="40"/>
      <c r="C434" s="289" t="s">
        <v>308</v>
      </c>
      <c r="D434" s="289" t="s">
        <v>277</v>
      </c>
      <c r="E434" s="290" t="s">
        <v>412</v>
      </c>
      <c r="F434" s="291" t="s">
        <v>413</v>
      </c>
      <c r="G434" s="292" t="s">
        <v>322</v>
      </c>
      <c r="H434" s="293">
        <v>2</v>
      </c>
      <c r="I434" s="294"/>
      <c r="J434" s="295">
        <f>ROUND(I434*H434,2)</f>
        <v>0</v>
      </c>
      <c r="K434" s="291" t="s">
        <v>1</v>
      </c>
      <c r="L434" s="296"/>
      <c r="M434" s="297" t="s">
        <v>1</v>
      </c>
      <c r="N434" s="298" t="s">
        <v>41</v>
      </c>
      <c r="O434" s="92"/>
      <c r="P434" s="236">
        <f>O434*H434</f>
        <v>0</v>
      </c>
      <c r="Q434" s="236">
        <v>0</v>
      </c>
      <c r="R434" s="236">
        <f>Q434*H434</f>
        <v>0</v>
      </c>
      <c r="S434" s="236">
        <v>0</v>
      </c>
      <c r="T434" s="237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8" t="s">
        <v>186</v>
      </c>
      <c r="AT434" s="238" t="s">
        <v>277</v>
      </c>
      <c r="AU434" s="238" t="s">
        <v>85</v>
      </c>
      <c r="AY434" s="18" t="s">
        <v>155</v>
      </c>
      <c r="BE434" s="239">
        <f>IF(N434="základní",J434,0)</f>
        <v>0</v>
      </c>
      <c r="BF434" s="239">
        <f>IF(N434="snížená",J434,0)</f>
        <v>0</v>
      </c>
      <c r="BG434" s="239">
        <f>IF(N434="zákl. přenesená",J434,0)</f>
        <v>0</v>
      </c>
      <c r="BH434" s="239">
        <f>IF(N434="sníž. přenesená",J434,0)</f>
        <v>0</v>
      </c>
      <c r="BI434" s="239">
        <f>IF(N434="nulová",J434,0)</f>
        <v>0</v>
      </c>
      <c r="BJ434" s="18" t="s">
        <v>83</v>
      </c>
      <c r="BK434" s="239">
        <f>ROUND(I434*H434,2)</f>
        <v>0</v>
      </c>
      <c r="BL434" s="18" t="s">
        <v>162</v>
      </c>
      <c r="BM434" s="238" t="s">
        <v>423</v>
      </c>
    </row>
    <row r="435" s="2" customFormat="1" ht="44.25" customHeight="1">
      <c r="A435" s="39"/>
      <c r="B435" s="40"/>
      <c r="C435" s="227" t="s">
        <v>420</v>
      </c>
      <c r="D435" s="227" t="s">
        <v>157</v>
      </c>
      <c r="E435" s="228" t="s">
        <v>409</v>
      </c>
      <c r="F435" s="229" t="s">
        <v>410</v>
      </c>
      <c r="G435" s="230" t="s">
        <v>322</v>
      </c>
      <c r="H435" s="231">
        <v>2</v>
      </c>
      <c r="I435" s="232"/>
      <c r="J435" s="233">
        <f>ROUND(I435*H435,2)</f>
        <v>0</v>
      </c>
      <c r="K435" s="229" t="s">
        <v>161</v>
      </c>
      <c r="L435" s="45"/>
      <c r="M435" s="234" t="s">
        <v>1</v>
      </c>
      <c r="N435" s="235" t="s">
        <v>41</v>
      </c>
      <c r="O435" s="92"/>
      <c r="P435" s="236">
        <f>O435*H435</f>
        <v>0</v>
      </c>
      <c r="Q435" s="236">
        <v>0</v>
      </c>
      <c r="R435" s="236">
        <f>Q435*H435</f>
        <v>0</v>
      </c>
      <c r="S435" s="236">
        <v>0</v>
      </c>
      <c r="T435" s="237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8" t="s">
        <v>162</v>
      </c>
      <c r="AT435" s="238" t="s">
        <v>157</v>
      </c>
      <c r="AU435" s="238" t="s">
        <v>85</v>
      </c>
      <c r="AY435" s="18" t="s">
        <v>155</v>
      </c>
      <c r="BE435" s="239">
        <f>IF(N435="základní",J435,0)</f>
        <v>0</v>
      </c>
      <c r="BF435" s="239">
        <f>IF(N435="snížená",J435,0)</f>
        <v>0</v>
      </c>
      <c r="BG435" s="239">
        <f>IF(N435="zákl. přenesená",J435,0)</f>
        <v>0</v>
      </c>
      <c r="BH435" s="239">
        <f>IF(N435="sníž. přenesená",J435,0)</f>
        <v>0</v>
      </c>
      <c r="BI435" s="239">
        <f>IF(N435="nulová",J435,0)</f>
        <v>0</v>
      </c>
      <c r="BJ435" s="18" t="s">
        <v>83</v>
      </c>
      <c r="BK435" s="239">
        <f>ROUND(I435*H435,2)</f>
        <v>0</v>
      </c>
      <c r="BL435" s="18" t="s">
        <v>162</v>
      </c>
      <c r="BM435" s="238" t="s">
        <v>426</v>
      </c>
    </row>
    <row r="436" s="2" customFormat="1" ht="16.5" customHeight="1">
      <c r="A436" s="39"/>
      <c r="B436" s="40"/>
      <c r="C436" s="289" t="s">
        <v>312</v>
      </c>
      <c r="D436" s="289" t="s">
        <v>277</v>
      </c>
      <c r="E436" s="290" t="s">
        <v>417</v>
      </c>
      <c r="F436" s="291" t="s">
        <v>418</v>
      </c>
      <c r="G436" s="292" t="s">
        <v>322</v>
      </c>
      <c r="H436" s="293">
        <v>2</v>
      </c>
      <c r="I436" s="294"/>
      <c r="J436" s="295">
        <f>ROUND(I436*H436,2)</f>
        <v>0</v>
      </c>
      <c r="K436" s="291" t="s">
        <v>161</v>
      </c>
      <c r="L436" s="296"/>
      <c r="M436" s="297" t="s">
        <v>1</v>
      </c>
      <c r="N436" s="298" t="s">
        <v>41</v>
      </c>
      <c r="O436" s="92"/>
      <c r="P436" s="236">
        <f>O436*H436</f>
        <v>0</v>
      </c>
      <c r="Q436" s="236">
        <v>0.00029</v>
      </c>
      <c r="R436" s="236">
        <f>Q436*H436</f>
        <v>0.00058</v>
      </c>
      <c r="S436" s="236">
        <v>0</v>
      </c>
      <c r="T436" s="237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8" t="s">
        <v>186</v>
      </c>
      <c r="AT436" s="238" t="s">
        <v>277</v>
      </c>
      <c r="AU436" s="238" t="s">
        <v>85</v>
      </c>
      <c r="AY436" s="18" t="s">
        <v>155</v>
      </c>
      <c r="BE436" s="239">
        <f>IF(N436="základní",J436,0)</f>
        <v>0</v>
      </c>
      <c r="BF436" s="239">
        <f>IF(N436="snížená",J436,0)</f>
        <v>0</v>
      </c>
      <c r="BG436" s="239">
        <f>IF(N436="zákl. přenesená",J436,0)</f>
        <v>0</v>
      </c>
      <c r="BH436" s="239">
        <f>IF(N436="sníž. přenesená",J436,0)</f>
        <v>0</v>
      </c>
      <c r="BI436" s="239">
        <f>IF(N436="nulová",J436,0)</f>
        <v>0</v>
      </c>
      <c r="BJ436" s="18" t="s">
        <v>83</v>
      </c>
      <c r="BK436" s="239">
        <f>ROUND(I436*H436,2)</f>
        <v>0</v>
      </c>
      <c r="BL436" s="18" t="s">
        <v>162</v>
      </c>
      <c r="BM436" s="238" t="s">
        <v>431</v>
      </c>
    </row>
    <row r="437" s="2" customFormat="1" ht="37.8" customHeight="1">
      <c r="A437" s="39"/>
      <c r="B437" s="40"/>
      <c r="C437" s="227" t="s">
        <v>427</v>
      </c>
      <c r="D437" s="227" t="s">
        <v>157</v>
      </c>
      <c r="E437" s="228" t="s">
        <v>421</v>
      </c>
      <c r="F437" s="229" t="s">
        <v>422</v>
      </c>
      <c r="G437" s="230" t="s">
        <v>322</v>
      </c>
      <c r="H437" s="231">
        <v>2</v>
      </c>
      <c r="I437" s="232"/>
      <c r="J437" s="233">
        <f>ROUND(I437*H437,2)</f>
        <v>0</v>
      </c>
      <c r="K437" s="229" t="s">
        <v>161</v>
      </c>
      <c r="L437" s="45"/>
      <c r="M437" s="234" t="s">
        <v>1</v>
      </c>
      <c r="N437" s="235" t="s">
        <v>41</v>
      </c>
      <c r="O437" s="92"/>
      <c r="P437" s="236">
        <f>O437*H437</f>
        <v>0</v>
      </c>
      <c r="Q437" s="236">
        <v>2.7999999999999999E-06</v>
      </c>
      <c r="R437" s="236">
        <f>Q437*H437</f>
        <v>5.5999999999999997E-06</v>
      </c>
      <c r="S437" s="236">
        <v>0</v>
      </c>
      <c r="T437" s="237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8" t="s">
        <v>162</v>
      </c>
      <c r="AT437" s="238" t="s">
        <v>157</v>
      </c>
      <c r="AU437" s="238" t="s">
        <v>85</v>
      </c>
      <c r="AY437" s="18" t="s">
        <v>155</v>
      </c>
      <c r="BE437" s="239">
        <f>IF(N437="základní",J437,0)</f>
        <v>0</v>
      </c>
      <c r="BF437" s="239">
        <f>IF(N437="snížená",J437,0)</f>
        <v>0</v>
      </c>
      <c r="BG437" s="239">
        <f>IF(N437="zákl. přenesená",J437,0)</f>
        <v>0</v>
      </c>
      <c r="BH437" s="239">
        <f>IF(N437="sníž. přenesená",J437,0)</f>
        <v>0</v>
      </c>
      <c r="BI437" s="239">
        <f>IF(N437="nulová",J437,0)</f>
        <v>0</v>
      </c>
      <c r="BJ437" s="18" t="s">
        <v>83</v>
      </c>
      <c r="BK437" s="239">
        <f>ROUND(I437*H437,2)</f>
        <v>0</v>
      </c>
      <c r="BL437" s="18" t="s">
        <v>162</v>
      </c>
      <c r="BM437" s="238" t="s">
        <v>434</v>
      </c>
    </row>
    <row r="438" s="2" customFormat="1" ht="16.5" customHeight="1">
      <c r="A438" s="39"/>
      <c r="B438" s="40"/>
      <c r="C438" s="289" t="s">
        <v>316</v>
      </c>
      <c r="D438" s="289" t="s">
        <v>277</v>
      </c>
      <c r="E438" s="290" t="s">
        <v>424</v>
      </c>
      <c r="F438" s="291" t="s">
        <v>425</v>
      </c>
      <c r="G438" s="292" t="s">
        <v>322</v>
      </c>
      <c r="H438" s="293">
        <v>2</v>
      </c>
      <c r="I438" s="294"/>
      <c r="J438" s="295">
        <f>ROUND(I438*H438,2)</f>
        <v>0</v>
      </c>
      <c r="K438" s="291" t="s">
        <v>1</v>
      </c>
      <c r="L438" s="296"/>
      <c r="M438" s="297" t="s">
        <v>1</v>
      </c>
      <c r="N438" s="298" t="s">
        <v>41</v>
      </c>
      <c r="O438" s="92"/>
      <c r="P438" s="236">
        <f>O438*H438</f>
        <v>0</v>
      </c>
      <c r="Q438" s="236">
        <v>0</v>
      </c>
      <c r="R438" s="236">
        <f>Q438*H438</f>
        <v>0</v>
      </c>
      <c r="S438" s="236">
        <v>0</v>
      </c>
      <c r="T438" s="237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8" t="s">
        <v>186</v>
      </c>
      <c r="AT438" s="238" t="s">
        <v>277</v>
      </c>
      <c r="AU438" s="238" t="s">
        <v>85</v>
      </c>
      <c r="AY438" s="18" t="s">
        <v>155</v>
      </c>
      <c r="BE438" s="239">
        <f>IF(N438="základní",J438,0)</f>
        <v>0</v>
      </c>
      <c r="BF438" s="239">
        <f>IF(N438="snížená",J438,0)</f>
        <v>0</v>
      </c>
      <c r="BG438" s="239">
        <f>IF(N438="zákl. přenesená",J438,0)</f>
        <v>0</v>
      </c>
      <c r="BH438" s="239">
        <f>IF(N438="sníž. přenesená",J438,0)</f>
        <v>0</v>
      </c>
      <c r="BI438" s="239">
        <f>IF(N438="nulová",J438,0)</f>
        <v>0</v>
      </c>
      <c r="BJ438" s="18" t="s">
        <v>83</v>
      </c>
      <c r="BK438" s="239">
        <f>ROUND(I438*H438,2)</f>
        <v>0</v>
      </c>
      <c r="BL438" s="18" t="s">
        <v>162</v>
      </c>
      <c r="BM438" s="238" t="s">
        <v>438</v>
      </c>
    </row>
    <row r="439" s="2" customFormat="1" ht="24.15" customHeight="1">
      <c r="A439" s="39"/>
      <c r="B439" s="40"/>
      <c r="C439" s="227" t="s">
        <v>600</v>
      </c>
      <c r="D439" s="227" t="s">
        <v>157</v>
      </c>
      <c r="E439" s="228" t="s">
        <v>428</v>
      </c>
      <c r="F439" s="229" t="s">
        <v>429</v>
      </c>
      <c r="G439" s="230" t="s">
        <v>430</v>
      </c>
      <c r="H439" s="231">
        <v>1</v>
      </c>
      <c r="I439" s="232"/>
      <c r="J439" s="233">
        <f>ROUND(I439*H439,2)</f>
        <v>0</v>
      </c>
      <c r="K439" s="229" t="s">
        <v>161</v>
      </c>
      <c r="L439" s="45"/>
      <c r="M439" s="234" t="s">
        <v>1</v>
      </c>
      <c r="N439" s="235" t="s">
        <v>41</v>
      </c>
      <c r="O439" s="92"/>
      <c r="P439" s="236">
        <f>O439*H439</f>
        <v>0</v>
      </c>
      <c r="Q439" s="236">
        <v>0.0003102</v>
      </c>
      <c r="R439" s="236">
        <f>Q439*H439</f>
        <v>0.0003102</v>
      </c>
      <c r="S439" s="236">
        <v>0</v>
      </c>
      <c r="T439" s="237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8" t="s">
        <v>162</v>
      </c>
      <c r="AT439" s="238" t="s">
        <v>157</v>
      </c>
      <c r="AU439" s="238" t="s">
        <v>85</v>
      </c>
      <c r="AY439" s="18" t="s">
        <v>155</v>
      </c>
      <c r="BE439" s="239">
        <f>IF(N439="základní",J439,0)</f>
        <v>0</v>
      </c>
      <c r="BF439" s="239">
        <f>IF(N439="snížená",J439,0)</f>
        <v>0</v>
      </c>
      <c r="BG439" s="239">
        <f>IF(N439="zákl. přenesená",J439,0)</f>
        <v>0</v>
      </c>
      <c r="BH439" s="239">
        <f>IF(N439="sníž. přenesená",J439,0)</f>
        <v>0</v>
      </c>
      <c r="BI439" s="239">
        <f>IF(N439="nulová",J439,0)</f>
        <v>0</v>
      </c>
      <c r="BJ439" s="18" t="s">
        <v>83</v>
      </c>
      <c r="BK439" s="239">
        <f>ROUND(I439*H439,2)</f>
        <v>0</v>
      </c>
      <c r="BL439" s="18" t="s">
        <v>162</v>
      </c>
      <c r="BM439" s="238" t="s">
        <v>441</v>
      </c>
    </row>
    <row r="440" s="2" customFormat="1" ht="24.15" customHeight="1">
      <c r="A440" s="39"/>
      <c r="B440" s="40"/>
      <c r="C440" s="227" t="s">
        <v>323</v>
      </c>
      <c r="D440" s="227" t="s">
        <v>157</v>
      </c>
      <c r="E440" s="228" t="s">
        <v>432</v>
      </c>
      <c r="F440" s="229" t="s">
        <v>433</v>
      </c>
      <c r="G440" s="230" t="s">
        <v>322</v>
      </c>
      <c r="H440" s="231">
        <v>1</v>
      </c>
      <c r="I440" s="232"/>
      <c r="J440" s="233">
        <f>ROUND(I440*H440,2)</f>
        <v>0</v>
      </c>
      <c r="K440" s="229" t="s">
        <v>161</v>
      </c>
      <c r="L440" s="45"/>
      <c r="M440" s="234" t="s">
        <v>1</v>
      </c>
      <c r="N440" s="235" t="s">
        <v>41</v>
      </c>
      <c r="O440" s="92"/>
      <c r="P440" s="236">
        <f>O440*H440</f>
        <v>0</v>
      </c>
      <c r="Q440" s="236">
        <v>0.010186000000000001</v>
      </c>
      <c r="R440" s="236">
        <f>Q440*H440</f>
        <v>0.010186000000000001</v>
      </c>
      <c r="S440" s="236">
        <v>0</v>
      </c>
      <c r="T440" s="237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8" t="s">
        <v>162</v>
      </c>
      <c r="AT440" s="238" t="s">
        <v>157</v>
      </c>
      <c r="AU440" s="238" t="s">
        <v>85</v>
      </c>
      <c r="AY440" s="18" t="s">
        <v>155</v>
      </c>
      <c r="BE440" s="239">
        <f>IF(N440="základní",J440,0)</f>
        <v>0</v>
      </c>
      <c r="BF440" s="239">
        <f>IF(N440="snížená",J440,0)</f>
        <v>0</v>
      </c>
      <c r="BG440" s="239">
        <f>IF(N440="zákl. přenesená",J440,0)</f>
        <v>0</v>
      </c>
      <c r="BH440" s="239">
        <f>IF(N440="sníž. přenesená",J440,0)</f>
        <v>0</v>
      </c>
      <c r="BI440" s="239">
        <f>IF(N440="nulová",J440,0)</f>
        <v>0</v>
      </c>
      <c r="BJ440" s="18" t="s">
        <v>83</v>
      </c>
      <c r="BK440" s="239">
        <f>ROUND(I440*H440,2)</f>
        <v>0</v>
      </c>
      <c r="BL440" s="18" t="s">
        <v>162</v>
      </c>
      <c r="BM440" s="238" t="s">
        <v>445</v>
      </c>
    </row>
    <row r="441" s="14" customFormat="1">
      <c r="A441" s="14"/>
      <c r="B441" s="251"/>
      <c r="C441" s="252"/>
      <c r="D441" s="242" t="s">
        <v>163</v>
      </c>
      <c r="E441" s="253" t="s">
        <v>1</v>
      </c>
      <c r="F441" s="254" t="s">
        <v>83</v>
      </c>
      <c r="G441" s="252"/>
      <c r="H441" s="255">
        <v>1</v>
      </c>
      <c r="I441" s="256"/>
      <c r="J441" s="252"/>
      <c r="K441" s="252"/>
      <c r="L441" s="257"/>
      <c r="M441" s="258"/>
      <c r="N441" s="259"/>
      <c r="O441" s="259"/>
      <c r="P441" s="259"/>
      <c r="Q441" s="259"/>
      <c r="R441" s="259"/>
      <c r="S441" s="259"/>
      <c r="T441" s="26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1" t="s">
        <v>163</v>
      </c>
      <c r="AU441" s="261" t="s">
        <v>85</v>
      </c>
      <c r="AV441" s="14" t="s">
        <v>85</v>
      </c>
      <c r="AW441" s="14" t="s">
        <v>32</v>
      </c>
      <c r="AX441" s="14" t="s">
        <v>76</v>
      </c>
      <c r="AY441" s="261" t="s">
        <v>155</v>
      </c>
    </row>
    <row r="442" s="15" customFormat="1">
      <c r="A442" s="15"/>
      <c r="B442" s="262"/>
      <c r="C442" s="263"/>
      <c r="D442" s="242" t="s">
        <v>163</v>
      </c>
      <c r="E442" s="264" t="s">
        <v>1</v>
      </c>
      <c r="F442" s="265" t="s">
        <v>167</v>
      </c>
      <c r="G442" s="263"/>
      <c r="H442" s="266">
        <v>1</v>
      </c>
      <c r="I442" s="267"/>
      <c r="J442" s="263"/>
      <c r="K442" s="263"/>
      <c r="L442" s="268"/>
      <c r="M442" s="269"/>
      <c r="N442" s="270"/>
      <c r="O442" s="270"/>
      <c r="P442" s="270"/>
      <c r="Q442" s="270"/>
      <c r="R442" s="270"/>
      <c r="S442" s="270"/>
      <c r="T442" s="271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2" t="s">
        <v>163</v>
      </c>
      <c r="AU442" s="272" t="s">
        <v>85</v>
      </c>
      <c r="AV442" s="15" t="s">
        <v>162</v>
      </c>
      <c r="AW442" s="15" t="s">
        <v>32</v>
      </c>
      <c r="AX442" s="15" t="s">
        <v>83</v>
      </c>
      <c r="AY442" s="272" t="s">
        <v>155</v>
      </c>
    </row>
    <row r="443" s="2" customFormat="1" ht="21.75" customHeight="1">
      <c r="A443" s="39"/>
      <c r="B443" s="40"/>
      <c r="C443" s="289" t="s">
        <v>435</v>
      </c>
      <c r="D443" s="289" t="s">
        <v>277</v>
      </c>
      <c r="E443" s="290" t="s">
        <v>704</v>
      </c>
      <c r="F443" s="291" t="s">
        <v>705</v>
      </c>
      <c r="G443" s="292" t="s">
        <v>322</v>
      </c>
      <c r="H443" s="293">
        <v>1</v>
      </c>
      <c r="I443" s="294"/>
      <c r="J443" s="295">
        <f>ROUND(I443*H443,2)</f>
        <v>0</v>
      </c>
      <c r="K443" s="291" t="s">
        <v>161</v>
      </c>
      <c r="L443" s="296"/>
      <c r="M443" s="297" t="s">
        <v>1</v>
      </c>
      <c r="N443" s="298" t="s">
        <v>41</v>
      </c>
      <c r="O443" s="92"/>
      <c r="P443" s="236">
        <f>O443*H443</f>
        <v>0</v>
      </c>
      <c r="Q443" s="236">
        <v>0.50600000000000001</v>
      </c>
      <c r="R443" s="236">
        <f>Q443*H443</f>
        <v>0.50600000000000001</v>
      </c>
      <c r="S443" s="236">
        <v>0</v>
      </c>
      <c r="T443" s="237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8" t="s">
        <v>186</v>
      </c>
      <c r="AT443" s="238" t="s">
        <v>277</v>
      </c>
      <c r="AU443" s="238" t="s">
        <v>85</v>
      </c>
      <c r="AY443" s="18" t="s">
        <v>155</v>
      </c>
      <c r="BE443" s="239">
        <f>IF(N443="základní",J443,0)</f>
        <v>0</v>
      </c>
      <c r="BF443" s="239">
        <f>IF(N443="snížená",J443,0)</f>
        <v>0</v>
      </c>
      <c r="BG443" s="239">
        <f>IF(N443="zákl. přenesená",J443,0)</f>
        <v>0</v>
      </c>
      <c r="BH443" s="239">
        <f>IF(N443="sníž. přenesená",J443,0)</f>
        <v>0</v>
      </c>
      <c r="BI443" s="239">
        <f>IF(N443="nulová",J443,0)</f>
        <v>0</v>
      </c>
      <c r="BJ443" s="18" t="s">
        <v>83</v>
      </c>
      <c r="BK443" s="239">
        <f>ROUND(I443*H443,2)</f>
        <v>0</v>
      </c>
      <c r="BL443" s="18" t="s">
        <v>162</v>
      </c>
      <c r="BM443" s="238" t="s">
        <v>448</v>
      </c>
    </row>
    <row r="444" s="2" customFormat="1" ht="24.15" customHeight="1">
      <c r="A444" s="39"/>
      <c r="B444" s="40"/>
      <c r="C444" s="227" t="s">
        <v>327</v>
      </c>
      <c r="D444" s="227" t="s">
        <v>157</v>
      </c>
      <c r="E444" s="228" t="s">
        <v>439</v>
      </c>
      <c r="F444" s="229" t="s">
        <v>440</v>
      </c>
      <c r="G444" s="230" t="s">
        <v>322</v>
      </c>
      <c r="H444" s="231">
        <v>1</v>
      </c>
      <c r="I444" s="232"/>
      <c r="J444" s="233">
        <f>ROUND(I444*H444,2)</f>
        <v>0</v>
      </c>
      <c r="K444" s="229" t="s">
        <v>161</v>
      </c>
      <c r="L444" s="45"/>
      <c r="M444" s="234" t="s">
        <v>1</v>
      </c>
      <c r="N444" s="235" t="s">
        <v>41</v>
      </c>
      <c r="O444" s="92"/>
      <c r="P444" s="236">
        <f>O444*H444</f>
        <v>0</v>
      </c>
      <c r="Q444" s="236">
        <v>0.01248</v>
      </c>
      <c r="R444" s="236">
        <f>Q444*H444</f>
        <v>0.01248</v>
      </c>
      <c r="S444" s="236">
        <v>0</v>
      </c>
      <c r="T444" s="237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8" t="s">
        <v>162</v>
      </c>
      <c r="AT444" s="238" t="s">
        <v>157</v>
      </c>
      <c r="AU444" s="238" t="s">
        <v>85</v>
      </c>
      <c r="AY444" s="18" t="s">
        <v>155</v>
      </c>
      <c r="BE444" s="239">
        <f>IF(N444="základní",J444,0)</f>
        <v>0</v>
      </c>
      <c r="BF444" s="239">
        <f>IF(N444="snížená",J444,0)</f>
        <v>0</v>
      </c>
      <c r="BG444" s="239">
        <f>IF(N444="zákl. přenesená",J444,0)</f>
        <v>0</v>
      </c>
      <c r="BH444" s="239">
        <f>IF(N444="sníž. přenesená",J444,0)</f>
        <v>0</v>
      </c>
      <c r="BI444" s="239">
        <f>IF(N444="nulová",J444,0)</f>
        <v>0</v>
      </c>
      <c r="BJ444" s="18" t="s">
        <v>83</v>
      </c>
      <c r="BK444" s="239">
        <f>ROUND(I444*H444,2)</f>
        <v>0</v>
      </c>
      <c r="BL444" s="18" t="s">
        <v>162</v>
      </c>
      <c r="BM444" s="238" t="s">
        <v>452</v>
      </c>
    </row>
    <row r="445" s="14" customFormat="1">
      <c r="A445" s="14"/>
      <c r="B445" s="251"/>
      <c r="C445" s="252"/>
      <c r="D445" s="242" t="s">
        <v>163</v>
      </c>
      <c r="E445" s="253" t="s">
        <v>1</v>
      </c>
      <c r="F445" s="254" t="s">
        <v>83</v>
      </c>
      <c r="G445" s="252"/>
      <c r="H445" s="255">
        <v>1</v>
      </c>
      <c r="I445" s="256"/>
      <c r="J445" s="252"/>
      <c r="K445" s="252"/>
      <c r="L445" s="257"/>
      <c r="M445" s="258"/>
      <c r="N445" s="259"/>
      <c r="O445" s="259"/>
      <c r="P445" s="259"/>
      <c r="Q445" s="259"/>
      <c r="R445" s="259"/>
      <c r="S445" s="259"/>
      <c r="T445" s="26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1" t="s">
        <v>163</v>
      </c>
      <c r="AU445" s="261" t="s">
        <v>85</v>
      </c>
      <c r="AV445" s="14" t="s">
        <v>85</v>
      </c>
      <c r="AW445" s="14" t="s">
        <v>32</v>
      </c>
      <c r="AX445" s="14" t="s">
        <v>76</v>
      </c>
      <c r="AY445" s="261" t="s">
        <v>155</v>
      </c>
    </row>
    <row r="446" s="15" customFormat="1">
      <c r="A446" s="15"/>
      <c r="B446" s="262"/>
      <c r="C446" s="263"/>
      <c r="D446" s="242" t="s">
        <v>163</v>
      </c>
      <c r="E446" s="264" t="s">
        <v>1</v>
      </c>
      <c r="F446" s="265" t="s">
        <v>167</v>
      </c>
      <c r="G446" s="263"/>
      <c r="H446" s="266">
        <v>1</v>
      </c>
      <c r="I446" s="267"/>
      <c r="J446" s="263"/>
      <c r="K446" s="263"/>
      <c r="L446" s="268"/>
      <c r="M446" s="269"/>
      <c r="N446" s="270"/>
      <c r="O446" s="270"/>
      <c r="P446" s="270"/>
      <c r="Q446" s="270"/>
      <c r="R446" s="270"/>
      <c r="S446" s="270"/>
      <c r="T446" s="271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2" t="s">
        <v>163</v>
      </c>
      <c r="AU446" s="272" t="s">
        <v>85</v>
      </c>
      <c r="AV446" s="15" t="s">
        <v>162</v>
      </c>
      <c r="AW446" s="15" t="s">
        <v>32</v>
      </c>
      <c r="AX446" s="15" t="s">
        <v>83</v>
      </c>
      <c r="AY446" s="272" t="s">
        <v>155</v>
      </c>
    </row>
    <row r="447" s="2" customFormat="1" ht="24.15" customHeight="1">
      <c r="A447" s="39"/>
      <c r="B447" s="40"/>
      <c r="C447" s="289" t="s">
        <v>442</v>
      </c>
      <c r="D447" s="289" t="s">
        <v>277</v>
      </c>
      <c r="E447" s="290" t="s">
        <v>443</v>
      </c>
      <c r="F447" s="291" t="s">
        <v>444</v>
      </c>
      <c r="G447" s="292" t="s">
        <v>322</v>
      </c>
      <c r="H447" s="293">
        <v>1</v>
      </c>
      <c r="I447" s="294"/>
      <c r="J447" s="295">
        <f>ROUND(I447*H447,2)</f>
        <v>0</v>
      </c>
      <c r="K447" s="291" t="s">
        <v>161</v>
      </c>
      <c r="L447" s="296"/>
      <c r="M447" s="297" t="s">
        <v>1</v>
      </c>
      <c r="N447" s="298" t="s">
        <v>41</v>
      </c>
      <c r="O447" s="92"/>
      <c r="P447" s="236">
        <f>O447*H447</f>
        <v>0</v>
      </c>
      <c r="Q447" s="236">
        <v>0.58499999999999996</v>
      </c>
      <c r="R447" s="236">
        <f>Q447*H447</f>
        <v>0.58499999999999996</v>
      </c>
      <c r="S447" s="236">
        <v>0</v>
      </c>
      <c r="T447" s="237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8" t="s">
        <v>186</v>
      </c>
      <c r="AT447" s="238" t="s">
        <v>277</v>
      </c>
      <c r="AU447" s="238" t="s">
        <v>85</v>
      </c>
      <c r="AY447" s="18" t="s">
        <v>155</v>
      </c>
      <c r="BE447" s="239">
        <f>IF(N447="základní",J447,0)</f>
        <v>0</v>
      </c>
      <c r="BF447" s="239">
        <f>IF(N447="snížená",J447,0)</f>
        <v>0</v>
      </c>
      <c r="BG447" s="239">
        <f>IF(N447="zákl. přenesená",J447,0)</f>
        <v>0</v>
      </c>
      <c r="BH447" s="239">
        <f>IF(N447="sníž. přenesená",J447,0)</f>
        <v>0</v>
      </c>
      <c r="BI447" s="239">
        <f>IF(N447="nulová",J447,0)</f>
        <v>0</v>
      </c>
      <c r="BJ447" s="18" t="s">
        <v>83</v>
      </c>
      <c r="BK447" s="239">
        <f>ROUND(I447*H447,2)</f>
        <v>0</v>
      </c>
      <c r="BL447" s="18" t="s">
        <v>162</v>
      </c>
      <c r="BM447" s="238" t="s">
        <v>455</v>
      </c>
    </row>
    <row r="448" s="2" customFormat="1" ht="24.15" customHeight="1">
      <c r="A448" s="39"/>
      <c r="B448" s="40"/>
      <c r="C448" s="227" t="s">
        <v>331</v>
      </c>
      <c r="D448" s="227" t="s">
        <v>157</v>
      </c>
      <c r="E448" s="228" t="s">
        <v>446</v>
      </c>
      <c r="F448" s="229" t="s">
        <v>447</v>
      </c>
      <c r="G448" s="230" t="s">
        <v>322</v>
      </c>
      <c r="H448" s="231">
        <v>1</v>
      </c>
      <c r="I448" s="232"/>
      <c r="J448" s="233">
        <f>ROUND(I448*H448,2)</f>
        <v>0</v>
      </c>
      <c r="K448" s="229" t="s">
        <v>161</v>
      </c>
      <c r="L448" s="45"/>
      <c r="M448" s="234" t="s">
        <v>1</v>
      </c>
      <c r="N448" s="235" t="s">
        <v>41</v>
      </c>
      <c r="O448" s="92"/>
      <c r="P448" s="236">
        <f>O448*H448</f>
        <v>0</v>
      </c>
      <c r="Q448" s="236">
        <v>0.028538000000000001</v>
      </c>
      <c r="R448" s="236">
        <f>Q448*H448</f>
        <v>0.028538000000000001</v>
      </c>
      <c r="S448" s="236">
        <v>0</v>
      </c>
      <c r="T448" s="237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8" t="s">
        <v>162</v>
      </c>
      <c r="AT448" s="238" t="s">
        <v>157</v>
      </c>
      <c r="AU448" s="238" t="s">
        <v>85</v>
      </c>
      <c r="AY448" s="18" t="s">
        <v>155</v>
      </c>
      <c r="BE448" s="239">
        <f>IF(N448="základní",J448,0)</f>
        <v>0</v>
      </c>
      <c r="BF448" s="239">
        <f>IF(N448="snížená",J448,0)</f>
        <v>0</v>
      </c>
      <c r="BG448" s="239">
        <f>IF(N448="zákl. přenesená",J448,0)</f>
        <v>0</v>
      </c>
      <c r="BH448" s="239">
        <f>IF(N448="sníž. přenesená",J448,0)</f>
        <v>0</v>
      </c>
      <c r="BI448" s="239">
        <f>IF(N448="nulová",J448,0)</f>
        <v>0</v>
      </c>
      <c r="BJ448" s="18" t="s">
        <v>83</v>
      </c>
      <c r="BK448" s="239">
        <f>ROUND(I448*H448,2)</f>
        <v>0</v>
      </c>
      <c r="BL448" s="18" t="s">
        <v>162</v>
      </c>
      <c r="BM448" s="238" t="s">
        <v>460</v>
      </c>
    </row>
    <row r="449" s="14" customFormat="1">
      <c r="A449" s="14"/>
      <c r="B449" s="251"/>
      <c r="C449" s="252"/>
      <c r="D449" s="242" t="s">
        <v>163</v>
      </c>
      <c r="E449" s="253" t="s">
        <v>1</v>
      </c>
      <c r="F449" s="254" t="s">
        <v>83</v>
      </c>
      <c r="G449" s="252"/>
      <c r="H449" s="255">
        <v>1</v>
      </c>
      <c r="I449" s="256"/>
      <c r="J449" s="252"/>
      <c r="K449" s="252"/>
      <c r="L449" s="257"/>
      <c r="M449" s="258"/>
      <c r="N449" s="259"/>
      <c r="O449" s="259"/>
      <c r="P449" s="259"/>
      <c r="Q449" s="259"/>
      <c r="R449" s="259"/>
      <c r="S449" s="259"/>
      <c r="T449" s="26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1" t="s">
        <v>163</v>
      </c>
      <c r="AU449" s="261" t="s">
        <v>85</v>
      </c>
      <c r="AV449" s="14" t="s">
        <v>85</v>
      </c>
      <c r="AW449" s="14" t="s">
        <v>32</v>
      </c>
      <c r="AX449" s="14" t="s">
        <v>76</v>
      </c>
      <c r="AY449" s="261" t="s">
        <v>155</v>
      </c>
    </row>
    <row r="450" s="15" customFormat="1">
      <c r="A450" s="15"/>
      <c r="B450" s="262"/>
      <c r="C450" s="263"/>
      <c r="D450" s="242" t="s">
        <v>163</v>
      </c>
      <c r="E450" s="264" t="s">
        <v>1</v>
      </c>
      <c r="F450" s="265" t="s">
        <v>167</v>
      </c>
      <c r="G450" s="263"/>
      <c r="H450" s="266">
        <v>1</v>
      </c>
      <c r="I450" s="267"/>
      <c r="J450" s="263"/>
      <c r="K450" s="263"/>
      <c r="L450" s="268"/>
      <c r="M450" s="269"/>
      <c r="N450" s="270"/>
      <c r="O450" s="270"/>
      <c r="P450" s="270"/>
      <c r="Q450" s="270"/>
      <c r="R450" s="270"/>
      <c r="S450" s="270"/>
      <c r="T450" s="271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2" t="s">
        <v>163</v>
      </c>
      <c r="AU450" s="272" t="s">
        <v>85</v>
      </c>
      <c r="AV450" s="15" t="s">
        <v>162</v>
      </c>
      <c r="AW450" s="15" t="s">
        <v>32</v>
      </c>
      <c r="AX450" s="15" t="s">
        <v>83</v>
      </c>
      <c r="AY450" s="272" t="s">
        <v>155</v>
      </c>
    </row>
    <row r="451" s="2" customFormat="1" ht="21.75" customHeight="1">
      <c r="A451" s="39"/>
      <c r="B451" s="40"/>
      <c r="C451" s="289" t="s">
        <v>449</v>
      </c>
      <c r="D451" s="289" t="s">
        <v>277</v>
      </c>
      <c r="E451" s="290" t="s">
        <v>450</v>
      </c>
      <c r="F451" s="291" t="s">
        <v>451</v>
      </c>
      <c r="G451" s="292" t="s">
        <v>322</v>
      </c>
      <c r="H451" s="293">
        <v>1</v>
      </c>
      <c r="I451" s="294"/>
      <c r="J451" s="295">
        <f>ROUND(I451*H451,2)</f>
        <v>0</v>
      </c>
      <c r="K451" s="291" t="s">
        <v>161</v>
      </c>
      <c r="L451" s="296"/>
      <c r="M451" s="297" t="s">
        <v>1</v>
      </c>
      <c r="N451" s="298" t="s">
        <v>41</v>
      </c>
      <c r="O451" s="92"/>
      <c r="P451" s="236">
        <f>O451*H451</f>
        <v>0</v>
      </c>
      <c r="Q451" s="236">
        <v>1.6000000000000001</v>
      </c>
      <c r="R451" s="236">
        <f>Q451*H451</f>
        <v>1.6000000000000001</v>
      </c>
      <c r="S451" s="236">
        <v>0</v>
      </c>
      <c r="T451" s="237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8" t="s">
        <v>186</v>
      </c>
      <c r="AT451" s="238" t="s">
        <v>277</v>
      </c>
      <c r="AU451" s="238" t="s">
        <v>85</v>
      </c>
      <c r="AY451" s="18" t="s">
        <v>155</v>
      </c>
      <c r="BE451" s="239">
        <f>IF(N451="základní",J451,0)</f>
        <v>0</v>
      </c>
      <c r="BF451" s="239">
        <f>IF(N451="snížená",J451,0)</f>
        <v>0</v>
      </c>
      <c r="BG451" s="239">
        <f>IF(N451="zákl. přenesená",J451,0)</f>
        <v>0</v>
      </c>
      <c r="BH451" s="239">
        <f>IF(N451="sníž. přenesená",J451,0)</f>
        <v>0</v>
      </c>
      <c r="BI451" s="239">
        <f>IF(N451="nulová",J451,0)</f>
        <v>0</v>
      </c>
      <c r="BJ451" s="18" t="s">
        <v>83</v>
      </c>
      <c r="BK451" s="239">
        <f>ROUND(I451*H451,2)</f>
        <v>0</v>
      </c>
      <c r="BL451" s="18" t="s">
        <v>162</v>
      </c>
      <c r="BM451" s="238" t="s">
        <v>469</v>
      </c>
    </row>
    <row r="452" s="2" customFormat="1" ht="24.15" customHeight="1">
      <c r="A452" s="39"/>
      <c r="B452" s="40"/>
      <c r="C452" s="289" t="s">
        <v>335</v>
      </c>
      <c r="D452" s="289" t="s">
        <v>277</v>
      </c>
      <c r="E452" s="290" t="s">
        <v>453</v>
      </c>
      <c r="F452" s="291" t="s">
        <v>454</v>
      </c>
      <c r="G452" s="292" t="s">
        <v>322</v>
      </c>
      <c r="H452" s="293">
        <v>2</v>
      </c>
      <c r="I452" s="294"/>
      <c r="J452" s="295">
        <f>ROUND(I452*H452,2)</f>
        <v>0</v>
      </c>
      <c r="K452" s="291" t="s">
        <v>161</v>
      </c>
      <c r="L452" s="296"/>
      <c r="M452" s="297" t="s">
        <v>1</v>
      </c>
      <c r="N452" s="298" t="s">
        <v>41</v>
      </c>
      <c r="O452" s="92"/>
      <c r="P452" s="236">
        <f>O452*H452</f>
        <v>0</v>
      </c>
      <c r="Q452" s="236">
        <v>0.002</v>
      </c>
      <c r="R452" s="236">
        <f>Q452*H452</f>
        <v>0.0040000000000000001</v>
      </c>
      <c r="S452" s="236">
        <v>0</v>
      </c>
      <c r="T452" s="237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8" t="s">
        <v>186</v>
      </c>
      <c r="AT452" s="238" t="s">
        <v>277</v>
      </c>
      <c r="AU452" s="238" t="s">
        <v>85</v>
      </c>
      <c r="AY452" s="18" t="s">
        <v>155</v>
      </c>
      <c r="BE452" s="239">
        <f>IF(N452="základní",J452,0)</f>
        <v>0</v>
      </c>
      <c r="BF452" s="239">
        <f>IF(N452="snížená",J452,0)</f>
        <v>0</v>
      </c>
      <c r="BG452" s="239">
        <f>IF(N452="zákl. přenesená",J452,0)</f>
        <v>0</v>
      </c>
      <c r="BH452" s="239">
        <f>IF(N452="sníž. přenesená",J452,0)</f>
        <v>0</v>
      </c>
      <c r="BI452" s="239">
        <f>IF(N452="nulová",J452,0)</f>
        <v>0</v>
      </c>
      <c r="BJ452" s="18" t="s">
        <v>83</v>
      </c>
      <c r="BK452" s="239">
        <f>ROUND(I452*H452,2)</f>
        <v>0</v>
      </c>
      <c r="BL452" s="18" t="s">
        <v>162</v>
      </c>
      <c r="BM452" s="238" t="s">
        <v>473</v>
      </c>
    </row>
    <row r="453" s="2" customFormat="1" ht="37.8" customHeight="1">
      <c r="A453" s="39"/>
      <c r="B453" s="40"/>
      <c r="C453" s="227" t="s">
        <v>456</v>
      </c>
      <c r="D453" s="227" t="s">
        <v>157</v>
      </c>
      <c r="E453" s="228" t="s">
        <v>706</v>
      </c>
      <c r="F453" s="229" t="s">
        <v>707</v>
      </c>
      <c r="G453" s="230" t="s">
        <v>322</v>
      </c>
      <c r="H453" s="231">
        <v>1</v>
      </c>
      <c r="I453" s="232"/>
      <c r="J453" s="233">
        <f>ROUND(I453*H453,2)</f>
        <v>0</v>
      </c>
      <c r="K453" s="229" t="s">
        <v>161</v>
      </c>
      <c r="L453" s="45"/>
      <c r="M453" s="234" t="s">
        <v>1</v>
      </c>
      <c r="N453" s="235" t="s">
        <v>41</v>
      </c>
      <c r="O453" s="92"/>
      <c r="P453" s="236">
        <f>O453*H453</f>
        <v>0</v>
      </c>
      <c r="Q453" s="236">
        <v>0.089999999999999997</v>
      </c>
      <c r="R453" s="236">
        <f>Q453*H453</f>
        <v>0.089999999999999997</v>
      </c>
      <c r="S453" s="236">
        <v>0</v>
      </c>
      <c r="T453" s="237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8" t="s">
        <v>162</v>
      </c>
      <c r="AT453" s="238" t="s">
        <v>157</v>
      </c>
      <c r="AU453" s="238" t="s">
        <v>85</v>
      </c>
      <c r="AY453" s="18" t="s">
        <v>155</v>
      </c>
      <c r="BE453" s="239">
        <f>IF(N453="základní",J453,0)</f>
        <v>0</v>
      </c>
      <c r="BF453" s="239">
        <f>IF(N453="snížená",J453,0)</f>
        <v>0</v>
      </c>
      <c r="BG453" s="239">
        <f>IF(N453="zákl. přenesená",J453,0)</f>
        <v>0</v>
      </c>
      <c r="BH453" s="239">
        <f>IF(N453="sníž. přenesená",J453,0)</f>
        <v>0</v>
      </c>
      <c r="BI453" s="239">
        <f>IF(N453="nulová",J453,0)</f>
        <v>0</v>
      </c>
      <c r="BJ453" s="18" t="s">
        <v>83</v>
      </c>
      <c r="BK453" s="239">
        <f>ROUND(I453*H453,2)</f>
        <v>0</v>
      </c>
      <c r="BL453" s="18" t="s">
        <v>162</v>
      </c>
      <c r="BM453" s="238" t="s">
        <v>477</v>
      </c>
    </row>
    <row r="454" s="2" customFormat="1" ht="33" customHeight="1">
      <c r="A454" s="39"/>
      <c r="B454" s="40"/>
      <c r="C454" s="289" t="s">
        <v>339</v>
      </c>
      <c r="D454" s="289" t="s">
        <v>277</v>
      </c>
      <c r="E454" s="290" t="s">
        <v>708</v>
      </c>
      <c r="F454" s="291" t="s">
        <v>709</v>
      </c>
      <c r="G454" s="292" t="s">
        <v>322</v>
      </c>
      <c r="H454" s="293">
        <v>1</v>
      </c>
      <c r="I454" s="294"/>
      <c r="J454" s="295">
        <f>ROUND(I454*H454,2)</f>
        <v>0</v>
      </c>
      <c r="K454" s="291" t="s">
        <v>1</v>
      </c>
      <c r="L454" s="296"/>
      <c r="M454" s="297" t="s">
        <v>1</v>
      </c>
      <c r="N454" s="298" t="s">
        <v>41</v>
      </c>
      <c r="O454" s="92"/>
      <c r="P454" s="236">
        <f>O454*H454</f>
        <v>0</v>
      </c>
      <c r="Q454" s="236">
        <v>0</v>
      </c>
      <c r="R454" s="236">
        <f>Q454*H454</f>
        <v>0</v>
      </c>
      <c r="S454" s="236">
        <v>0</v>
      </c>
      <c r="T454" s="237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8" t="s">
        <v>186</v>
      </c>
      <c r="AT454" s="238" t="s">
        <v>277</v>
      </c>
      <c r="AU454" s="238" t="s">
        <v>85</v>
      </c>
      <c r="AY454" s="18" t="s">
        <v>155</v>
      </c>
      <c r="BE454" s="239">
        <f>IF(N454="základní",J454,0)</f>
        <v>0</v>
      </c>
      <c r="BF454" s="239">
        <f>IF(N454="snížená",J454,0)</f>
        <v>0</v>
      </c>
      <c r="BG454" s="239">
        <f>IF(N454="zákl. přenesená",J454,0)</f>
        <v>0</v>
      </c>
      <c r="BH454" s="239">
        <f>IF(N454="sníž. přenesená",J454,0)</f>
        <v>0</v>
      </c>
      <c r="BI454" s="239">
        <f>IF(N454="nulová",J454,0)</f>
        <v>0</v>
      </c>
      <c r="BJ454" s="18" t="s">
        <v>83</v>
      </c>
      <c r="BK454" s="239">
        <f>ROUND(I454*H454,2)</f>
        <v>0</v>
      </c>
      <c r="BL454" s="18" t="s">
        <v>162</v>
      </c>
      <c r="BM454" s="238" t="s">
        <v>481</v>
      </c>
    </row>
    <row r="455" s="12" customFormat="1" ht="22.8" customHeight="1">
      <c r="A455" s="12"/>
      <c r="B455" s="211"/>
      <c r="C455" s="212"/>
      <c r="D455" s="213" t="s">
        <v>75</v>
      </c>
      <c r="E455" s="225" t="s">
        <v>212</v>
      </c>
      <c r="F455" s="225" t="s">
        <v>478</v>
      </c>
      <c r="G455" s="212"/>
      <c r="H455" s="212"/>
      <c r="I455" s="215"/>
      <c r="J455" s="226">
        <f>BK455</f>
        <v>0</v>
      </c>
      <c r="K455" s="212"/>
      <c r="L455" s="217"/>
      <c r="M455" s="218"/>
      <c r="N455" s="219"/>
      <c r="O455" s="219"/>
      <c r="P455" s="220">
        <f>SUM(P456:P470)</f>
        <v>0</v>
      </c>
      <c r="Q455" s="219"/>
      <c r="R455" s="220">
        <f>SUM(R456:R470)</f>
        <v>0.027384728000000001</v>
      </c>
      <c r="S455" s="219"/>
      <c r="T455" s="221">
        <f>SUM(T456:T470)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22" t="s">
        <v>83</v>
      </c>
      <c r="AT455" s="223" t="s">
        <v>75</v>
      </c>
      <c r="AU455" s="223" t="s">
        <v>83</v>
      </c>
      <c r="AY455" s="222" t="s">
        <v>155</v>
      </c>
      <c r="BK455" s="224">
        <f>SUM(BK456:BK470)</f>
        <v>0</v>
      </c>
    </row>
    <row r="456" s="2" customFormat="1" ht="37.8" customHeight="1">
      <c r="A456" s="39"/>
      <c r="B456" s="40"/>
      <c r="C456" s="227" t="s">
        <v>470</v>
      </c>
      <c r="D456" s="227" t="s">
        <v>157</v>
      </c>
      <c r="E456" s="228" t="s">
        <v>710</v>
      </c>
      <c r="F456" s="229" t="s">
        <v>711</v>
      </c>
      <c r="G456" s="230" t="s">
        <v>302</v>
      </c>
      <c r="H456" s="231">
        <v>78.400000000000006</v>
      </c>
      <c r="I456" s="232"/>
      <c r="J456" s="233">
        <f>ROUND(I456*H456,2)</f>
        <v>0</v>
      </c>
      <c r="K456" s="229" t="s">
        <v>161</v>
      </c>
      <c r="L456" s="45"/>
      <c r="M456" s="234" t="s">
        <v>1</v>
      </c>
      <c r="N456" s="235" t="s">
        <v>41</v>
      </c>
      <c r="O456" s="92"/>
      <c r="P456" s="236">
        <f>O456*H456</f>
        <v>0</v>
      </c>
      <c r="Q456" s="236">
        <v>8.0499999999999992E-06</v>
      </c>
      <c r="R456" s="236">
        <f>Q456*H456</f>
        <v>0.00063111999999999999</v>
      </c>
      <c r="S456" s="236">
        <v>0</v>
      </c>
      <c r="T456" s="237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8" t="s">
        <v>162</v>
      </c>
      <c r="AT456" s="238" t="s">
        <v>157</v>
      </c>
      <c r="AU456" s="238" t="s">
        <v>85</v>
      </c>
      <c r="AY456" s="18" t="s">
        <v>155</v>
      </c>
      <c r="BE456" s="239">
        <f>IF(N456="základní",J456,0)</f>
        <v>0</v>
      </c>
      <c r="BF456" s="239">
        <f>IF(N456="snížená",J456,0)</f>
        <v>0</v>
      </c>
      <c r="BG456" s="239">
        <f>IF(N456="zákl. přenesená",J456,0)</f>
        <v>0</v>
      </c>
      <c r="BH456" s="239">
        <f>IF(N456="sníž. přenesená",J456,0)</f>
        <v>0</v>
      </c>
      <c r="BI456" s="239">
        <f>IF(N456="nulová",J456,0)</f>
        <v>0</v>
      </c>
      <c r="BJ456" s="18" t="s">
        <v>83</v>
      </c>
      <c r="BK456" s="239">
        <f>ROUND(I456*H456,2)</f>
        <v>0</v>
      </c>
      <c r="BL456" s="18" t="s">
        <v>162</v>
      </c>
      <c r="BM456" s="238" t="s">
        <v>488</v>
      </c>
    </row>
    <row r="457" s="14" customFormat="1">
      <c r="A457" s="14"/>
      <c r="B457" s="251"/>
      <c r="C457" s="252"/>
      <c r="D457" s="242" t="s">
        <v>163</v>
      </c>
      <c r="E457" s="253" t="s">
        <v>1</v>
      </c>
      <c r="F457" s="254" t="s">
        <v>712</v>
      </c>
      <c r="G457" s="252"/>
      <c r="H457" s="255">
        <v>70.400000000000006</v>
      </c>
      <c r="I457" s="256"/>
      <c r="J457" s="252"/>
      <c r="K457" s="252"/>
      <c r="L457" s="257"/>
      <c r="M457" s="258"/>
      <c r="N457" s="259"/>
      <c r="O457" s="259"/>
      <c r="P457" s="259"/>
      <c r="Q457" s="259"/>
      <c r="R457" s="259"/>
      <c r="S457" s="259"/>
      <c r="T457" s="26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1" t="s">
        <v>163</v>
      </c>
      <c r="AU457" s="261" t="s">
        <v>85</v>
      </c>
      <c r="AV457" s="14" t="s">
        <v>85</v>
      </c>
      <c r="AW457" s="14" t="s">
        <v>32</v>
      </c>
      <c r="AX457" s="14" t="s">
        <v>76</v>
      </c>
      <c r="AY457" s="261" t="s">
        <v>155</v>
      </c>
    </row>
    <row r="458" s="14" customFormat="1">
      <c r="A458" s="14"/>
      <c r="B458" s="251"/>
      <c r="C458" s="252"/>
      <c r="D458" s="242" t="s">
        <v>163</v>
      </c>
      <c r="E458" s="253" t="s">
        <v>1</v>
      </c>
      <c r="F458" s="254" t="s">
        <v>713</v>
      </c>
      <c r="G458" s="252"/>
      <c r="H458" s="255">
        <v>8</v>
      </c>
      <c r="I458" s="256"/>
      <c r="J458" s="252"/>
      <c r="K458" s="252"/>
      <c r="L458" s="257"/>
      <c r="M458" s="258"/>
      <c r="N458" s="259"/>
      <c r="O458" s="259"/>
      <c r="P458" s="259"/>
      <c r="Q458" s="259"/>
      <c r="R458" s="259"/>
      <c r="S458" s="259"/>
      <c r="T458" s="26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1" t="s">
        <v>163</v>
      </c>
      <c r="AU458" s="261" t="s">
        <v>85</v>
      </c>
      <c r="AV458" s="14" t="s">
        <v>85</v>
      </c>
      <c r="AW458" s="14" t="s">
        <v>32</v>
      </c>
      <c r="AX458" s="14" t="s">
        <v>76</v>
      </c>
      <c r="AY458" s="261" t="s">
        <v>155</v>
      </c>
    </row>
    <row r="459" s="15" customFormat="1">
      <c r="A459" s="15"/>
      <c r="B459" s="262"/>
      <c r="C459" s="263"/>
      <c r="D459" s="242" t="s">
        <v>163</v>
      </c>
      <c r="E459" s="264" t="s">
        <v>1</v>
      </c>
      <c r="F459" s="265" t="s">
        <v>167</v>
      </c>
      <c r="G459" s="263"/>
      <c r="H459" s="266">
        <v>78.400000000000006</v>
      </c>
      <c r="I459" s="267"/>
      <c r="J459" s="263"/>
      <c r="K459" s="263"/>
      <c r="L459" s="268"/>
      <c r="M459" s="269"/>
      <c r="N459" s="270"/>
      <c r="O459" s="270"/>
      <c r="P459" s="270"/>
      <c r="Q459" s="270"/>
      <c r="R459" s="270"/>
      <c r="S459" s="270"/>
      <c r="T459" s="271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2" t="s">
        <v>163</v>
      </c>
      <c r="AU459" s="272" t="s">
        <v>85</v>
      </c>
      <c r="AV459" s="15" t="s">
        <v>162</v>
      </c>
      <c r="AW459" s="15" t="s">
        <v>32</v>
      </c>
      <c r="AX459" s="15" t="s">
        <v>83</v>
      </c>
      <c r="AY459" s="272" t="s">
        <v>155</v>
      </c>
    </row>
    <row r="460" s="2" customFormat="1" ht="55.5" customHeight="1">
      <c r="A460" s="39"/>
      <c r="B460" s="40"/>
      <c r="C460" s="227" t="s">
        <v>343</v>
      </c>
      <c r="D460" s="227" t="s">
        <v>157</v>
      </c>
      <c r="E460" s="228" t="s">
        <v>714</v>
      </c>
      <c r="F460" s="229" t="s">
        <v>715</v>
      </c>
      <c r="G460" s="230" t="s">
        <v>302</v>
      </c>
      <c r="H460" s="231">
        <v>78.400000000000006</v>
      </c>
      <c r="I460" s="232"/>
      <c r="J460" s="233">
        <f>ROUND(I460*H460,2)</f>
        <v>0</v>
      </c>
      <c r="K460" s="229" t="s">
        <v>161</v>
      </c>
      <c r="L460" s="45"/>
      <c r="M460" s="234" t="s">
        <v>1</v>
      </c>
      <c r="N460" s="235" t="s">
        <v>41</v>
      </c>
      <c r="O460" s="92"/>
      <c r="P460" s="236">
        <f>O460*H460</f>
        <v>0</v>
      </c>
      <c r="Q460" s="236">
        <v>0.00033960000000000001</v>
      </c>
      <c r="R460" s="236">
        <f>Q460*H460</f>
        <v>0.026624640000000002</v>
      </c>
      <c r="S460" s="236">
        <v>0</v>
      </c>
      <c r="T460" s="237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8" t="s">
        <v>162</v>
      </c>
      <c r="AT460" s="238" t="s">
        <v>157</v>
      </c>
      <c r="AU460" s="238" t="s">
        <v>85</v>
      </c>
      <c r="AY460" s="18" t="s">
        <v>155</v>
      </c>
      <c r="BE460" s="239">
        <f>IF(N460="základní",J460,0)</f>
        <v>0</v>
      </c>
      <c r="BF460" s="239">
        <f>IF(N460="snížená",J460,0)</f>
        <v>0</v>
      </c>
      <c r="BG460" s="239">
        <f>IF(N460="zákl. přenesená",J460,0)</f>
        <v>0</v>
      </c>
      <c r="BH460" s="239">
        <f>IF(N460="sníž. přenesená",J460,0)</f>
        <v>0</v>
      </c>
      <c r="BI460" s="239">
        <f>IF(N460="nulová",J460,0)</f>
        <v>0</v>
      </c>
      <c r="BJ460" s="18" t="s">
        <v>83</v>
      </c>
      <c r="BK460" s="239">
        <f>ROUND(I460*H460,2)</f>
        <v>0</v>
      </c>
      <c r="BL460" s="18" t="s">
        <v>162</v>
      </c>
      <c r="BM460" s="238" t="s">
        <v>491</v>
      </c>
    </row>
    <row r="461" s="14" customFormat="1">
      <c r="A461" s="14"/>
      <c r="B461" s="251"/>
      <c r="C461" s="252"/>
      <c r="D461" s="242" t="s">
        <v>163</v>
      </c>
      <c r="E461" s="253" t="s">
        <v>1</v>
      </c>
      <c r="F461" s="254" t="s">
        <v>712</v>
      </c>
      <c r="G461" s="252"/>
      <c r="H461" s="255">
        <v>70.400000000000006</v>
      </c>
      <c r="I461" s="256"/>
      <c r="J461" s="252"/>
      <c r="K461" s="252"/>
      <c r="L461" s="257"/>
      <c r="M461" s="258"/>
      <c r="N461" s="259"/>
      <c r="O461" s="259"/>
      <c r="P461" s="259"/>
      <c r="Q461" s="259"/>
      <c r="R461" s="259"/>
      <c r="S461" s="259"/>
      <c r="T461" s="26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1" t="s">
        <v>163</v>
      </c>
      <c r="AU461" s="261" t="s">
        <v>85</v>
      </c>
      <c r="AV461" s="14" t="s">
        <v>85</v>
      </c>
      <c r="AW461" s="14" t="s">
        <v>32</v>
      </c>
      <c r="AX461" s="14" t="s">
        <v>76</v>
      </c>
      <c r="AY461" s="261" t="s">
        <v>155</v>
      </c>
    </row>
    <row r="462" s="14" customFormat="1">
      <c r="A462" s="14"/>
      <c r="B462" s="251"/>
      <c r="C462" s="252"/>
      <c r="D462" s="242" t="s">
        <v>163</v>
      </c>
      <c r="E462" s="253" t="s">
        <v>1</v>
      </c>
      <c r="F462" s="254" t="s">
        <v>713</v>
      </c>
      <c r="G462" s="252"/>
      <c r="H462" s="255">
        <v>8</v>
      </c>
      <c r="I462" s="256"/>
      <c r="J462" s="252"/>
      <c r="K462" s="252"/>
      <c r="L462" s="257"/>
      <c r="M462" s="258"/>
      <c r="N462" s="259"/>
      <c r="O462" s="259"/>
      <c r="P462" s="259"/>
      <c r="Q462" s="259"/>
      <c r="R462" s="259"/>
      <c r="S462" s="259"/>
      <c r="T462" s="26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1" t="s">
        <v>163</v>
      </c>
      <c r="AU462" s="261" t="s">
        <v>85</v>
      </c>
      <c r="AV462" s="14" t="s">
        <v>85</v>
      </c>
      <c r="AW462" s="14" t="s">
        <v>32</v>
      </c>
      <c r="AX462" s="14" t="s">
        <v>76</v>
      </c>
      <c r="AY462" s="261" t="s">
        <v>155</v>
      </c>
    </row>
    <row r="463" s="15" customFormat="1">
      <c r="A463" s="15"/>
      <c r="B463" s="262"/>
      <c r="C463" s="263"/>
      <c r="D463" s="242" t="s">
        <v>163</v>
      </c>
      <c r="E463" s="264" t="s">
        <v>1</v>
      </c>
      <c r="F463" s="265" t="s">
        <v>167</v>
      </c>
      <c r="G463" s="263"/>
      <c r="H463" s="266">
        <v>78.400000000000006</v>
      </c>
      <c r="I463" s="267"/>
      <c r="J463" s="263"/>
      <c r="K463" s="263"/>
      <c r="L463" s="268"/>
      <c r="M463" s="269"/>
      <c r="N463" s="270"/>
      <c r="O463" s="270"/>
      <c r="P463" s="270"/>
      <c r="Q463" s="270"/>
      <c r="R463" s="270"/>
      <c r="S463" s="270"/>
      <c r="T463" s="271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72" t="s">
        <v>163</v>
      </c>
      <c r="AU463" s="272" t="s">
        <v>85</v>
      </c>
      <c r="AV463" s="15" t="s">
        <v>162</v>
      </c>
      <c r="AW463" s="15" t="s">
        <v>32</v>
      </c>
      <c r="AX463" s="15" t="s">
        <v>83</v>
      </c>
      <c r="AY463" s="272" t="s">
        <v>155</v>
      </c>
    </row>
    <row r="464" s="2" customFormat="1" ht="24.15" customHeight="1">
      <c r="A464" s="39"/>
      <c r="B464" s="40"/>
      <c r="C464" s="227" t="s">
        <v>474</v>
      </c>
      <c r="D464" s="227" t="s">
        <v>157</v>
      </c>
      <c r="E464" s="228" t="s">
        <v>716</v>
      </c>
      <c r="F464" s="229" t="s">
        <v>717</v>
      </c>
      <c r="G464" s="230" t="s">
        <v>302</v>
      </c>
      <c r="H464" s="231">
        <v>78.400000000000006</v>
      </c>
      <c r="I464" s="232"/>
      <c r="J464" s="233">
        <f>ROUND(I464*H464,2)</f>
        <v>0</v>
      </c>
      <c r="K464" s="229" t="s">
        <v>161</v>
      </c>
      <c r="L464" s="45"/>
      <c r="M464" s="234" t="s">
        <v>1</v>
      </c>
      <c r="N464" s="235" t="s">
        <v>41</v>
      </c>
      <c r="O464" s="92"/>
      <c r="P464" s="236">
        <f>O464*H464</f>
        <v>0</v>
      </c>
      <c r="Q464" s="236">
        <v>1.6449999999999999E-06</v>
      </c>
      <c r="R464" s="236">
        <f>Q464*H464</f>
        <v>0.000128968</v>
      </c>
      <c r="S464" s="236">
        <v>0</v>
      </c>
      <c r="T464" s="237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8" t="s">
        <v>162</v>
      </c>
      <c r="AT464" s="238" t="s">
        <v>157</v>
      </c>
      <c r="AU464" s="238" t="s">
        <v>85</v>
      </c>
      <c r="AY464" s="18" t="s">
        <v>155</v>
      </c>
      <c r="BE464" s="239">
        <f>IF(N464="základní",J464,0)</f>
        <v>0</v>
      </c>
      <c r="BF464" s="239">
        <f>IF(N464="snížená",J464,0)</f>
        <v>0</v>
      </c>
      <c r="BG464" s="239">
        <f>IF(N464="zákl. přenesená",J464,0)</f>
        <v>0</v>
      </c>
      <c r="BH464" s="239">
        <f>IF(N464="sníž. přenesená",J464,0)</f>
        <v>0</v>
      </c>
      <c r="BI464" s="239">
        <f>IF(N464="nulová",J464,0)</f>
        <v>0</v>
      </c>
      <c r="BJ464" s="18" t="s">
        <v>83</v>
      </c>
      <c r="BK464" s="239">
        <f>ROUND(I464*H464,2)</f>
        <v>0</v>
      </c>
      <c r="BL464" s="18" t="s">
        <v>162</v>
      </c>
      <c r="BM464" s="238" t="s">
        <v>505</v>
      </c>
    </row>
    <row r="465" s="14" customFormat="1">
      <c r="A465" s="14"/>
      <c r="B465" s="251"/>
      <c r="C465" s="252"/>
      <c r="D465" s="242" t="s">
        <v>163</v>
      </c>
      <c r="E465" s="253" t="s">
        <v>1</v>
      </c>
      <c r="F465" s="254" t="s">
        <v>712</v>
      </c>
      <c r="G465" s="252"/>
      <c r="H465" s="255">
        <v>70.400000000000006</v>
      </c>
      <c r="I465" s="256"/>
      <c r="J465" s="252"/>
      <c r="K465" s="252"/>
      <c r="L465" s="257"/>
      <c r="M465" s="258"/>
      <c r="N465" s="259"/>
      <c r="O465" s="259"/>
      <c r="P465" s="259"/>
      <c r="Q465" s="259"/>
      <c r="R465" s="259"/>
      <c r="S465" s="259"/>
      <c r="T465" s="26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1" t="s">
        <v>163</v>
      </c>
      <c r="AU465" s="261" t="s">
        <v>85</v>
      </c>
      <c r="AV465" s="14" t="s">
        <v>85</v>
      </c>
      <c r="AW465" s="14" t="s">
        <v>32</v>
      </c>
      <c r="AX465" s="14" t="s">
        <v>76</v>
      </c>
      <c r="AY465" s="261" t="s">
        <v>155</v>
      </c>
    </row>
    <row r="466" s="14" customFormat="1">
      <c r="A466" s="14"/>
      <c r="B466" s="251"/>
      <c r="C466" s="252"/>
      <c r="D466" s="242" t="s">
        <v>163</v>
      </c>
      <c r="E466" s="253" t="s">
        <v>1</v>
      </c>
      <c r="F466" s="254" t="s">
        <v>713</v>
      </c>
      <c r="G466" s="252"/>
      <c r="H466" s="255">
        <v>8</v>
      </c>
      <c r="I466" s="256"/>
      <c r="J466" s="252"/>
      <c r="K466" s="252"/>
      <c r="L466" s="257"/>
      <c r="M466" s="258"/>
      <c r="N466" s="259"/>
      <c r="O466" s="259"/>
      <c r="P466" s="259"/>
      <c r="Q466" s="259"/>
      <c r="R466" s="259"/>
      <c r="S466" s="259"/>
      <c r="T466" s="26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1" t="s">
        <v>163</v>
      </c>
      <c r="AU466" s="261" t="s">
        <v>85</v>
      </c>
      <c r="AV466" s="14" t="s">
        <v>85</v>
      </c>
      <c r="AW466" s="14" t="s">
        <v>32</v>
      </c>
      <c r="AX466" s="14" t="s">
        <v>76</v>
      </c>
      <c r="AY466" s="261" t="s">
        <v>155</v>
      </c>
    </row>
    <row r="467" s="15" customFormat="1">
      <c r="A467" s="15"/>
      <c r="B467" s="262"/>
      <c r="C467" s="263"/>
      <c r="D467" s="242" t="s">
        <v>163</v>
      </c>
      <c r="E467" s="264" t="s">
        <v>1</v>
      </c>
      <c r="F467" s="265" t="s">
        <v>167</v>
      </c>
      <c r="G467" s="263"/>
      <c r="H467" s="266">
        <v>78.400000000000006</v>
      </c>
      <c r="I467" s="267"/>
      <c r="J467" s="263"/>
      <c r="K467" s="263"/>
      <c r="L467" s="268"/>
      <c r="M467" s="269"/>
      <c r="N467" s="270"/>
      <c r="O467" s="270"/>
      <c r="P467" s="270"/>
      <c r="Q467" s="270"/>
      <c r="R467" s="270"/>
      <c r="S467" s="270"/>
      <c r="T467" s="27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2" t="s">
        <v>163</v>
      </c>
      <c r="AU467" s="272" t="s">
        <v>85</v>
      </c>
      <c r="AV467" s="15" t="s">
        <v>162</v>
      </c>
      <c r="AW467" s="15" t="s">
        <v>32</v>
      </c>
      <c r="AX467" s="15" t="s">
        <v>83</v>
      </c>
      <c r="AY467" s="272" t="s">
        <v>155</v>
      </c>
    </row>
    <row r="468" s="2" customFormat="1" ht="55.5" customHeight="1">
      <c r="A468" s="39"/>
      <c r="B468" s="40"/>
      <c r="C468" s="227" t="s">
        <v>349</v>
      </c>
      <c r="D468" s="227" t="s">
        <v>157</v>
      </c>
      <c r="E468" s="228" t="s">
        <v>479</v>
      </c>
      <c r="F468" s="229" t="s">
        <v>480</v>
      </c>
      <c r="G468" s="230" t="s">
        <v>160</v>
      </c>
      <c r="H468" s="231">
        <v>3.0379999999999998</v>
      </c>
      <c r="I468" s="232"/>
      <c r="J468" s="233">
        <f>ROUND(I468*H468,2)</f>
        <v>0</v>
      </c>
      <c r="K468" s="229" t="s">
        <v>161</v>
      </c>
      <c r="L468" s="45"/>
      <c r="M468" s="234" t="s">
        <v>1</v>
      </c>
      <c r="N468" s="235" t="s">
        <v>41</v>
      </c>
      <c r="O468" s="92"/>
      <c r="P468" s="236">
        <f>O468*H468</f>
        <v>0</v>
      </c>
      <c r="Q468" s="236">
        <v>0</v>
      </c>
      <c r="R468" s="236">
        <f>Q468*H468</f>
        <v>0</v>
      </c>
      <c r="S468" s="236">
        <v>0</v>
      </c>
      <c r="T468" s="237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8" t="s">
        <v>162</v>
      </c>
      <c r="AT468" s="238" t="s">
        <v>157</v>
      </c>
      <c r="AU468" s="238" t="s">
        <v>85</v>
      </c>
      <c r="AY468" s="18" t="s">
        <v>155</v>
      </c>
      <c r="BE468" s="239">
        <f>IF(N468="základní",J468,0)</f>
        <v>0</v>
      </c>
      <c r="BF468" s="239">
        <f>IF(N468="snížená",J468,0)</f>
        <v>0</v>
      </c>
      <c r="BG468" s="239">
        <f>IF(N468="zákl. přenesená",J468,0)</f>
        <v>0</v>
      </c>
      <c r="BH468" s="239">
        <f>IF(N468="sníž. přenesená",J468,0)</f>
        <v>0</v>
      </c>
      <c r="BI468" s="239">
        <f>IF(N468="nulová",J468,0)</f>
        <v>0</v>
      </c>
      <c r="BJ468" s="18" t="s">
        <v>83</v>
      </c>
      <c r="BK468" s="239">
        <f>ROUND(I468*H468,2)</f>
        <v>0</v>
      </c>
      <c r="BL468" s="18" t="s">
        <v>162</v>
      </c>
      <c r="BM468" s="238" t="s">
        <v>509</v>
      </c>
    </row>
    <row r="469" s="14" customFormat="1">
      <c r="A469" s="14"/>
      <c r="B469" s="251"/>
      <c r="C469" s="252"/>
      <c r="D469" s="242" t="s">
        <v>163</v>
      </c>
      <c r="E469" s="253" t="s">
        <v>1</v>
      </c>
      <c r="F469" s="254" t="s">
        <v>718</v>
      </c>
      <c r="G469" s="252"/>
      <c r="H469" s="255">
        <v>3.0379999999999998</v>
      </c>
      <c r="I469" s="256"/>
      <c r="J469" s="252"/>
      <c r="K469" s="252"/>
      <c r="L469" s="257"/>
      <c r="M469" s="258"/>
      <c r="N469" s="259"/>
      <c r="O469" s="259"/>
      <c r="P469" s="259"/>
      <c r="Q469" s="259"/>
      <c r="R469" s="259"/>
      <c r="S469" s="259"/>
      <c r="T469" s="26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1" t="s">
        <v>163</v>
      </c>
      <c r="AU469" s="261" t="s">
        <v>85</v>
      </c>
      <c r="AV469" s="14" t="s">
        <v>85</v>
      </c>
      <c r="AW469" s="14" t="s">
        <v>32</v>
      </c>
      <c r="AX469" s="14" t="s">
        <v>76</v>
      </c>
      <c r="AY469" s="261" t="s">
        <v>155</v>
      </c>
    </row>
    <row r="470" s="15" customFormat="1">
      <c r="A470" s="15"/>
      <c r="B470" s="262"/>
      <c r="C470" s="263"/>
      <c r="D470" s="242" t="s">
        <v>163</v>
      </c>
      <c r="E470" s="264" t="s">
        <v>1</v>
      </c>
      <c r="F470" s="265" t="s">
        <v>167</v>
      </c>
      <c r="G470" s="263"/>
      <c r="H470" s="266">
        <v>3.0379999999999998</v>
      </c>
      <c r="I470" s="267"/>
      <c r="J470" s="263"/>
      <c r="K470" s="263"/>
      <c r="L470" s="268"/>
      <c r="M470" s="269"/>
      <c r="N470" s="270"/>
      <c r="O470" s="270"/>
      <c r="P470" s="270"/>
      <c r="Q470" s="270"/>
      <c r="R470" s="270"/>
      <c r="S470" s="270"/>
      <c r="T470" s="271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2" t="s">
        <v>163</v>
      </c>
      <c r="AU470" s="272" t="s">
        <v>85</v>
      </c>
      <c r="AV470" s="15" t="s">
        <v>162</v>
      </c>
      <c r="AW470" s="15" t="s">
        <v>32</v>
      </c>
      <c r="AX470" s="15" t="s">
        <v>83</v>
      </c>
      <c r="AY470" s="272" t="s">
        <v>155</v>
      </c>
    </row>
    <row r="471" s="12" customFormat="1" ht="22.8" customHeight="1">
      <c r="A471" s="12"/>
      <c r="B471" s="211"/>
      <c r="C471" s="212"/>
      <c r="D471" s="213" t="s">
        <v>75</v>
      </c>
      <c r="E471" s="225" t="s">
        <v>483</v>
      </c>
      <c r="F471" s="225" t="s">
        <v>484</v>
      </c>
      <c r="G471" s="212"/>
      <c r="H471" s="212"/>
      <c r="I471" s="215"/>
      <c r="J471" s="226">
        <f>BK471</f>
        <v>0</v>
      </c>
      <c r="K471" s="212"/>
      <c r="L471" s="217"/>
      <c r="M471" s="218"/>
      <c r="N471" s="219"/>
      <c r="O471" s="219"/>
      <c r="P471" s="220">
        <f>SUM(P472:P514)</f>
        <v>0</v>
      </c>
      <c r="Q471" s="219"/>
      <c r="R471" s="220">
        <f>SUM(R472:R514)</f>
        <v>0</v>
      </c>
      <c r="S471" s="219"/>
      <c r="T471" s="221">
        <f>SUM(T472:T514)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22" t="s">
        <v>83</v>
      </c>
      <c r="AT471" s="223" t="s">
        <v>75</v>
      </c>
      <c r="AU471" s="223" t="s">
        <v>83</v>
      </c>
      <c r="AY471" s="222" t="s">
        <v>155</v>
      </c>
      <c r="BK471" s="224">
        <f>SUM(BK472:BK514)</f>
        <v>0</v>
      </c>
    </row>
    <row r="472" s="2" customFormat="1" ht="37.8" customHeight="1">
      <c r="A472" s="39"/>
      <c r="B472" s="40"/>
      <c r="C472" s="227" t="s">
        <v>485</v>
      </c>
      <c r="D472" s="227" t="s">
        <v>157</v>
      </c>
      <c r="E472" s="228" t="s">
        <v>486</v>
      </c>
      <c r="F472" s="229" t="s">
        <v>487</v>
      </c>
      <c r="G472" s="230" t="s">
        <v>266</v>
      </c>
      <c r="H472" s="231">
        <v>65.111000000000004</v>
      </c>
      <c r="I472" s="232"/>
      <c r="J472" s="233">
        <f>ROUND(I472*H472,2)</f>
        <v>0</v>
      </c>
      <c r="K472" s="229" t="s">
        <v>161</v>
      </c>
      <c r="L472" s="45"/>
      <c r="M472" s="234" t="s">
        <v>1</v>
      </c>
      <c r="N472" s="235" t="s">
        <v>41</v>
      </c>
      <c r="O472" s="92"/>
      <c r="P472" s="236">
        <f>O472*H472</f>
        <v>0</v>
      </c>
      <c r="Q472" s="236">
        <v>0</v>
      </c>
      <c r="R472" s="236">
        <f>Q472*H472</f>
        <v>0</v>
      </c>
      <c r="S472" s="236">
        <v>0</v>
      </c>
      <c r="T472" s="237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8" t="s">
        <v>162</v>
      </c>
      <c r="AT472" s="238" t="s">
        <v>157</v>
      </c>
      <c r="AU472" s="238" t="s">
        <v>85</v>
      </c>
      <c r="AY472" s="18" t="s">
        <v>155</v>
      </c>
      <c r="BE472" s="239">
        <f>IF(N472="základní",J472,0)</f>
        <v>0</v>
      </c>
      <c r="BF472" s="239">
        <f>IF(N472="snížená",J472,0)</f>
        <v>0</v>
      </c>
      <c r="BG472" s="239">
        <f>IF(N472="zákl. přenesená",J472,0)</f>
        <v>0</v>
      </c>
      <c r="BH472" s="239">
        <f>IF(N472="sníž. přenesená",J472,0)</f>
        <v>0</v>
      </c>
      <c r="BI472" s="239">
        <f>IF(N472="nulová",J472,0)</f>
        <v>0</v>
      </c>
      <c r="BJ472" s="18" t="s">
        <v>83</v>
      </c>
      <c r="BK472" s="239">
        <f>ROUND(I472*H472,2)</f>
        <v>0</v>
      </c>
      <c r="BL472" s="18" t="s">
        <v>162</v>
      </c>
      <c r="BM472" s="238" t="s">
        <v>514</v>
      </c>
    </row>
    <row r="473" s="13" customFormat="1">
      <c r="A473" s="13"/>
      <c r="B473" s="240"/>
      <c r="C473" s="241"/>
      <c r="D473" s="242" t="s">
        <v>163</v>
      </c>
      <c r="E473" s="243" t="s">
        <v>1</v>
      </c>
      <c r="F473" s="244" t="s">
        <v>606</v>
      </c>
      <c r="G473" s="241"/>
      <c r="H473" s="243" t="s">
        <v>1</v>
      </c>
      <c r="I473" s="245"/>
      <c r="J473" s="241"/>
      <c r="K473" s="241"/>
      <c r="L473" s="246"/>
      <c r="M473" s="247"/>
      <c r="N473" s="248"/>
      <c r="O473" s="248"/>
      <c r="P473" s="248"/>
      <c r="Q473" s="248"/>
      <c r="R473" s="248"/>
      <c r="S473" s="248"/>
      <c r="T473" s="24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0" t="s">
        <v>163</v>
      </c>
      <c r="AU473" s="250" t="s">
        <v>85</v>
      </c>
      <c r="AV473" s="13" t="s">
        <v>83</v>
      </c>
      <c r="AW473" s="13" t="s">
        <v>32</v>
      </c>
      <c r="AX473" s="13" t="s">
        <v>76</v>
      </c>
      <c r="AY473" s="250" t="s">
        <v>155</v>
      </c>
    </row>
    <row r="474" s="14" customFormat="1">
      <c r="A474" s="14"/>
      <c r="B474" s="251"/>
      <c r="C474" s="252"/>
      <c r="D474" s="242" t="s">
        <v>163</v>
      </c>
      <c r="E474" s="253" t="s">
        <v>1</v>
      </c>
      <c r="F474" s="254" t="s">
        <v>719</v>
      </c>
      <c r="G474" s="252"/>
      <c r="H474" s="255">
        <v>1.101</v>
      </c>
      <c r="I474" s="256"/>
      <c r="J474" s="252"/>
      <c r="K474" s="252"/>
      <c r="L474" s="257"/>
      <c r="M474" s="258"/>
      <c r="N474" s="259"/>
      <c r="O474" s="259"/>
      <c r="P474" s="259"/>
      <c r="Q474" s="259"/>
      <c r="R474" s="259"/>
      <c r="S474" s="259"/>
      <c r="T474" s="26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1" t="s">
        <v>163</v>
      </c>
      <c r="AU474" s="261" t="s">
        <v>85</v>
      </c>
      <c r="AV474" s="14" t="s">
        <v>85</v>
      </c>
      <c r="AW474" s="14" t="s">
        <v>32</v>
      </c>
      <c r="AX474" s="14" t="s">
        <v>76</v>
      </c>
      <c r="AY474" s="261" t="s">
        <v>155</v>
      </c>
    </row>
    <row r="475" s="14" customFormat="1">
      <c r="A475" s="14"/>
      <c r="B475" s="251"/>
      <c r="C475" s="252"/>
      <c r="D475" s="242" t="s">
        <v>163</v>
      </c>
      <c r="E475" s="253" t="s">
        <v>1</v>
      </c>
      <c r="F475" s="254" t="s">
        <v>720</v>
      </c>
      <c r="G475" s="252"/>
      <c r="H475" s="255">
        <v>12.505000000000001</v>
      </c>
      <c r="I475" s="256"/>
      <c r="J475" s="252"/>
      <c r="K475" s="252"/>
      <c r="L475" s="257"/>
      <c r="M475" s="258"/>
      <c r="N475" s="259"/>
      <c r="O475" s="259"/>
      <c r="P475" s="259"/>
      <c r="Q475" s="259"/>
      <c r="R475" s="259"/>
      <c r="S475" s="259"/>
      <c r="T475" s="26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1" t="s">
        <v>163</v>
      </c>
      <c r="AU475" s="261" t="s">
        <v>85</v>
      </c>
      <c r="AV475" s="14" t="s">
        <v>85</v>
      </c>
      <c r="AW475" s="14" t="s">
        <v>32</v>
      </c>
      <c r="AX475" s="14" t="s">
        <v>76</v>
      </c>
      <c r="AY475" s="261" t="s">
        <v>155</v>
      </c>
    </row>
    <row r="476" s="16" customFormat="1">
      <c r="A476" s="16"/>
      <c r="B476" s="277"/>
      <c r="C476" s="278"/>
      <c r="D476" s="242" t="s">
        <v>163</v>
      </c>
      <c r="E476" s="279" t="s">
        <v>1</v>
      </c>
      <c r="F476" s="280" t="s">
        <v>228</v>
      </c>
      <c r="G476" s="278"/>
      <c r="H476" s="281">
        <v>13.606000000000002</v>
      </c>
      <c r="I476" s="282"/>
      <c r="J476" s="278"/>
      <c r="K476" s="278"/>
      <c r="L476" s="283"/>
      <c r="M476" s="284"/>
      <c r="N476" s="285"/>
      <c r="O476" s="285"/>
      <c r="P476" s="285"/>
      <c r="Q476" s="285"/>
      <c r="R476" s="285"/>
      <c r="S476" s="285"/>
      <c r="T476" s="28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87" t="s">
        <v>163</v>
      </c>
      <c r="AU476" s="287" t="s">
        <v>85</v>
      </c>
      <c r="AV476" s="16" t="s">
        <v>178</v>
      </c>
      <c r="AW476" s="16" t="s">
        <v>32</v>
      </c>
      <c r="AX476" s="16" t="s">
        <v>76</v>
      </c>
      <c r="AY476" s="287" t="s">
        <v>155</v>
      </c>
    </row>
    <row r="477" s="13" customFormat="1">
      <c r="A477" s="13"/>
      <c r="B477" s="240"/>
      <c r="C477" s="241"/>
      <c r="D477" s="242" t="s">
        <v>163</v>
      </c>
      <c r="E477" s="243" t="s">
        <v>1</v>
      </c>
      <c r="F477" s="244" t="s">
        <v>609</v>
      </c>
      <c r="G477" s="241"/>
      <c r="H477" s="243" t="s">
        <v>1</v>
      </c>
      <c r="I477" s="245"/>
      <c r="J477" s="241"/>
      <c r="K477" s="241"/>
      <c r="L477" s="246"/>
      <c r="M477" s="247"/>
      <c r="N477" s="248"/>
      <c r="O477" s="248"/>
      <c r="P477" s="248"/>
      <c r="Q477" s="248"/>
      <c r="R477" s="248"/>
      <c r="S477" s="248"/>
      <c r="T477" s="24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0" t="s">
        <v>163</v>
      </c>
      <c r="AU477" s="250" t="s">
        <v>85</v>
      </c>
      <c r="AV477" s="13" t="s">
        <v>83</v>
      </c>
      <c r="AW477" s="13" t="s">
        <v>32</v>
      </c>
      <c r="AX477" s="13" t="s">
        <v>76</v>
      </c>
      <c r="AY477" s="250" t="s">
        <v>155</v>
      </c>
    </row>
    <row r="478" s="14" customFormat="1">
      <c r="A478" s="14"/>
      <c r="B478" s="251"/>
      <c r="C478" s="252"/>
      <c r="D478" s="242" t="s">
        <v>163</v>
      </c>
      <c r="E478" s="253" t="s">
        <v>1</v>
      </c>
      <c r="F478" s="254" t="s">
        <v>721</v>
      </c>
      <c r="G478" s="252"/>
      <c r="H478" s="255">
        <v>1.601</v>
      </c>
      <c r="I478" s="256"/>
      <c r="J478" s="252"/>
      <c r="K478" s="252"/>
      <c r="L478" s="257"/>
      <c r="M478" s="258"/>
      <c r="N478" s="259"/>
      <c r="O478" s="259"/>
      <c r="P478" s="259"/>
      <c r="Q478" s="259"/>
      <c r="R478" s="259"/>
      <c r="S478" s="259"/>
      <c r="T478" s="26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1" t="s">
        <v>163</v>
      </c>
      <c r="AU478" s="261" t="s">
        <v>85</v>
      </c>
      <c r="AV478" s="14" t="s">
        <v>85</v>
      </c>
      <c r="AW478" s="14" t="s">
        <v>32</v>
      </c>
      <c r="AX478" s="14" t="s">
        <v>76</v>
      </c>
      <c r="AY478" s="261" t="s">
        <v>155</v>
      </c>
    </row>
    <row r="479" s="14" customFormat="1">
      <c r="A479" s="14"/>
      <c r="B479" s="251"/>
      <c r="C479" s="252"/>
      <c r="D479" s="242" t="s">
        <v>163</v>
      </c>
      <c r="E479" s="253" t="s">
        <v>1</v>
      </c>
      <c r="F479" s="254" t="s">
        <v>722</v>
      </c>
      <c r="G479" s="252"/>
      <c r="H479" s="255">
        <v>12.505000000000001</v>
      </c>
      <c r="I479" s="256"/>
      <c r="J479" s="252"/>
      <c r="K479" s="252"/>
      <c r="L479" s="257"/>
      <c r="M479" s="258"/>
      <c r="N479" s="259"/>
      <c r="O479" s="259"/>
      <c r="P479" s="259"/>
      <c r="Q479" s="259"/>
      <c r="R479" s="259"/>
      <c r="S479" s="259"/>
      <c r="T479" s="26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1" t="s">
        <v>163</v>
      </c>
      <c r="AU479" s="261" t="s">
        <v>85</v>
      </c>
      <c r="AV479" s="14" t="s">
        <v>85</v>
      </c>
      <c r="AW479" s="14" t="s">
        <v>32</v>
      </c>
      <c r="AX479" s="14" t="s">
        <v>76</v>
      </c>
      <c r="AY479" s="261" t="s">
        <v>155</v>
      </c>
    </row>
    <row r="480" s="14" customFormat="1">
      <c r="A480" s="14"/>
      <c r="B480" s="251"/>
      <c r="C480" s="252"/>
      <c r="D480" s="242" t="s">
        <v>163</v>
      </c>
      <c r="E480" s="253" t="s">
        <v>1</v>
      </c>
      <c r="F480" s="254" t="s">
        <v>723</v>
      </c>
      <c r="G480" s="252"/>
      <c r="H480" s="255">
        <v>17.172999999999998</v>
      </c>
      <c r="I480" s="256"/>
      <c r="J480" s="252"/>
      <c r="K480" s="252"/>
      <c r="L480" s="257"/>
      <c r="M480" s="258"/>
      <c r="N480" s="259"/>
      <c r="O480" s="259"/>
      <c r="P480" s="259"/>
      <c r="Q480" s="259"/>
      <c r="R480" s="259"/>
      <c r="S480" s="259"/>
      <c r="T480" s="26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1" t="s">
        <v>163</v>
      </c>
      <c r="AU480" s="261" t="s">
        <v>85</v>
      </c>
      <c r="AV480" s="14" t="s">
        <v>85</v>
      </c>
      <c r="AW480" s="14" t="s">
        <v>32</v>
      </c>
      <c r="AX480" s="14" t="s">
        <v>76</v>
      </c>
      <c r="AY480" s="261" t="s">
        <v>155</v>
      </c>
    </row>
    <row r="481" s="14" customFormat="1">
      <c r="A481" s="14"/>
      <c r="B481" s="251"/>
      <c r="C481" s="252"/>
      <c r="D481" s="242" t="s">
        <v>163</v>
      </c>
      <c r="E481" s="253" t="s">
        <v>1</v>
      </c>
      <c r="F481" s="254" t="s">
        <v>724</v>
      </c>
      <c r="G481" s="252"/>
      <c r="H481" s="255">
        <v>0.83499999999999996</v>
      </c>
      <c r="I481" s="256"/>
      <c r="J481" s="252"/>
      <c r="K481" s="252"/>
      <c r="L481" s="257"/>
      <c r="M481" s="258"/>
      <c r="N481" s="259"/>
      <c r="O481" s="259"/>
      <c r="P481" s="259"/>
      <c r="Q481" s="259"/>
      <c r="R481" s="259"/>
      <c r="S481" s="259"/>
      <c r="T481" s="26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1" t="s">
        <v>163</v>
      </c>
      <c r="AU481" s="261" t="s">
        <v>85</v>
      </c>
      <c r="AV481" s="14" t="s">
        <v>85</v>
      </c>
      <c r="AW481" s="14" t="s">
        <v>32</v>
      </c>
      <c r="AX481" s="14" t="s">
        <v>76</v>
      </c>
      <c r="AY481" s="261" t="s">
        <v>155</v>
      </c>
    </row>
    <row r="482" s="14" customFormat="1">
      <c r="A482" s="14"/>
      <c r="B482" s="251"/>
      <c r="C482" s="252"/>
      <c r="D482" s="242" t="s">
        <v>163</v>
      </c>
      <c r="E482" s="253" t="s">
        <v>1</v>
      </c>
      <c r="F482" s="254" t="s">
        <v>725</v>
      </c>
      <c r="G482" s="252"/>
      <c r="H482" s="255">
        <v>6.056</v>
      </c>
      <c r="I482" s="256"/>
      <c r="J482" s="252"/>
      <c r="K482" s="252"/>
      <c r="L482" s="257"/>
      <c r="M482" s="258"/>
      <c r="N482" s="259"/>
      <c r="O482" s="259"/>
      <c r="P482" s="259"/>
      <c r="Q482" s="259"/>
      <c r="R482" s="259"/>
      <c r="S482" s="259"/>
      <c r="T482" s="26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1" t="s">
        <v>163</v>
      </c>
      <c r="AU482" s="261" t="s">
        <v>85</v>
      </c>
      <c r="AV482" s="14" t="s">
        <v>85</v>
      </c>
      <c r="AW482" s="14" t="s">
        <v>32</v>
      </c>
      <c r="AX482" s="14" t="s">
        <v>76</v>
      </c>
      <c r="AY482" s="261" t="s">
        <v>155</v>
      </c>
    </row>
    <row r="483" s="14" customFormat="1">
      <c r="A483" s="14"/>
      <c r="B483" s="251"/>
      <c r="C483" s="252"/>
      <c r="D483" s="242" t="s">
        <v>163</v>
      </c>
      <c r="E483" s="253" t="s">
        <v>1</v>
      </c>
      <c r="F483" s="254" t="s">
        <v>726</v>
      </c>
      <c r="G483" s="252"/>
      <c r="H483" s="255">
        <v>13.335000000000001</v>
      </c>
      <c r="I483" s="256"/>
      <c r="J483" s="252"/>
      <c r="K483" s="252"/>
      <c r="L483" s="257"/>
      <c r="M483" s="258"/>
      <c r="N483" s="259"/>
      <c r="O483" s="259"/>
      <c r="P483" s="259"/>
      <c r="Q483" s="259"/>
      <c r="R483" s="259"/>
      <c r="S483" s="259"/>
      <c r="T483" s="26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1" t="s">
        <v>163</v>
      </c>
      <c r="AU483" s="261" t="s">
        <v>85</v>
      </c>
      <c r="AV483" s="14" t="s">
        <v>85</v>
      </c>
      <c r="AW483" s="14" t="s">
        <v>32</v>
      </c>
      <c r="AX483" s="14" t="s">
        <v>76</v>
      </c>
      <c r="AY483" s="261" t="s">
        <v>155</v>
      </c>
    </row>
    <row r="484" s="15" customFormat="1">
      <c r="A484" s="15"/>
      <c r="B484" s="262"/>
      <c r="C484" s="263"/>
      <c r="D484" s="242" t="s">
        <v>163</v>
      </c>
      <c r="E484" s="264" t="s">
        <v>1</v>
      </c>
      <c r="F484" s="265" t="s">
        <v>167</v>
      </c>
      <c r="G484" s="263"/>
      <c r="H484" s="266">
        <v>65.111000000000004</v>
      </c>
      <c r="I484" s="267"/>
      <c r="J484" s="263"/>
      <c r="K484" s="263"/>
      <c r="L484" s="268"/>
      <c r="M484" s="269"/>
      <c r="N484" s="270"/>
      <c r="O484" s="270"/>
      <c r="P484" s="270"/>
      <c r="Q484" s="270"/>
      <c r="R484" s="270"/>
      <c r="S484" s="270"/>
      <c r="T484" s="271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2" t="s">
        <v>163</v>
      </c>
      <c r="AU484" s="272" t="s">
        <v>85</v>
      </c>
      <c r="AV484" s="15" t="s">
        <v>162</v>
      </c>
      <c r="AW484" s="15" t="s">
        <v>32</v>
      </c>
      <c r="AX484" s="15" t="s">
        <v>83</v>
      </c>
      <c r="AY484" s="272" t="s">
        <v>155</v>
      </c>
    </row>
    <row r="485" s="2" customFormat="1" ht="37.8" customHeight="1">
      <c r="A485" s="39"/>
      <c r="B485" s="40"/>
      <c r="C485" s="227" t="s">
        <v>358</v>
      </c>
      <c r="D485" s="227" t="s">
        <v>157</v>
      </c>
      <c r="E485" s="228" t="s">
        <v>489</v>
      </c>
      <c r="F485" s="229" t="s">
        <v>490</v>
      </c>
      <c r="G485" s="230" t="s">
        <v>266</v>
      </c>
      <c r="H485" s="231">
        <v>841.00199999999995</v>
      </c>
      <c r="I485" s="232"/>
      <c r="J485" s="233">
        <f>ROUND(I485*H485,2)</f>
        <v>0</v>
      </c>
      <c r="K485" s="229" t="s">
        <v>161</v>
      </c>
      <c r="L485" s="45"/>
      <c r="M485" s="234" t="s">
        <v>1</v>
      </c>
      <c r="N485" s="235" t="s">
        <v>41</v>
      </c>
      <c r="O485" s="92"/>
      <c r="P485" s="236">
        <f>O485*H485</f>
        <v>0</v>
      </c>
      <c r="Q485" s="236">
        <v>0</v>
      </c>
      <c r="R485" s="236">
        <f>Q485*H485</f>
        <v>0</v>
      </c>
      <c r="S485" s="236">
        <v>0</v>
      </c>
      <c r="T485" s="237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8" t="s">
        <v>162</v>
      </c>
      <c r="AT485" s="238" t="s">
        <v>157</v>
      </c>
      <c r="AU485" s="238" t="s">
        <v>85</v>
      </c>
      <c r="AY485" s="18" t="s">
        <v>155</v>
      </c>
      <c r="BE485" s="239">
        <f>IF(N485="základní",J485,0)</f>
        <v>0</v>
      </c>
      <c r="BF485" s="239">
        <f>IF(N485="snížená",J485,0)</f>
        <v>0</v>
      </c>
      <c r="BG485" s="239">
        <f>IF(N485="zákl. přenesená",J485,0)</f>
        <v>0</v>
      </c>
      <c r="BH485" s="239">
        <f>IF(N485="sníž. přenesená",J485,0)</f>
        <v>0</v>
      </c>
      <c r="BI485" s="239">
        <f>IF(N485="nulová",J485,0)</f>
        <v>0</v>
      </c>
      <c r="BJ485" s="18" t="s">
        <v>83</v>
      </c>
      <c r="BK485" s="239">
        <f>ROUND(I485*H485,2)</f>
        <v>0</v>
      </c>
      <c r="BL485" s="18" t="s">
        <v>162</v>
      </c>
      <c r="BM485" s="238" t="s">
        <v>519</v>
      </c>
    </row>
    <row r="486" s="13" customFormat="1">
      <c r="A486" s="13"/>
      <c r="B486" s="240"/>
      <c r="C486" s="241"/>
      <c r="D486" s="242" t="s">
        <v>163</v>
      </c>
      <c r="E486" s="243" t="s">
        <v>1</v>
      </c>
      <c r="F486" s="244" t="s">
        <v>492</v>
      </c>
      <c r="G486" s="241"/>
      <c r="H486" s="243" t="s">
        <v>1</v>
      </c>
      <c r="I486" s="245"/>
      <c r="J486" s="241"/>
      <c r="K486" s="241"/>
      <c r="L486" s="246"/>
      <c r="M486" s="247"/>
      <c r="N486" s="248"/>
      <c r="O486" s="248"/>
      <c r="P486" s="248"/>
      <c r="Q486" s="248"/>
      <c r="R486" s="248"/>
      <c r="S486" s="248"/>
      <c r="T486" s="24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0" t="s">
        <v>163</v>
      </c>
      <c r="AU486" s="250" t="s">
        <v>85</v>
      </c>
      <c r="AV486" s="13" t="s">
        <v>83</v>
      </c>
      <c r="AW486" s="13" t="s">
        <v>32</v>
      </c>
      <c r="AX486" s="13" t="s">
        <v>76</v>
      </c>
      <c r="AY486" s="250" t="s">
        <v>155</v>
      </c>
    </row>
    <row r="487" s="14" customFormat="1">
      <c r="A487" s="14"/>
      <c r="B487" s="251"/>
      <c r="C487" s="252"/>
      <c r="D487" s="242" t="s">
        <v>163</v>
      </c>
      <c r="E487" s="253" t="s">
        <v>1</v>
      </c>
      <c r="F487" s="254" t="s">
        <v>719</v>
      </c>
      <c r="G487" s="252"/>
      <c r="H487" s="255">
        <v>1.101</v>
      </c>
      <c r="I487" s="256"/>
      <c r="J487" s="252"/>
      <c r="K487" s="252"/>
      <c r="L487" s="257"/>
      <c r="M487" s="258"/>
      <c r="N487" s="259"/>
      <c r="O487" s="259"/>
      <c r="P487" s="259"/>
      <c r="Q487" s="259"/>
      <c r="R487" s="259"/>
      <c r="S487" s="259"/>
      <c r="T487" s="26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1" t="s">
        <v>163</v>
      </c>
      <c r="AU487" s="261" t="s">
        <v>85</v>
      </c>
      <c r="AV487" s="14" t="s">
        <v>85</v>
      </c>
      <c r="AW487" s="14" t="s">
        <v>32</v>
      </c>
      <c r="AX487" s="14" t="s">
        <v>76</v>
      </c>
      <c r="AY487" s="261" t="s">
        <v>155</v>
      </c>
    </row>
    <row r="488" s="14" customFormat="1">
      <c r="A488" s="14"/>
      <c r="B488" s="251"/>
      <c r="C488" s="252"/>
      <c r="D488" s="242" t="s">
        <v>163</v>
      </c>
      <c r="E488" s="253" t="s">
        <v>1</v>
      </c>
      <c r="F488" s="254" t="s">
        <v>720</v>
      </c>
      <c r="G488" s="252"/>
      <c r="H488" s="255">
        <v>12.505000000000001</v>
      </c>
      <c r="I488" s="256"/>
      <c r="J488" s="252"/>
      <c r="K488" s="252"/>
      <c r="L488" s="257"/>
      <c r="M488" s="258"/>
      <c r="N488" s="259"/>
      <c r="O488" s="259"/>
      <c r="P488" s="259"/>
      <c r="Q488" s="259"/>
      <c r="R488" s="259"/>
      <c r="S488" s="259"/>
      <c r="T488" s="26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1" t="s">
        <v>163</v>
      </c>
      <c r="AU488" s="261" t="s">
        <v>85</v>
      </c>
      <c r="AV488" s="14" t="s">
        <v>85</v>
      </c>
      <c r="AW488" s="14" t="s">
        <v>32</v>
      </c>
      <c r="AX488" s="14" t="s">
        <v>76</v>
      </c>
      <c r="AY488" s="261" t="s">
        <v>155</v>
      </c>
    </row>
    <row r="489" s="16" customFormat="1">
      <c r="A489" s="16"/>
      <c r="B489" s="277"/>
      <c r="C489" s="278"/>
      <c r="D489" s="242" t="s">
        <v>163</v>
      </c>
      <c r="E489" s="279" t="s">
        <v>1</v>
      </c>
      <c r="F489" s="280" t="s">
        <v>228</v>
      </c>
      <c r="G489" s="278"/>
      <c r="H489" s="281">
        <v>13.606000000000002</v>
      </c>
      <c r="I489" s="282"/>
      <c r="J489" s="278"/>
      <c r="K489" s="278"/>
      <c r="L489" s="283"/>
      <c r="M489" s="284"/>
      <c r="N489" s="285"/>
      <c r="O489" s="285"/>
      <c r="P489" s="285"/>
      <c r="Q489" s="285"/>
      <c r="R489" s="285"/>
      <c r="S489" s="285"/>
      <c r="T489" s="28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T489" s="287" t="s">
        <v>163</v>
      </c>
      <c r="AU489" s="287" t="s">
        <v>85</v>
      </c>
      <c r="AV489" s="16" t="s">
        <v>178</v>
      </c>
      <c r="AW489" s="16" t="s">
        <v>32</v>
      </c>
      <c r="AX489" s="16" t="s">
        <v>76</v>
      </c>
      <c r="AY489" s="287" t="s">
        <v>155</v>
      </c>
    </row>
    <row r="490" s="13" customFormat="1">
      <c r="A490" s="13"/>
      <c r="B490" s="240"/>
      <c r="C490" s="241"/>
      <c r="D490" s="242" t="s">
        <v>163</v>
      </c>
      <c r="E490" s="243" t="s">
        <v>1</v>
      </c>
      <c r="F490" s="244" t="s">
        <v>495</v>
      </c>
      <c r="G490" s="241"/>
      <c r="H490" s="243" t="s">
        <v>1</v>
      </c>
      <c r="I490" s="245"/>
      <c r="J490" s="241"/>
      <c r="K490" s="241"/>
      <c r="L490" s="246"/>
      <c r="M490" s="247"/>
      <c r="N490" s="248"/>
      <c r="O490" s="248"/>
      <c r="P490" s="248"/>
      <c r="Q490" s="248"/>
      <c r="R490" s="248"/>
      <c r="S490" s="248"/>
      <c r="T490" s="24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0" t="s">
        <v>163</v>
      </c>
      <c r="AU490" s="250" t="s">
        <v>85</v>
      </c>
      <c r="AV490" s="13" t="s">
        <v>83</v>
      </c>
      <c r="AW490" s="13" t="s">
        <v>32</v>
      </c>
      <c r="AX490" s="13" t="s">
        <v>76</v>
      </c>
      <c r="AY490" s="250" t="s">
        <v>155</v>
      </c>
    </row>
    <row r="491" s="14" customFormat="1">
      <c r="A491" s="14"/>
      <c r="B491" s="251"/>
      <c r="C491" s="252"/>
      <c r="D491" s="242" t="s">
        <v>163</v>
      </c>
      <c r="E491" s="253" t="s">
        <v>1</v>
      </c>
      <c r="F491" s="254" t="s">
        <v>727</v>
      </c>
      <c r="G491" s="252"/>
      <c r="H491" s="255">
        <v>25.613</v>
      </c>
      <c r="I491" s="256"/>
      <c r="J491" s="252"/>
      <c r="K491" s="252"/>
      <c r="L491" s="257"/>
      <c r="M491" s="258"/>
      <c r="N491" s="259"/>
      <c r="O491" s="259"/>
      <c r="P491" s="259"/>
      <c r="Q491" s="259"/>
      <c r="R491" s="259"/>
      <c r="S491" s="259"/>
      <c r="T491" s="260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1" t="s">
        <v>163</v>
      </c>
      <c r="AU491" s="261" t="s">
        <v>85</v>
      </c>
      <c r="AV491" s="14" t="s">
        <v>85</v>
      </c>
      <c r="AW491" s="14" t="s">
        <v>32</v>
      </c>
      <c r="AX491" s="14" t="s">
        <v>76</v>
      </c>
      <c r="AY491" s="261" t="s">
        <v>155</v>
      </c>
    </row>
    <row r="492" s="14" customFormat="1">
      <c r="A492" s="14"/>
      <c r="B492" s="251"/>
      <c r="C492" s="252"/>
      <c r="D492" s="242" t="s">
        <v>163</v>
      </c>
      <c r="E492" s="253" t="s">
        <v>1</v>
      </c>
      <c r="F492" s="254" t="s">
        <v>728</v>
      </c>
      <c r="G492" s="252"/>
      <c r="H492" s="255">
        <v>200.077</v>
      </c>
      <c r="I492" s="256"/>
      <c r="J492" s="252"/>
      <c r="K492" s="252"/>
      <c r="L492" s="257"/>
      <c r="M492" s="258"/>
      <c r="N492" s="259"/>
      <c r="O492" s="259"/>
      <c r="P492" s="259"/>
      <c r="Q492" s="259"/>
      <c r="R492" s="259"/>
      <c r="S492" s="259"/>
      <c r="T492" s="26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1" t="s">
        <v>163</v>
      </c>
      <c r="AU492" s="261" t="s">
        <v>85</v>
      </c>
      <c r="AV492" s="14" t="s">
        <v>85</v>
      </c>
      <c r="AW492" s="14" t="s">
        <v>32</v>
      </c>
      <c r="AX492" s="14" t="s">
        <v>76</v>
      </c>
      <c r="AY492" s="261" t="s">
        <v>155</v>
      </c>
    </row>
    <row r="493" s="14" customFormat="1">
      <c r="A493" s="14"/>
      <c r="B493" s="251"/>
      <c r="C493" s="252"/>
      <c r="D493" s="242" t="s">
        <v>163</v>
      </c>
      <c r="E493" s="253" t="s">
        <v>1</v>
      </c>
      <c r="F493" s="254" t="s">
        <v>729</v>
      </c>
      <c r="G493" s="252"/>
      <c r="H493" s="255">
        <v>274.76799999999997</v>
      </c>
      <c r="I493" s="256"/>
      <c r="J493" s="252"/>
      <c r="K493" s="252"/>
      <c r="L493" s="257"/>
      <c r="M493" s="258"/>
      <c r="N493" s="259"/>
      <c r="O493" s="259"/>
      <c r="P493" s="259"/>
      <c r="Q493" s="259"/>
      <c r="R493" s="259"/>
      <c r="S493" s="259"/>
      <c r="T493" s="26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1" t="s">
        <v>163</v>
      </c>
      <c r="AU493" s="261" t="s">
        <v>85</v>
      </c>
      <c r="AV493" s="14" t="s">
        <v>85</v>
      </c>
      <c r="AW493" s="14" t="s">
        <v>32</v>
      </c>
      <c r="AX493" s="14" t="s">
        <v>76</v>
      </c>
      <c r="AY493" s="261" t="s">
        <v>155</v>
      </c>
    </row>
    <row r="494" s="14" customFormat="1">
      <c r="A494" s="14"/>
      <c r="B494" s="251"/>
      <c r="C494" s="252"/>
      <c r="D494" s="242" t="s">
        <v>163</v>
      </c>
      <c r="E494" s="253" t="s">
        <v>1</v>
      </c>
      <c r="F494" s="254" t="s">
        <v>730</v>
      </c>
      <c r="G494" s="252"/>
      <c r="H494" s="255">
        <v>13.358000000000001</v>
      </c>
      <c r="I494" s="256"/>
      <c r="J494" s="252"/>
      <c r="K494" s="252"/>
      <c r="L494" s="257"/>
      <c r="M494" s="258"/>
      <c r="N494" s="259"/>
      <c r="O494" s="259"/>
      <c r="P494" s="259"/>
      <c r="Q494" s="259"/>
      <c r="R494" s="259"/>
      <c r="S494" s="259"/>
      <c r="T494" s="26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1" t="s">
        <v>163</v>
      </c>
      <c r="AU494" s="261" t="s">
        <v>85</v>
      </c>
      <c r="AV494" s="14" t="s">
        <v>85</v>
      </c>
      <c r="AW494" s="14" t="s">
        <v>32</v>
      </c>
      <c r="AX494" s="14" t="s">
        <v>76</v>
      </c>
      <c r="AY494" s="261" t="s">
        <v>155</v>
      </c>
    </row>
    <row r="495" s="14" customFormat="1">
      <c r="A495" s="14"/>
      <c r="B495" s="251"/>
      <c r="C495" s="252"/>
      <c r="D495" s="242" t="s">
        <v>163</v>
      </c>
      <c r="E495" s="253" t="s">
        <v>1</v>
      </c>
      <c r="F495" s="254" t="s">
        <v>731</v>
      </c>
      <c r="G495" s="252"/>
      <c r="H495" s="255">
        <v>96.902000000000001</v>
      </c>
      <c r="I495" s="256"/>
      <c r="J495" s="252"/>
      <c r="K495" s="252"/>
      <c r="L495" s="257"/>
      <c r="M495" s="258"/>
      <c r="N495" s="259"/>
      <c r="O495" s="259"/>
      <c r="P495" s="259"/>
      <c r="Q495" s="259"/>
      <c r="R495" s="259"/>
      <c r="S495" s="259"/>
      <c r="T495" s="260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1" t="s">
        <v>163</v>
      </c>
      <c r="AU495" s="261" t="s">
        <v>85</v>
      </c>
      <c r="AV495" s="14" t="s">
        <v>85</v>
      </c>
      <c r="AW495" s="14" t="s">
        <v>32</v>
      </c>
      <c r="AX495" s="14" t="s">
        <v>76</v>
      </c>
      <c r="AY495" s="261" t="s">
        <v>155</v>
      </c>
    </row>
    <row r="496" s="14" customFormat="1">
      <c r="A496" s="14"/>
      <c r="B496" s="251"/>
      <c r="C496" s="252"/>
      <c r="D496" s="242" t="s">
        <v>163</v>
      </c>
      <c r="E496" s="253" t="s">
        <v>1</v>
      </c>
      <c r="F496" s="254" t="s">
        <v>732</v>
      </c>
      <c r="G496" s="252"/>
      <c r="H496" s="255">
        <v>216.678</v>
      </c>
      <c r="I496" s="256"/>
      <c r="J496" s="252"/>
      <c r="K496" s="252"/>
      <c r="L496" s="257"/>
      <c r="M496" s="258"/>
      <c r="N496" s="259"/>
      <c r="O496" s="259"/>
      <c r="P496" s="259"/>
      <c r="Q496" s="259"/>
      <c r="R496" s="259"/>
      <c r="S496" s="259"/>
      <c r="T496" s="260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1" t="s">
        <v>163</v>
      </c>
      <c r="AU496" s="261" t="s">
        <v>85</v>
      </c>
      <c r="AV496" s="14" t="s">
        <v>85</v>
      </c>
      <c r="AW496" s="14" t="s">
        <v>32</v>
      </c>
      <c r="AX496" s="14" t="s">
        <v>76</v>
      </c>
      <c r="AY496" s="261" t="s">
        <v>155</v>
      </c>
    </row>
    <row r="497" s="15" customFormat="1">
      <c r="A497" s="15"/>
      <c r="B497" s="262"/>
      <c r="C497" s="263"/>
      <c r="D497" s="242" t="s">
        <v>163</v>
      </c>
      <c r="E497" s="264" t="s">
        <v>1</v>
      </c>
      <c r="F497" s="265" t="s">
        <v>167</v>
      </c>
      <c r="G497" s="263"/>
      <c r="H497" s="266">
        <v>841.00199999999995</v>
      </c>
      <c r="I497" s="267"/>
      <c r="J497" s="263"/>
      <c r="K497" s="263"/>
      <c r="L497" s="268"/>
      <c r="M497" s="269"/>
      <c r="N497" s="270"/>
      <c r="O497" s="270"/>
      <c r="P497" s="270"/>
      <c r="Q497" s="270"/>
      <c r="R497" s="270"/>
      <c r="S497" s="270"/>
      <c r="T497" s="271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72" t="s">
        <v>163</v>
      </c>
      <c r="AU497" s="272" t="s">
        <v>85</v>
      </c>
      <c r="AV497" s="15" t="s">
        <v>162</v>
      </c>
      <c r="AW497" s="15" t="s">
        <v>32</v>
      </c>
      <c r="AX497" s="15" t="s">
        <v>83</v>
      </c>
      <c r="AY497" s="272" t="s">
        <v>155</v>
      </c>
    </row>
    <row r="498" s="2" customFormat="1" ht="24.15" customHeight="1">
      <c r="A498" s="39"/>
      <c r="B498" s="40"/>
      <c r="C498" s="227" t="s">
        <v>502</v>
      </c>
      <c r="D498" s="227" t="s">
        <v>157</v>
      </c>
      <c r="E498" s="228" t="s">
        <v>503</v>
      </c>
      <c r="F498" s="229" t="s">
        <v>504</v>
      </c>
      <c r="G498" s="230" t="s">
        <v>266</v>
      </c>
      <c r="H498" s="231">
        <v>13.606</v>
      </c>
      <c r="I498" s="232"/>
      <c r="J498" s="233">
        <f>ROUND(I498*H498,2)</f>
        <v>0</v>
      </c>
      <c r="K498" s="229" t="s">
        <v>161</v>
      </c>
      <c r="L498" s="45"/>
      <c r="M498" s="234" t="s">
        <v>1</v>
      </c>
      <c r="N498" s="235" t="s">
        <v>41</v>
      </c>
      <c r="O498" s="92"/>
      <c r="P498" s="236">
        <f>O498*H498</f>
        <v>0</v>
      </c>
      <c r="Q498" s="236">
        <v>0</v>
      </c>
      <c r="R498" s="236">
        <f>Q498*H498</f>
        <v>0</v>
      </c>
      <c r="S498" s="236">
        <v>0</v>
      </c>
      <c r="T498" s="237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8" t="s">
        <v>162</v>
      </c>
      <c r="AT498" s="238" t="s">
        <v>157</v>
      </c>
      <c r="AU498" s="238" t="s">
        <v>85</v>
      </c>
      <c r="AY498" s="18" t="s">
        <v>155</v>
      </c>
      <c r="BE498" s="239">
        <f>IF(N498="základní",J498,0)</f>
        <v>0</v>
      </c>
      <c r="BF498" s="239">
        <f>IF(N498="snížená",J498,0)</f>
        <v>0</v>
      </c>
      <c r="BG498" s="239">
        <f>IF(N498="zákl. přenesená",J498,0)</f>
        <v>0</v>
      </c>
      <c r="BH498" s="239">
        <f>IF(N498="sníž. přenesená",J498,0)</f>
        <v>0</v>
      </c>
      <c r="BI498" s="239">
        <f>IF(N498="nulová",J498,0)</f>
        <v>0</v>
      </c>
      <c r="BJ498" s="18" t="s">
        <v>83</v>
      </c>
      <c r="BK498" s="239">
        <f>ROUND(I498*H498,2)</f>
        <v>0</v>
      </c>
      <c r="BL498" s="18" t="s">
        <v>162</v>
      </c>
      <c r="BM498" s="238" t="s">
        <v>527</v>
      </c>
    </row>
    <row r="499" s="13" customFormat="1">
      <c r="A499" s="13"/>
      <c r="B499" s="240"/>
      <c r="C499" s="241"/>
      <c r="D499" s="242" t="s">
        <v>163</v>
      </c>
      <c r="E499" s="243" t="s">
        <v>1</v>
      </c>
      <c r="F499" s="244" t="s">
        <v>492</v>
      </c>
      <c r="G499" s="241"/>
      <c r="H499" s="243" t="s">
        <v>1</v>
      </c>
      <c r="I499" s="245"/>
      <c r="J499" s="241"/>
      <c r="K499" s="241"/>
      <c r="L499" s="246"/>
      <c r="M499" s="247"/>
      <c r="N499" s="248"/>
      <c r="O499" s="248"/>
      <c r="P499" s="248"/>
      <c r="Q499" s="248"/>
      <c r="R499" s="248"/>
      <c r="S499" s="248"/>
      <c r="T499" s="24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0" t="s">
        <v>163</v>
      </c>
      <c r="AU499" s="250" t="s">
        <v>85</v>
      </c>
      <c r="AV499" s="13" t="s">
        <v>83</v>
      </c>
      <c r="AW499" s="13" t="s">
        <v>32</v>
      </c>
      <c r="AX499" s="13" t="s">
        <v>76</v>
      </c>
      <c r="AY499" s="250" t="s">
        <v>155</v>
      </c>
    </row>
    <row r="500" s="14" customFormat="1">
      <c r="A500" s="14"/>
      <c r="B500" s="251"/>
      <c r="C500" s="252"/>
      <c r="D500" s="242" t="s">
        <v>163</v>
      </c>
      <c r="E500" s="253" t="s">
        <v>1</v>
      </c>
      <c r="F500" s="254" t="s">
        <v>719</v>
      </c>
      <c r="G500" s="252"/>
      <c r="H500" s="255">
        <v>1.101</v>
      </c>
      <c r="I500" s="256"/>
      <c r="J500" s="252"/>
      <c r="K500" s="252"/>
      <c r="L500" s="257"/>
      <c r="M500" s="258"/>
      <c r="N500" s="259"/>
      <c r="O500" s="259"/>
      <c r="P500" s="259"/>
      <c r="Q500" s="259"/>
      <c r="R500" s="259"/>
      <c r="S500" s="259"/>
      <c r="T500" s="26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1" t="s">
        <v>163</v>
      </c>
      <c r="AU500" s="261" t="s">
        <v>85</v>
      </c>
      <c r="AV500" s="14" t="s">
        <v>85</v>
      </c>
      <c r="AW500" s="14" t="s">
        <v>32</v>
      </c>
      <c r="AX500" s="14" t="s">
        <v>76</v>
      </c>
      <c r="AY500" s="261" t="s">
        <v>155</v>
      </c>
    </row>
    <row r="501" s="14" customFormat="1">
      <c r="A501" s="14"/>
      <c r="B501" s="251"/>
      <c r="C501" s="252"/>
      <c r="D501" s="242" t="s">
        <v>163</v>
      </c>
      <c r="E501" s="253" t="s">
        <v>1</v>
      </c>
      <c r="F501" s="254" t="s">
        <v>720</v>
      </c>
      <c r="G501" s="252"/>
      <c r="H501" s="255">
        <v>12.505000000000001</v>
      </c>
      <c r="I501" s="256"/>
      <c r="J501" s="252"/>
      <c r="K501" s="252"/>
      <c r="L501" s="257"/>
      <c r="M501" s="258"/>
      <c r="N501" s="259"/>
      <c r="O501" s="259"/>
      <c r="P501" s="259"/>
      <c r="Q501" s="259"/>
      <c r="R501" s="259"/>
      <c r="S501" s="259"/>
      <c r="T501" s="260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1" t="s">
        <v>163</v>
      </c>
      <c r="AU501" s="261" t="s">
        <v>85</v>
      </c>
      <c r="AV501" s="14" t="s">
        <v>85</v>
      </c>
      <c r="AW501" s="14" t="s">
        <v>32</v>
      </c>
      <c r="AX501" s="14" t="s">
        <v>76</v>
      </c>
      <c r="AY501" s="261" t="s">
        <v>155</v>
      </c>
    </row>
    <row r="502" s="15" customFormat="1">
      <c r="A502" s="15"/>
      <c r="B502" s="262"/>
      <c r="C502" s="263"/>
      <c r="D502" s="242" t="s">
        <v>163</v>
      </c>
      <c r="E502" s="264" t="s">
        <v>1</v>
      </c>
      <c r="F502" s="265" t="s">
        <v>167</v>
      </c>
      <c r="G502" s="263"/>
      <c r="H502" s="266">
        <v>13.606000000000002</v>
      </c>
      <c r="I502" s="267"/>
      <c r="J502" s="263"/>
      <c r="K502" s="263"/>
      <c r="L502" s="268"/>
      <c r="M502" s="269"/>
      <c r="N502" s="270"/>
      <c r="O502" s="270"/>
      <c r="P502" s="270"/>
      <c r="Q502" s="270"/>
      <c r="R502" s="270"/>
      <c r="S502" s="270"/>
      <c r="T502" s="271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72" t="s">
        <v>163</v>
      </c>
      <c r="AU502" s="272" t="s">
        <v>85</v>
      </c>
      <c r="AV502" s="15" t="s">
        <v>162</v>
      </c>
      <c r="AW502" s="15" t="s">
        <v>32</v>
      </c>
      <c r="AX502" s="15" t="s">
        <v>83</v>
      </c>
      <c r="AY502" s="272" t="s">
        <v>155</v>
      </c>
    </row>
    <row r="503" s="2" customFormat="1" ht="44.25" customHeight="1">
      <c r="A503" s="39"/>
      <c r="B503" s="40"/>
      <c r="C503" s="227" t="s">
        <v>361</v>
      </c>
      <c r="D503" s="288" t="s">
        <v>157</v>
      </c>
      <c r="E503" s="228" t="s">
        <v>507</v>
      </c>
      <c r="F503" s="229" t="s">
        <v>508</v>
      </c>
      <c r="G503" s="230" t="s">
        <v>266</v>
      </c>
      <c r="H503" s="231">
        <v>17.172999999999998</v>
      </c>
      <c r="I503" s="232"/>
      <c r="J503" s="233">
        <f>ROUND(I503*H503,2)</f>
        <v>0</v>
      </c>
      <c r="K503" s="229" t="s">
        <v>267</v>
      </c>
      <c r="L503" s="45"/>
      <c r="M503" s="234" t="s">
        <v>1</v>
      </c>
      <c r="N503" s="235" t="s">
        <v>41</v>
      </c>
      <c r="O503" s="92"/>
      <c r="P503" s="236">
        <f>O503*H503</f>
        <v>0</v>
      </c>
      <c r="Q503" s="236">
        <v>0</v>
      </c>
      <c r="R503" s="236">
        <f>Q503*H503</f>
        <v>0</v>
      </c>
      <c r="S503" s="236">
        <v>0</v>
      </c>
      <c r="T503" s="237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8" t="s">
        <v>162</v>
      </c>
      <c r="AT503" s="238" t="s">
        <v>157</v>
      </c>
      <c r="AU503" s="238" t="s">
        <v>85</v>
      </c>
      <c r="AY503" s="18" t="s">
        <v>155</v>
      </c>
      <c r="BE503" s="239">
        <f>IF(N503="základní",J503,0)</f>
        <v>0</v>
      </c>
      <c r="BF503" s="239">
        <f>IF(N503="snížená",J503,0)</f>
        <v>0</v>
      </c>
      <c r="BG503" s="239">
        <f>IF(N503="zákl. přenesená",J503,0)</f>
        <v>0</v>
      </c>
      <c r="BH503" s="239">
        <f>IF(N503="sníž. přenesená",J503,0)</f>
        <v>0</v>
      </c>
      <c r="BI503" s="239">
        <f>IF(N503="nulová",J503,0)</f>
        <v>0</v>
      </c>
      <c r="BJ503" s="18" t="s">
        <v>83</v>
      </c>
      <c r="BK503" s="239">
        <f>ROUND(I503*H503,2)</f>
        <v>0</v>
      </c>
      <c r="BL503" s="18" t="s">
        <v>162</v>
      </c>
      <c r="BM503" s="238" t="s">
        <v>623</v>
      </c>
    </row>
    <row r="504" s="14" customFormat="1">
      <c r="A504" s="14"/>
      <c r="B504" s="251"/>
      <c r="C504" s="252"/>
      <c r="D504" s="242" t="s">
        <v>163</v>
      </c>
      <c r="E504" s="253" t="s">
        <v>1</v>
      </c>
      <c r="F504" s="254" t="s">
        <v>723</v>
      </c>
      <c r="G504" s="252"/>
      <c r="H504" s="255">
        <v>17.172999999999998</v>
      </c>
      <c r="I504" s="256"/>
      <c r="J504" s="252"/>
      <c r="K504" s="252"/>
      <c r="L504" s="257"/>
      <c r="M504" s="258"/>
      <c r="N504" s="259"/>
      <c r="O504" s="259"/>
      <c r="P504" s="259"/>
      <c r="Q504" s="259"/>
      <c r="R504" s="259"/>
      <c r="S504" s="259"/>
      <c r="T504" s="26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1" t="s">
        <v>163</v>
      </c>
      <c r="AU504" s="261" t="s">
        <v>85</v>
      </c>
      <c r="AV504" s="14" t="s">
        <v>85</v>
      </c>
      <c r="AW504" s="14" t="s">
        <v>32</v>
      </c>
      <c r="AX504" s="14" t="s">
        <v>76</v>
      </c>
      <c r="AY504" s="261" t="s">
        <v>155</v>
      </c>
    </row>
    <row r="505" s="15" customFormat="1">
      <c r="A505" s="15"/>
      <c r="B505" s="262"/>
      <c r="C505" s="263"/>
      <c r="D505" s="242" t="s">
        <v>163</v>
      </c>
      <c r="E505" s="264" t="s">
        <v>1</v>
      </c>
      <c r="F505" s="265" t="s">
        <v>167</v>
      </c>
      <c r="G505" s="263"/>
      <c r="H505" s="266">
        <v>17.172999999999998</v>
      </c>
      <c r="I505" s="267"/>
      <c r="J505" s="263"/>
      <c r="K505" s="263"/>
      <c r="L505" s="268"/>
      <c r="M505" s="269"/>
      <c r="N505" s="270"/>
      <c r="O505" s="270"/>
      <c r="P505" s="270"/>
      <c r="Q505" s="270"/>
      <c r="R505" s="270"/>
      <c r="S505" s="270"/>
      <c r="T505" s="271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72" t="s">
        <v>163</v>
      </c>
      <c r="AU505" s="272" t="s">
        <v>85</v>
      </c>
      <c r="AV505" s="15" t="s">
        <v>162</v>
      </c>
      <c r="AW505" s="15" t="s">
        <v>32</v>
      </c>
      <c r="AX505" s="15" t="s">
        <v>83</v>
      </c>
      <c r="AY505" s="272" t="s">
        <v>155</v>
      </c>
    </row>
    <row r="506" s="2" customFormat="1" ht="44.25" customHeight="1">
      <c r="A506" s="39"/>
      <c r="B506" s="40"/>
      <c r="C506" s="227" t="s">
        <v>511</v>
      </c>
      <c r="D506" s="288" t="s">
        <v>157</v>
      </c>
      <c r="E506" s="228" t="s">
        <v>512</v>
      </c>
      <c r="F506" s="229" t="s">
        <v>513</v>
      </c>
      <c r="G506" s="230" t="s">
        <v>266</v>
      </c>
      <c r="H506" s="231">
        <v>20.225999999999999</v>
      </c>
      <c r="I506" s="232"/>
      <c r="J506" s="233">
        <f>ROUND(I506*H506,2)</f>
        <v>0</v>
      </c>
      <c r="K506" s="229" t="s">
        <v>267</v>
      </c>
      <c r="L506" s="45"/>
      <c r="M506" s="234" t="s">
        <v>1</v>
      </c>
      <c r="N506" s="235" t="s">
        <v>41</v>
      </c>
      <c r="O506" s="92"/>
      <c r="P506" s="236">
        <f>O506*H506</f>
        <v>0</v>
      </c>
      <c r="Q506" s="236">
        <v>0</v>
      </c>
      <c r="R506" s="236">
        <f>Q506*H506</f>
        <v>0</v>
      </c>
      <c r="S506" s="236">
        <v>0</v>
      </c>
      <c r="T506" s="237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8" t="s">
        <v>162</v>
      </c>
      <c r="AT506" s="238" t="s">
        <v>157</v>
      </c>
      <c r="AU506" s="238" t="s">
        <v>85</v>
      </c>
      <c r="AY506" s="18" t="s">
        <v>155</v>
      </c>
      <c r="BE506" s="239">
        <f>IF(N506="základní",J506,0)</f>
        <v>0</v>
      </c>
      <c r="BF506" s="239">
        <f>IF(N506="snížená",J506,0)</f>
        <v>0</v>
      </c>
      <c r="BG506" s="239">
        <f>IF(N506="zákl. přenesená",J506,0)</f>
        <v>0</v>
      </c>
      <c r="BH506" s="239">
        <f>IF(N506="sníž. přenesená",J506,0)</f>
        <v>0</v>
      </c>
      <c r="BI506" s="239">
        <f>IF(N506="nulová",J506,0)</f>
        <v>0</v>
      </c>
      <c r="BJ506" s="18" t="s">
        <v>83</v>
      </c>
      <c r="BK506" s="239">
        <f>ROUND(I506*H506,2)</f>
        <v>0</v>
      </c>
      <c r="BL506" s="18" t="s">
        <v>162</v>
      </c>
      <c r="BM506" s="238" t="s">
        <v>624</v>
      </c>
    </row>
    <row r="507" s="14" customFormat="1">
      <c r="A507" s="14"/>
      <c r="B507" s="251"/>
      <c r="C507" s="252"/>
      <c r="D507" s="242" t="s">
        <v>163</v>
      </c>
      <c r="E507" s="253" t="s">
        <v>1</v>
      </c>
      <c r="F507" s="254" t="s">
        <v>724</v>
      </c>
      <c r="G507" s="252"/>
      <c r="H507" s="255">
        <v>0.83499999999999996</v>
      </c>
      <c r="I507" s="256"/>
      <c r="J507" s="252"/>
      <c r="K507" s="252"/>
      <c r="L507" s="257"/>
      <c r="M507" s="258"/>
      <c r="N507" s="259"/>
      <c r="O507" s="259"/>
      <c r="P507" s="259"/>
      <c r="Q507" s="259"/>
      <c r="R507" s="259"/>
      <c r="S507" s="259"/>
      <c r="T507" s="26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1" t="s">
        <v>163</v>
      </c>
      <c r="AU507" s="261" t="s">
        <v>85</v>
      </c>
      <c r="AV507" s="14" t="s">
        <v>85</v>
      </c>
      <c r="AW507" s="14" t="s">
        <v>32</v>
      </c>
      <c r="AX507" s="14" t="s">
        <v>76</v>
      </c>
      <c r="AY507" s="261" t="s">
        <v>155</v>
      </c>
    </row>
    <row r="508" s="14" customFormat="1">
      <c r="A508" s="14"/>
      <c r="B508" s="251"/>
      <c r="C508" s="252"/>
      <c r="D508" s="242" t="s">
        <v>163</v>
      </c>
      <c r="E508" s="253" t="s">
        <v>1</v>
      </c>
      <c r="F508" s="254" t="s">
        <v>725</v>
      </c>
      <c r="G508" s="252"/>
      <c r="H508" s="255">
        <v>6.056</v>
      </c>
      <c r="I508" s="256"/>
      <c r="J508" s="252"/>
      <c r="K508" s="252"/>
      <c r="L508" s="257"/>
      <c r="M508" s="258"/>
      <c r="N508" s="259"/>
      <c r="O508" s="259"/>
      <c r="P508" s="259"/>
      <c r="Q508" s="259"/>
      <c r="R508" s="259"/>
      <c r="S508" s="259"/>
      <c r="T508" s="26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1" t="s">
        <v>163</v>
      </c>
      <c r="AU508" s="261" t="s">
        <v>85</v>
      </c>
      <c r="AV508" s="14" t="s">
        <v>85</v>
      </c>
      <c r="AW508" s="14" t="s">
        <v>32</v>
      </c>
      <c r="AX508" s="14" t="s">
        <v>76</v>
      </c>
      <c r="AY508" s="261" t="s">
        <v>155</v>
      </c>
    </row>
    <row r="509" s="14" customFormat="1">
      <c r="A509" s="14"/>
      <c r="B509" s="251"/>
      <c r="C509" s="252"/>
      <c r="D509" s="242" t="s">
        <v>163</v>
      </c>
      <c r="E509" s="253" t="s">
        <v>1</v>
      </c>
      <c r="F509" s="254" t="s">
        <v>726</v>
      </c>
      <c r="G509" s="252"/>
      <c r="H509" s="255">
        <v>13.335000000000001</v>
      </c>
      <c r="I509" s="256"/>
      <c r="J509" s="252"/>
      <c r="K509" s="252"/>
      <c r="L509" s="257"/>
      <c r="M509" s="258"/>
      <c r="N509" s="259"/>
      <c r="O509" s="259"/>
      <c r="P509" s="259"/>
      <c r="Q509" s="259"/>
      <c r="R509" s="259"/>
      <c r="S509" s="259"/>
      <c r="T509" s="26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1" t="s">
        <v>163</v>
      </c>
      <c r="AU509" s="261" t="s">
        <v>85</v>
      </c>
      <c r="AV509" s="14" t="s">
        <v>85</v>
      </c>
      <c r="AW509" s="14" t="s">
        <v>32</v>
      </c>
      <c r="AX509" s="14" t="s">
        <v>76</v>
      </c>
      <c r="AY509" s="261" t="s">
        <v>155</v>
      </c>
    </row>
    <row r="510" s="15" customFormat="1">
      <c r="A510" s="15"/>
      <c r="B510" s="262"/>
      <c r="C510" s="263"/>
      <c r="D510" s="242" t="s">
        <v>163</v>
      </c>
      <c r="E510" s="264" t="s">
        <v>1</v>
      </c>
      <c r="F510" s="265" t="s">
        <v>167</v>
      </c>
      <c r="G510" s="263"/>
      <c r="H510" s="266">
        <v>20.225999999999999</v>
      </c>
      <c r="I510" s="267"/>
      <c r="J510" s="263"/>
      <c r="K510" s="263"/>
      <c r="L510" s="268"/>
      <c r="M510" s="269"/>
      <c r="N510" s="270"/>
      <c r="O510" s="270"/>
      <c r="P510" s="270"/>
      <c r="Q510" s="270"/>
      <c r="R510" s="270"/>
      <c r="S510" s="270"/>
      <c r="T510" s="271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72" t="s">
        <v>163</v>
      </c>
      <c r="AU510" s="272" t="s">
        <v>85</v>
      </c>
      <c r="AV510" s="15" t="s">
        <v>162</v>
      </c>
      <c r="AW510" s="15" t="s">
        <v>32</v>
      </c>
      <c r="AX510" s="15" t="s">
        <v>83</v>
      </c>
      <c r="AY510" s="272" t="s">
        <v>155</v>
      </c>
    </row>
    <row r="511" s="2" customFormat="1" ht="44.25" customHeight="1">
      <c r="A511" s="39"/>
      <c r="B511" s="40"/>
      <c r="C511" s="227" t="s">
        <v>366</v>
      </c>
      <c r="D511" s="288" t="s">
        <v>157</v>
      </c>
      <c r="E511" s="228" t="s">
        <v>518</v>
      </c>
      <c r="F511" s="229" t="s">
        <v>265</v>
      </c>
      <c r="G511" s="230" t="s">
        <v>266</v>
      </c>
      <c r="H511" s="231">
        <v>14.106</v>
      </c>
      <c r="I511" s="232"/>
      <c r="J511" s="233">
        <f>ROUND(I511*H511,2)</f>
        <v>0</v>
      </c>
      <c r="K511" s="229" t="s">
        <v>267</v>
      </c>
      <c r="L511" s="45"/>
      <c r="M511" s="234" t="s">
        <v>1</v>
      </c>
      <c r="N511" s="235" t="s">
        <v>41</v>
      </c>
      <c r="O511" s="92"/>
      <c r="P511" s="236">
        <f>O511*H511</f>
        <v>0</v>
      </c>
      <c r="Q511" s="236">
        <v>0</v>
      </c>
      <c r="R511" s="236">
        <f>Q511*H511</f>
        <v>0</v>
      </c>
      <c r="S511" s="236">
        <v>0</v>
      </c>
      <c r="T511" s="237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8" t="s">
        <v>162</v>
      </c>
      <c r="AT511" s="238" t="s">
        <v>157</v>
      </c>
      <c r="AU511" s="238" t="s">
        <v>85</v>
      </c>
      <c r="AY511" s="18" t="s">
        <v>155</v>
      </c>
      <c r="BE511" s="239">
        <f>IF(N511="základní",J511,0)</f>
        <v>0</v>
      </c>
      <c r="BF511" s="239">
        <f>IF(N511="snížená",J511,0)</f>
        <v>0</v>
      </c>
      <c r="BG511" s="239">
        <f>IF(N511="zákl. přenesená",J511,0)</f>
        <v>0</v>
      </c>
      <c r="BH511" s="239">
        <f>IF(N511="sníž. přenesená",J511,0)</f>
        <v>0</v>
      </c>
      <c r="BI511" s="239">
        <f>IF(N511="nulová",J511,0)</f>
        <v>0</v>
      </c>
      <c r="BJ511" s="18" t="s">
        <v>83</v>
      </c>
      <c r="BK511" s="239">
        <f>ROUND(I511*H511,2)</f>
        <v>0</v>
      </c>
      <c r="BL511" s="18" t="s">
        <v>162</v>
      </c>
      <c r="BM511" s="238" t="s">
        <v>625</v>
      </c>
    </row>
    <row r="512" s="14" customFormat="1">
      <c r="A512" s="14"/>
      <c r="B512" s="251"/>
      <c r="C512" s="252"/>
      <c r="D512" s="242" t="s">
        <v>163</v>
      </c>
      <c r="E512" s="253" t="s">
        <v>1</v>
      </c>
      <c r="F512" s="254" t="s">
        <v>721</v>
      </c>
      <c r="G512" s="252"/>
      <c r="H512" s="255">
        <v>1.601</v>
      </c>
      <c r="I512" s="256"/>
      <c r="J512" s="252"/>
      <c r="K512" s="252"/>
      <c r="L512" s="257"/>
      <c r="M512" s="258"/>
      <c r="N512" s="259"/>
      <c r="O512" s="259"/>
      <c r="P512" s="259"/>
      <c r="Q512" s="259"/>
      <c r="R512" s="259"/>
      <c r="S512" s="259"/>
      <c r="T512" s="26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1" t="s">
        <v>163</v>
      </c>
      <c r="AU512" s="261" t="s">
        <v>85</v>
      </c>
      <c r="AV512" s="14" t="s">
        <v>85</v>
      </c>
      <c r="AW512" s="14" t="s">
        <v>32</v>
      </c>
      <c r="AX512" s="14" t="s">
        <v>76</v>
      </c>
      <c r="AY512" s="261" t="s">
        <v>155</v>
      </c>
    </row>
    <row r="513" s="14" customFormat="1">
      <c r="A513" s="14"/>
      <c r="B513" s="251"/>
      <c r="C513" s="252"/>
      <c r="D513" s="242" t="s">
        <v>163</v>
      </c>
      <c r="E513" s="253" t="s">
        <v>1</v>
      </c>
      <c r="F513" s="254" t="s">
        <v>722</v>
      </c>
      <c r="G513" s="252"/>
      <c r="H513" s="255">
        <v>12.505000000000001</v>
      </c>
      <c r="I513" s="256"/>
      <c r="J513" s="252"/>
      <c r="K513" s="252"/>
      <c r="L513" s="257"/>
      <c r="M513" s="258"/>
      <c r="N513" s="259"/>
      <c r="O513" s="259"/>
      <c r="P513" s="259"/>
      <c r="Q513" s="259"/>
      <c r="R513" s="259"/>
      <c r="S513" s="259"/>
      <c r="T513" s="26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1" t="s">
        <v>163</v>
      </c>
      <c r="AU513" s="261" t="s">
        <v>85</v>
      </c>
      <c r="AV513" s="14" t="s">
        <v>85</v>
      </c>
      <c r="AW513" s="14" t="s">
        <v>32</v>
      </c>
      <c r="AX513" s="14" t="s">
        <v>76</v>
      </c>
      <c r="AY513" s="261" t="s">
        <v>155</v>
      </c>
    </row>
    <row r="514" s="15" customFormat="1">
      <c r="A514" s="15"/>
      <c r="B514" s="262"/>
      <c r="C514" s="263"/>
      <c r="D514" s="242" t="s">
        <v>163</v>
      </c>
      <c r="E514" s="264" t="s">
        <v>1</v>
      </c>
      <c r="F514" s="265" t="s">
        <v>167</v>
      </c>
      <c r="G514" s="263"/>
      <c r="H514" s="266">
        <v>14.106000000000002</v>
      </c>
      <c r="I514" s="267"/>
      <c r="J514" s="263"/>
      <c r="K514" s="263"/>
      <c r="L514" s="268"/>
      <c r="M514" s="269"/>
      <c r="N514" s="270"/>
      <c r="O514" s="270"/>
      <c r="P514" s="270"/>
      <c r="Q514" s="270"/>
      <c r="R514" s="270"/>
      <c r="S514" s="270"/>
      <c r="T514" s="271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72" t="s">
        <v>163</v>
      </c>
      <c r="AU514" s="272" t="s">
        <v>85</v>
      </c>
      <c r="AV514" s="15" t="s">
        <v>162</v>
      </c>
      <c r="AW514" s="15" t="s">
        <v>32</v>
      </c>
      <c r="AX514" s="15" t="s">
        <v>83</v>
      </c>
      <c r="AY514" s="272" t="s">
        <v>155</v>
      </c>
    </row>
    <row r="515" s="12" customFormat="1" ht="22.8" customHeight="1">
      <c r="A515" s="12"/>
      <c r="B515" s="211"/>
      <c r="C515" s="212"/>
      <c r="D515" s="213" t="s">
        <v>75</v>
      </c>
      <c r="E515" s="225" t="s">
        <v>522</v>
      </c>
      <c r="F515" s="225" t="s">
        <v>523</v>
      </c>
      <c r="G515" s="212"/>
      <c r="H515" s="212"/>
      <c r="I515" s="215"/>
      <c r="J515" s="226">
        <f>BK515</f>
        <v>0</v>
      </c>
      <c r="K515" s="212"/>
      <c r="L515" s="217"/>
      <c r="M515" s="218"/>
      <c r="N515" s="219"/>
      <c r="O515" s="219"/>
      <c r="P515" s="220">
        <f>P516</f>
        <v>0</v>
      </c>
      <c r="Q515" s="219"/>
      <c r="R515" s="220">
        <f>R516</f>
        <v>0</v>
      </c>
      <c r="S515" s="219"/>
      <c r="T515" s="221">
        <f>T516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22" t="s">
        <v>83</v>
      </c>
      <c r="AT515" s="223" t="s">
        <v>75</v>
      </c>
      <c r="AU515" s="223" t="s">
        <v>83</v>
      </c>
      <c r="AY515" s="222" t="s">
        <v>155</v>
      </c>
      <c r="BK515" s="224">
        <f>BK516</f>
        <v>0</v>
      </c>
    </row>
    <row r="516" s="2" customFormat="1" ht="49.05" customHeight="1">
      <c r="A516" s="39"/>
      <c r="B516" s="40"/>
      <c r="C516" s="227" t="s">
        <v>524</v>
      </c>
      <c r="D516" s="288" t="s">
        <v>157</v>
      </c>
      <c r="E516" s="228" t="s">
        <v>525</v>
      </c>
      <c r="F516" s="229" t="s">
        <v>526</v>
      </c>
      <c r="G516" s="230" t="s">
        <v>266</v>
      </c>
      <c r="H516" s="231">
        <v>218.321</v>
      </c>
      <c r="I516" s="232"/>
      <c r="J516" s="233">
        <f>ROUND(I516*H516,2)</f>
        <v>0</v>
      </c>
      <c r="K516" s="229" t="s">
        <v>267</v>
      </c>
      <c r="L516" s="45"/>
      <c r="M516" s="299" t="s">
        <v>1</v>
      </c>
      <c r="N516" s="300" t="s">
        <v>41</v>
      </c>
      <c r="O516" s="301"/>
      <c r="P516" s="302">
        <f>O516*H516</f>
        <v>0</v>
      </c>
      <c r="Q516" s="302">
        <v>0</v>
      </c>
      <c r="R516" s="302">
        <f>Q516*H516</f>
        <v>0</v>
      </c>
      <c r="S516" s="302">
        <v>0</v>
      </c>
      <c r="T516" s="303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8" t="s">
        <v>162</v>
      </c>
      <c r="AT516" s="238" t="s">
        <v>157</v>
      </c>
      <c r="AU516" s="238" t="s">
        <v>85</v>
      </c>
      <c r="AY516" s="18" t="s">
        <v>155</v>
      </c>
      <c r="BE516" s="239">
        <f>IF(N516="základní",J516,0)</f>
        <v>0</v>
      </c>
      <c r="BF516" s="239">
        <f>IF(N516="snížená",J516,0)</f>
        <v>0</v>
      </c>
      <c r="BG516" s="239">
        <f>IF(N516="zákl. přenesená",J516,0)</f>
        <v>0</v>
      </c>
      <c r="BH516" s="239">
        <f>IF(N516="sníž. přenesená",J516,0)</f>
        <v>0</v>
      </c>
      <c r="BI516" s="239">
        <f>IF(N516="nulová",J516,0)</f>
        <v>0</v>
      </c>
      <c r="BJ516" s="18" t="s">
        <v>83</v>
      </c>
      <c r="BK516" s="239">
        <f>ROUND(I516*H516,2)</f>
        <v>0</v>
      </c>
      <c r="BL516" s="18" t="s">
        <v>162</v>
      </c>
      <c r="BM516" s="238" t="s">
        <v>733</v>
      </c>
    </row>
    <row r="517" s="2" customFormat="1" ht="6.96" customHeight="1">
      <c r="A517" s="39"/>
      <c r="B517" s="67"/>
      <c r="C517" s="68"/>
      <c r="D517" s="68"/>
      <c r="E517" s="68"/>
      <c r="F517" s="68"/>
      <c r="G517" s="68"/>
      <c r="H517" s="68"/>
      <c r="I517" s="68"/>
      <c r="J517" s="68"/>
      <c r="K517" s="68"/>
      <c r="L517" s="45"/>
      <c r="M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</sheetData>
  <sheetProtection sheet="1" autoFilter="0" formatColumns="0" formatRows="0" objects="1" scenarios="1" spinCount="100000" saltValue="23tTfjDtlxSUAuTwOPFmAbCDEKuXxGixS+GxbAFdBRCaRbu3J74F+sSPVSwSbOvPNP15TEB1QMKfLPssIUcYkA==" hashValue="2FFviZbST4Q0Kmy6pch8JdSLyKk6Y1hDZGhmK8IQAqXi+hJ9llQiYAgj1ELthRQXuzr6MvcyE4l6QMkVv8VVKQ==" algorithmName="SHA-512" password="CC35"/>
  <autoFilter ref="C129:K51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Opočínek III. část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122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734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ROUND((SUM(BE129:BE412)),  2)</f>
        <v>0</v>
      </c>
      <c r="G35" s="39"/>
      <c r="H35" s="39"/>
      <c r="I35" s="165">
        <v>0.20999999999999999</v>
      </c>
      <c r="J35" s="164">
        <f>ROUND(((SUM(BE129:BE412))*I35),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ROUND((SUM(BF129:BF412)),  2)</f>
        <v>0</v>
      </c>
      <c r="G36" s="39"/>
      <c r="H36" s="39"/>
      <c r="I36" s="165">
        <v>0.12</v>
      </c>
      <c r="J36" s="164">
        <f>ROUND(((SUM(BF129:BF412))*I36),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ROUND((SUM(BG129:BG412)),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ROUND((SUM(BH129:BH412)),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ROUND((SUM(BI129:BI412)),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Opočínek III. část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04 - Stoka B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Opočínek</v>
      </c>
      <c r="G91" s="41"/>
      <c r="H91" s="41"/>
      <c r="I91" s="33" t="s">
        <v>22</v>
      </c>
      <c r="J91" s="80" t="str">
        <f>IF(J14="","",J14)</f>
        <v>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Vodovody a kanalizace Pardubice, a.s.</v>
      </c>
      <c r="G93" s="41"/>
      <c r="H93" s="41"/>
      <c r="I93" s="33" t="s">
        <v>30</v>
      </c>
      <c r="J93" s="37" t="str">
        <f>E23</f>
        <v>Multiaqua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Lubor Dítě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126</v>
      </c>
      <c r="D96" s="186"/>
      <c r="E96" s="186"/>
      <c r="F96" s="186"/>
      <c r="G96" s="186"/>
      <c r="H96" s="186"/>
      <c r="I96" s="186"/>
      <c r="J96" s="187" t="s">
        <v>127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128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129</v>
      </c>
    </row>
    <row r="99" s="9" customFormat="1" ht="24.96" customHeight="1">
      <c r="A99" s="9"/>
      <c r="B99" s="189"/>
      <c r="C99" s="190"/>
      <c r="D99" s="191" t="s">
        <v>130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131</v>
      </c>
      <c r="E100" s="197"/>
      <c r="F100" s="197"/>
      <c r="G100" s="197"/>
      <c r="H100" s="197"/>
      <c r="I100" s="197"/>
      <c r="J100" s="198">
        <f>J131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132</v>
      </c>
      <c r="E101" s="197"/>
      <c r="F101" s="197"/>
      <c r="G101" s="197"/>
      <c r="H101" s="197"/>
      <c r="I101" s="197"/>
      <c r="J101" s="198">
        <f>J294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133</v>
      </c>
      <c r="E102" s="197"/>
      <c r="F102" s="197"/>
      <c r="G102" s="197"/>
      <c r="H102" s="197"/>
      <c r="I102" s="197"/>
      <c r="J102" s="198">
        <f>J304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134</v>
      </c>
      <c r="E103" s="197"/>
      <c r="F103" s="197"/>
      <c r="G103" s="197"/>
      <c r="H103" s="197"/>
      <c r="I103" s="197"/>
      <c r="J103" s="198">
        <f>J307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135</v>
      </c>
      <c r="E104" s="197"/>
      <c r="F104" s="197"/>
      <c r="G104" s="197"/>
      <c r="H104" s="197"/>
      <c r="I104" s="197"/>
      <c r="J104" s="198">
        <f>J325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136</v>
      </c>
      <c r="E105" s="197"/>
      <c r="F105" s="197"/>
      <c r="G105" s="197"/>
      <c r="H105" s="197"/>
      <c r="I105" s="197"/>
      <c r="J105" s="198">
        <f>J343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138</v>
      </c>
      <c r="E106" s="197"/>
      <c r="F106" s="197"/>
      <c r="G106" s="197"/>
      <c r="H106" s="197"/>
      <c r="I106" s="197"/>
      <c r="J106" s="198">
        <f>J376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139</v>
      </c>
      <c r="E107" s="197"/>
      <c r="F107" s="197"/>
      <c r="G107" s="197"/>
      <c r="H107" s="197"/>
      <c r="I107" s="197"/>
      <c r="J107" s="198">
        <f>J411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140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4" t="str">
        <f>E7</f>
        <v>Opočínek III. část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121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4" t="s">
        <v>122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123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04 - Stoka B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Opočínek</v>
      </c>
      <c r="G123" s="41"/>
      <c r="H123" s="41"/>
      <c r="I123" s="33" t="s">
        <v>22</v>
      </c>
      <c r="J123" s="80" t="str">
        <f>IF(J14="","",J14)</f>
        <v>8. 2. 2024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Vodovody a kanalizace Pardubice, a.s.</v>
      </c>
      <c r="G125" s="41"/>
      <c r="H125" s="41"/>
      <c r="I125" s="33" t="s">
        <v>30</v>
      </c>
      <c r="J125" s="37" t="str">
        <f>E23</f>
        <v>Multiaqua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>Ing. Lubor Dítě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0"/>
      <c r="B128" s="201"/>
      <c r="C128" s="202" t="s">
        <v>141</v>
      </c>
      <c r="D128" s="203" t="s">
        <v>61</v>
      </c>
      <c r="E128" s="203" t="s">
        <v>57</v>
      </c>
      <c r="F128" s="203" t="s">
        <v>58</v>
      </c>
      <c r="G128" s="203" t="s">
        <v>142</v>
      </c>
      <c r="H128" s="203" t="s">
        <v>143</v>
      </c>
      <c r="I128" s="203" t="s">
        <v>144</v>
      </c>
      <c r="J128" s="203" t="s">
        <v>127</v>
      </c>
      <c r="K128" s="204" t="s">
        <v>145</v>
      </c>
      <c r="L128" s="205"/>
      <c r="M128" s="101" t="s">
        <v>1</v>
      </c>
      <c r="N128" s="102" t="s">
        <v>40</v>
      </c>
      <c r="O128" s="102" t="s">
        <v>146</v>
      </c>
      <c r="P128" s="102" t="s">
        <v>147</v>
      </c>
      <c r="Q128" s="102" t="s">
        <v>148</v>
      </c>
      <c r="R128" s="102" t="s">
        <v>149</v>
      </c>
      <c r="S128" s="102" t="s">
        <v>150</v>
      </c>
      <c r="T128" s="103" t="s">
        <v>151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9"/>
      <c r="B129" s="40"/>
      <c r="C129" s="108" t="s">
        <v>152</v>
      </c>
      <c r="D129" s="41"/>
      <c r="E129" s="41"/>
      <c r="F129" s="41"/>
      <c r="G129" s="41"/>
      <c r="H129" s="41"/>
      <c r="I129" s="41"/>
      <c r="J129" s="206">
        <f>BK129</f>
        <v>0</v>
      </c>
      <c r="K129" s="41"/>
      <c r="L129" s="45"/>
      <c r="M129" s="104"/>
      <c r="N129" s="207"/>
      <c r="O129" s="105"/>
      <c r="P129" s="208">
        <f>P130</f>
        <v>0</v>
      </c>
      <c r="Q129" s="105"/>
      <c r="R129" s="208">
        <f>R130</f>
        <v>770.11566401512005</v>
      </c>
      <c r="S129" s="105"/>
      <c r="T129" s="209">
        <f>T130</f>
        <v>205.8657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129</v>
      </c>
      <c r="BK129" s="210">
        <f>BK130</f>
        <v>0</v>
      </c>
    </row>
    <row r="130" s="12" customFormat="1" ht="25.92" customHeight="1">
      <c r="A130" s="12"/>
      <c r="B130" s="211"/>
      <c r="C130" s="212"/>
      <c r="D130" s="213" t="s">
        <v>75</v>
      </c>
      <c r="E130" s="214" t="s">
        <v>153</v>
      </c>
      <c r="F130" s="214" t="s">
        <v>154</v>
      </c>
      <c r="G130" s="212"/>
      <c r="H130" s="212"/>
      <c r="I130" s="215"/>
      <c r="J130" s="216">
        <f>BK130</f>
        <v>0</v>
      </c>
      <c r="K130" s="212"/>
      <c r="L130" s="217"/>
      <c r="M130" s="218"/>
      <c r="N130" s="219"/>
      <c r="O130" s="219"/>
      <c r="P130" s="220">
        <f>P131+P294+P304+P307+P325+P343+P376+P411</f>
        <v>0</v>
      </c>
      <c r="Q130" s="219"/>
      <c r="R130" s="220">
        <f>R131+R294+R304+R307+R325+R343+R376+R411</f>
        <v>770.11566401512005</v>
      </c>
      <c r="S130" s="219"/>
      <c r="T130" s="221">
        <f>T131+T294+T304+T307+T325+T343+T376+T411</f>
        <v>205.8657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83</v>
      </c>
      <c r="AT130" s="223" t="s">
        <v>75</v>
      </c>
      <c r="AU130" s="223" t="s">
        <v>76</v>
      </c>
      <c r="AY130" s="222" t="s">
        <v>155</v>
      </c>
      <c r="BK130" s="224">
        <f>BK131+BK294+BK304+BK307+BK325+BK343+BK376+BK411</f>
        <v>0</v>
      </c>
    </row>
    <row r="131" s="12" customFormat="1" ht="22.8" customHeight="1">
      <c r="A131" s="12"/>
      <c r="B131" s="211"/>
      <c r="C131" s="212"/>
      <c r="D131" s="213" t="s">
        <v>75</v>
      </c>
      <c r="E131" s="225" t="s">
        <v>83</v>
      </c>
      <c r="F131" s="225" t="s">
        <v>156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SUM(P132:P293)</f>
        <v>0</v>
      </c>
      <c r="Q131" s="219"/>
      <c r="R131" s="220">
        <f>SUM(R132:R293)</f>
        <v>599.96184887512004</v>
      </c>
      <c r="S131" s="219"/>
      <c r="T131" s="221">
        <f>SUM(T132:T293)</f>
        <v>205.8657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83</v>
      </c>
      <c r="AT131" s="223" t="s">
        <v>75</v>
      </c>
      <c r="AU131" s="223" t="s">
        <v>83</v>
      </c>
      <c r="AY131" s="222" t="s">
        <v>155</v>
      </c>
      <c r="BK131" s="224">
        <f>SUM(BK132:BK293)</f>
        <v>0</v>
      </c>
    </row>
    <row r="132" s="2" customFormat="1" ht="55.5" customHeight="1">
      <c r="A132" s="39"/>
      <c r="B132" s="40"/>
      <c r="C132" s="227" t="s">
        <v>83</v>
      </c>
      <c r="D132" s="227" t="s">
        <v>157</v>
      </c>
      <c r="E132" s="228" t="s">
        <v>158</v>
      </c>
      <c r="F132" s="229" t="s">
        <v>159</v>
      </c>
      <c r="G132" s="230" t="s">
        <v>160</v>
      </c>
      <c r="H132" s="231">
        <v>18</v>
      </c>
      <c r="I132" s="232"/>
      <c r="J132" s="233">
        <f>ROUND(I132*H132,2)</f>
        <v>0</v>
      </c>
      <c r="K132" s="229" t="s">
        <v>161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0.29499999999999998</v>
      </c>
      <c r="T132" s="237">
        <f>S132*H132</f>
        <v>5.3099999999999996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162</v>
      </c>
      <c r="AT132" s="238" t="s">
        <v>157</v>
      </c>
      <c r="AU132" s="238" t="s">
        <v>85</v>
      </c>
      <c r="AY132" s="18" t="s">
        <v>155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162</v>
      </c>
      <c r="BM132" s="238" t="s">
        <v>85</v>
      </c>
    </row>
    <row r="133" s="13" customFormat="1">
      <c r="A133" s="13"/>
      <c r="B133" s="240"/>
      <c r="C133" s="241"/>
      <c r="D133" s="242" t="s">
        <v>163</v>
      </c>
      <c r="E133" s="243" t="s">
        <v>1</v>
      </c>
      <c r="F133" s="244" t="s">
        <v>164</v>
      </c>
      <c r="G133" s="241"/>
      <c r="H133" s="243" t="s">
        <v>1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163</v>
      </c>
      <c r="AU133" s="250" t="s">
        <v>85</v>
      </c>
      <c r="AV133" s="13" t="s">
        <v>83</v>
      </c>
      <c r="AW133" s="13" t="s">
        <v>32</v>
      </c>
      <c r="AX133" s="13" t="s">
        <v>76</v>
      </c>
      <c r="AY133" s="250" t="s">
        <v>155</v>
      </c>
    </row>
    <row r="134" s="13" customFormat="1">
      <c r="A134" s="13"/>
      <c r="B134" s="240"/>
      <c r="C134" s="241"/>
      <c r="D134" s="242" t="s">
        <v>163</v>
      </c>
      <c r="E134" s="243" t="s">
        <v>1</v>
      </c>
      <c r="F134" s="244" t="s">
        <v>165</v>
      </c>
      <c r="G134" s="241"/>
      <c r="H134" s="243" t="s">
        <v>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163</v>
      </c>
      <c r="AU134" s="250" t="s">
        <v>85</v>
      </c>
      <c r="AV134" s="13" t="s">
        <v>83</v>
      </c>
      <c r="AW134" s="13" t="s">
        <v>32</v>
      </c>
      <c r="AX134" s="13" t="s">
        <v>76</v>
      </c>
      <c r="AY134" s="250" t="s">
        <v>155</v>
      </c>
    </row>
    <row r="135" s="14" customFormat="1">
      <c r="A135" s="14"/>
      <c r="B135" s="251"/>
      <c r="C135" s="252"/>
      <c r="D135" s="242" t="s">
        <v>163</v>
      </c>
      <c r="E135" s="253" t="s">
        <v>1</v>
      </c>
      <c r="F135" s="254" t="s">
        <v>735</v>
      </c>
      <c r="G135" s="252"/>
      <c r="H135" s="255">
        <v>18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163</v>
      </c>
      <c r="AU135" s="261" t="s">
        <v>85</v>
      </c>
      <c r="AV135" s="14" t="s">
        <v>85</v>
      </c>
      <c r="AW135" s="14" t="s">
        <v>32</v>
      </c>
      <c r="AX135" s="14" t="s">
        <v>76</v>
      </c>
      <c r="AY135" s="261" t="s">
        <v>155</v>
      </c>
    </row>
    <row r="136" s="15" customFormat="1">
      <c r="A136" s="15"/>
      <c r="B136" s="262"/>
      <c r="C136" s="263"/>
      <c r="D136" s="242" t="s">
        <v>163</v>
      </c>
      <c r="E136" s="264" t="s">
        <v>1</v>
      </c>
      <c r="F136" s="265" t="s">
        <v>167</v>
      </c>
      <c r="G136" s="263"/>
      <c r="H136" s="266">
        <v>18</v>
      </c>
      <c r="I136" s="267"/>
      <c r="J136" s="263"/>
      <c r="K136" s="263"/>
      <c r="L136" s="268"/>
      <c r="M136" s="269"/>
      <c r="N136" s="270"/>
      <c r="O136" s="270"/>
      <c r="P136" s="270"/>
      <c r="Q136" s="270"/>
      <c r="R136" s="270"/>
      <c r="S136" s="270"/>
      <c r="T136" s="27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2" t="s">
        <v>163</v>
      </c>
      <c r="AU136" s="272" t="s">
        <v>85</v>
      </c>
      <c r="AV136" s="15" t="s">
        <v>162</v>
      </c>
      <c r="AW136" s="15" t="s">
        <v>32</v>
      </c>
      <c r="AX136" s="15" t="s">
        <v>83</v>
      </c>
      <c r="AY136" s="272" t="s">
        <v>155</v>
      </c>
    </row>
    <row r="137" s="2" customFormat="1" ht="66.75" customHeight="1">
      <c r="A137" s="39"/>
      <c r="B137" s="40"/>
      <c r="C137" s="227" t="s">
        <v>85</v>
      </c>
      <c r="D137" s="227" t="s">
        <v>157</v>
      </c>
      <c r="E137" s="228" t="s">
        <v>168</v>
      </c>
      <c r="F137" s="229" t="s">
        <v>169</v>
      </c>
      <c r="G137" s="230" t="s">
        <v>160</v>
      </c>
      <c r="H137" s="231">
        <v>176.22</v>
      </c>
      <c r="I137" s="232"/>
      <c r="J137" s="233">
        <f>ROUND(I137*H137,2)</f>
        <v>0</v>
      </c>
      <c r="K137" s="229" t="s">
        <v>161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0.28999999999999998</v>
      </c>
      <c r="T137" s="237">
        <f>S137*H137</f>
        <v>51.1038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162</v>
      </c>
      <c r="AT137" s="238" t="s">
        <v>157</v>
      </c>
      <c r="AU137" s="238" t="s">
        <v>85</v>
      </c>
      <c r="AY137" s="18" t="s">
        <v>155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162</v>
      </c>
      <c r="BM137" s="238" t="s">
        <v>162</v>
      </c>
    </row>
    <row r="138" s="13" customFormat="1">
      <c r="A138" s="13"/>
      <c r="B138" s="240"/>
      <c r="C138" s="241"/>
      <c r="D138" s="242" t="s">
        <v>163</v>
      </c>
      <c r="E138" s="243" t="s">
        <v>1</v>
      </c>
      <c r="F138" s="244" t="s">
        <v>164</v>
      </c>
      <c r="G138" s="241"/>
      <c r="H138" s="243" t="s">
        <v>1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163</v>
      </c>
      <c r="AU138" s="250" t="s">
        <v>85</v>
      </c>
      <c r="AV138" s="13" t="s">
        <v>83</v>
      </c>
      <c r="AW138" s="13" t="s">
        <v>32</v>
      </c>
      <c r="AX138" s="13" t="s">
        <v>76</v>
      </c>
      <c r="AY138" s="250" t="s">
        <v>155</v>
      </c>
    </row>
    <row r="139" s="13" customFormat="1">
      <c r="A139" s="13"/>
      <c r="B139" s="240"/>
      <c r="C139" s="241"/>
      <c r="D139" s="242" t="s">
        <v>163</v>
      </c>
      <c r="E139" s="243" t="s">
        <v>1</v>
      </c>
      <c r="F139" s="244" t="s">
        <v>165</v>
      </c>
      <c r="G139" s="241"/>
      <c r="H139" s="243" t="s">
        <v>1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163</v>
      </c>
      <c r="AU139" s="250" t="s">
        <v>85</v>
      </c>
      <c r="AV139" s="13" t="s">
        <v>83</v>
      </c>
      <c r="AW139" s="13" t="s">
        <v>32</v>
      </c>
      <c r="AX139" s="13" t="s">
        <v>76</v>
      </c>
      <c r="AY139" s="250" t="s">
        <v>155</v>
      </c>
    </row>
    <row r="140" s="14" customFormat="1">
      <c r="A140" s="14"/>
      <c r="B140" s="251"/>
      <c r="C140" s="252"/>
      <c r="D140" s="242" t="s">
        <v>163</v>
      </c>
      <c r="E140" s="253" t="s">
        <v>1</v>
      </c>
      <c r="F140" s="254" t="s">
        <v>736</v>
      </c>
      <c r="G140" s="252"/>
      <c r="H140" s="255">
        <v>130.02000000000001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163</v>
      </c>
      <c r="AU140" s="261" t="s">
        <v>85</v>
      </c>
      <c r="AV140" s="14" t="s">
        <v>85</v>
      </c>
      <c r="AW140" s="14" t="s">
        <v>32</v>
      </c>
      <c r="AX140" s="14" t="s">
        <v>76</v>
      </c>
      <c r="AY140" s="261" t="s">
        <v>155</v>
      </c>
    </row>
    <row r="141" s="13" customFormat="1">
      <c r="A141" s="13"/>
      <c r="B141" s="240"/>
      <c r="C141" s="241"/>
      <c r="D141" s="242" t="s">
        <v>163</v>
      </c>
      <c r="E141" s="243" t="s">
        <v>1</v>
      </c>
      <c r="F141" s="244" t="s">
        <v>174</v>
      </c>
      <c r="G141" s="241"/>
      <c r="H141" s="243" t="s">
        <v>1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163</v>
      </c>
      <c r="AU141" s="250" t="s">
        <v>85</v>
      </c>
      <c r="AV141" s="13" t="s">
        <v>83</v>
      </c>
      <c r="AW141" s="13" t="s">
        <v>32</v>
      </c>
      <c r="AX141" s="13" t="s">
        <v>76</v>
      </c>
      <c r="AY141" s="250" t="s">
        <v>155</v>
      </c>
    </row>
    <row r="142" s="14" customFormat="1">
      <c r="A142" s="14"/>
      <c r="B142" s="251"/>
      <c r="C142" s="252"/>
      <c r="D142" s="242" t="s">
        <v>163</v>
      </c>
      <c r="E142" s="253" t="s">
        <v>1</v>
      </c>
      <c r="F142" s="254" t="s">
        <v>737</v>
      </c>
      <c r="G142" s="252"/>
      <c r="H142" s="255">
        <v>33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1" t="s">
        <v>163</v>
      </c>
      <c r="AU142" s="261" t="s">
        <v>85</v>
      </c>
      <c r="AV142" s="14" t="s">
        <v>85</v>
      </c>
      <c r="AW142" s="14" t="s">
        <v>32</v>
      </c>
      <c r="AX142" s="14" t="s">
        <v>76</v>
      </c>
      <c r="AY142" s="261" t="s">
        <v>155</v>
      </c>
    </row>
    <row r="143" s="14" customFormat="1">
      <c r="A143" s="14"/>
      <c r="B143" s="251"/>
      <c r="C143" s="252"/>
      <c r="D143" s="242" t="s">
        <v>163</v>
      </c>
      <c r="E143" s="253" t="s">
        <v>1</v>
      </c>
      <c r="F143" s="254" t="s">
        <v>738</v>
      </c>
      <c r="G143" s="252"/>
      <c r="H143" s="255">
        <v>13.199999999999999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163</v>
      </c>
      <c r="AU143" s="261" t="s">
        <v>85</v>
      </c>
      <c r="AV143" s="14" t="s">
        <v>85</v>
      </c>
      <c r="AW143" s="14" t="s">
        <v>32</v>
      </c>
      <c r="AX143" s="14" t="s">
        <v>76</v>
      </c>
      <c r="AY143" s="261" t="s">
        <v>155</v>
      </c>
    </row>
    <row r="144" s="15" customFormat="1">
      <c r="A144" s="15"/>
      <c r="B144" s="262"/>
      <c r="C144" s="263"/>
      <c r="D144" s="242" t="s">
        <v>163</v>
      </c>
      <c r="E144" s="264" t="s">
        <v>1</v>
      </c>
      <c r="F144" s="265" t="s">
        <v>167</v>
      </c>
      <c r="G144" s="263"/>
      <c r="H144" s="266">
        <v>176.22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2" t="s">
        <v>163</v>
      </c>
      <c r="AU144" s="272" t="s">
        <v>85</v>
      </c>
      <c r="AV144" s="15" t="s">
        <v>162</v>
      </c>
      <c r="AW144" s="15" t="s">
        <v>32</v>
      </c>
      <c r="AX144" s="15" t="s">
        <v>83</v>
      </c>
      <c r="AY144" s="272" t="s">
        <v>155</v>
      </c>
    </row>
    <row r="145" s="2" customFormat="1" ht="66.75" customHeight="1">
      <c r="A145" s="39"/>
      <c r="B145" s="40"/>
      <c r="C145" s="227" t="s">
        <v>178</v>
      </c>
      <c r="D145" s="227" t="s">
        <v>157</v>
      </c>
      <c r="E145" s="228" t="s">
        <v>633</v>
      </c>
      <c r="F145" s="229" t="s">
        <v>634</v>
      </c>
      <c r="G145" s="230" t="s">
        <v>160</v>
      </c>
      <c r="H145" s="231">
        <v>163.02000000000001</v>
      </c>
      <c r="I145" s="232"/>
      <c r="J145" s="233">
        <f>ROUND(I145*H145,2)</f>
        <v>0</v>
      </c>
      <c r="K145" s="229" t="s">
        <v>161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0.44</v>
      </c>
      <c r="T145" s="237">
        <f>S145*H145</f>
        <v>71.728800000000007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162</v>
      </c>
      <c r="AT145" s="238" t="s">
        <v>157</v>
      </c>
      <c r="AU145" s="238" t="s">
        <v>85</v>
      </c>
      <c r="AY145" s="18" t="s">
        <v>155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162</v>
      </c>
      <c r="BM145" s="238" t="s">
        <v>181</v>
      </c>
    </row>
    <row r="146" s="13" customFormat="1">
      <c r="A146" s="13"/>
      <c r="B146" s="240"/>
      <c r="C146" s="241"/>
      <c r="D146" s="242" t="s">
        <v>163</v>
      </c>
      <c r="E146" s="243" t="s">
        <v>1</v>
      </c>
      <c r="F146" s="244" t="s">
        <v>164</v>
      </c>
      <c r="G146" s="241"/>
      <c r="H146" s="243" t="s">
        <v>1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163</v>
      </c>
      <c r="AU146" s="250" t="s">
        <v>85</v>
      </c>
      <c r="AV146" s="13" t="s">
        <v>83</v>
      </c>
      <c r="AW146" s="13" t="s">
        <v>32</v>
      </c>
      <c r="AX146" s="13" t="s">
        <v>76</v>
      </c>
      <c r="AY146" s="250" t="s">
        <v>155</v>
      </c>
    </row>
    <row r="147" s="13" customFormat="1">
      <c r="A147" s="13"/>
      <c r="B147" s="240"/>
      <c r="C147" s="241"/>
      <c r="D147" s="242" t="s">
        <v>163</v>
      </c>
      <c r="E147" s="243" t="s">
        <v>1</v>
      </c>
      <c r="F147" s="244" t="s">
        <v>537</v>
      </c>
      <c r="G147" s="241"/>
      <c r="H147" s="243" t="s">
        <v>1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163</v>
      </c>
      <c r="AU147" s="250" t="s">
        <v>85</v>
      </c>
      <c r="AV147" s="13" t="s">
        <v>83</v>
      </c>
      <c r="AW147" s="13" t="s">
        <v>32</v>
      </c>
      <c r="AX147" s="13" t="s">
        <v>76</v>
      </c>
      <c r="AY147" s="250" t="s">
        <v>155</v>
      </c>
    </row>
    <row r="148" s="14" customFormat="1">
      <c r="A148" s="14"/>
      <c r="B148" s="251"/>
      <c r="C148" s="252"/>
      <c r="D148" s="242" t="s">
        <v>163</v>
      </c>
      <c r="E148" s="253" t="s">
        <v>1</v>
      </c>
      <c r="F148" s="254" t="s">
        <v>736</v>
      </c>
      <c r="G148" s="252"/>
      <c r="H148" s="255">
        <v>130.02000000000001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163</v>
      </c>
      <c r="AU148" s="261" t="s">
        <v>85</v>
      </c>
      <c r="AV148" s="14" t="s">
        <v>85</v>
      </c>
      <c r="AW148" s="14" t="s">
        <v>32</v>
      </c>
      <c r="AX148" s="14" t="s">
        <v>76</v>
      </c>
      <c r="AY148" s="261" t="s">
        <v>155</v>
      </c>
    </row>
    <row r="149" s="14" customFormat="1">
      <c r="A149" s="14"/>
      <c r="B149" s="251"/>
      <c r="C149" s="252"/>
      <c r="D149" s="242" t="s">
        <v>163</v>
      </c>
      <c r="E149" s="253" t="s">
        <v>1</v>
      </c>
      <c r="F149" s="254" t="s">
        <v>739</v>
      </c>
      <c r="G149" s="252"/>
      <c r="H149" s="255">
        <v>33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1" t="s">
        <v>163</v>
      </c>
      <c r="AU149" s="261" t="s">
        <v>85</v>
      </c>
      <c r="AV149" s="14" t="s">
        <v>85</v>
      </c>
      <c r="AW149" s="14" t="s">
        <v>32</v>
      </c>
      <c r="AX149" s="14" t="s">
        <v>76</v>
      </c>
      <c r="AY149" s="261" t="s">
        <v>155</v>
      </c>
    </row>
    <row r="150" s="15" customFormat="1">
      <c r="A150" s="15"/>
      <c r="B150" s="262"/>
      <c r="C150" s="263"/>
      <c r="D150" s="242" t="s">
        <v>163</v>
      </c>
      <c r="E150" s="264" t="s">
        <v>1</v>
      </c>
      <c r="F150" s="265" t="s">
        <v>167</v>
      </c>
      <c r="G150" s="263"/>
      <c r="H150" s="266">
        <v>163.02000000000001</v>
      </c>
      <c r="I150" s="267"/>
      <c r="J150" s="263"/>
      <c r="K150" s="263"/>
      <c r="L150" s="268"/>
      <c r="M150" s="269"/>
      <c r="N150" s="270"/>
      <c r="O150" s="270"/>
      <c r="P150" s="270"/>
      <c r="Q150" s="270"/>
      <c r="R150" s="270"/>
      <c r="S150" s="270"/>
      <c r="T150" s="27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2" t="s">
        <v>163</v>
      </c>
      <c r="AU150" s="272" t="s">
        <v>85</v>
      </c>
      <c r="AV150" s="15" t="s">
        <v>162</v>
      </c>
      <c r="AW150" s="15" t="s">
        <v>32</v>
      </c>
      <c r="AX150" s="15" t="s">
        <v>83</v>
      </c>
      <c r="AY150" s="272" t="s">
        <v>155</v>
      </c>
    </row>
    <row r="151" s="2" customFormat="1" ht="62.7" customHeight="1">
      <c r="A151" s="39"/>
      <c r="B151" s="40"/>
      <c r="C151" s="227" t="s">
        <v>162</v>
      </c>
      <c r="D151" s="227" t="s">
        <v>157</v>
      </c>
      <c r="E151" s="228" t="s">
        <v>179</v>
      </c>
      <c r="F151" s="229" t="s">
        <v>180</v>
      </c>
      <c r="G151" s="230" t="s">
        <v>160</v>
      </c>
      <c r="H151" s="231">
        <v>176.22</v>
      </c>
      <c r="I151" s="232"/>
      <c r="J151" s="233">
        <f>ROUND(I151*H151,2)</f>
        <v>0</v>
      </c>
      <c r="K151" s="229" t="s">
        <v>161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0.32500000000000001</v>
      </c>
      <c r="T151" s="237">
        <f>S151*H151</f>
        <v>57.271500000000003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162</v>
      </c>
      <c r="AT151" s="238" t="s">
        <v>157</v>
      </c>
      <c r="AU151" s="238" t="s">
        <v>85</v>
      </c>
      <c r="AY151" s="18" t="s">
        <v>155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162</v>
      </c>
      <c r="BM151" s="238" t="s">
        <v>186</v>
      </c>
    </row>
    <row r="152" s="13" customFormat="1">
      <c r="A152" s="13"/>
      <c r="B152" s="240"/>
      <c r="C152" s="241"/>
      <c r="D152" s="242" t="s">
        <v>163</v>
      </c>
      <c r="E152" s="243" t="s">
        <v>1</v>
      </c>
      <c r="F152" s="244" t="s">
        <v>164</v>
      </c>
      <c r="G152" s="241"/>
      <c r="H152" s="243" t="s">
        <v>1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163</v>
      </c>
      <c r="AU152" s="250" t="s">
        <v>85</v>
      </c>
      <c r="AV152" s="13" t="s">
        <v>83</v>
      </c>
      <c r="AW152" s="13" t="s">
        <v>32</v>
      </c>
      <c r="AX152" s="13" t="s">
        <v>76</v>
      </c>
      <c r="AY152" s="250" t="s">
        <v>155</v>
      </c>
    </row>
    <row r="153" s="13" customFormat="1">
      <c r="A153" s="13"/>
      <c r="B153" s="240"/>
      <c r="C153" s="241"/>
      <c r="D153" s="242" t="s">
        <v>163</v>
      </c>
      <c r="E153" s="243" t="s">
        <v>1</v>
      </c>
      <c r="F153" s="244" t="s">
        <v>165</v>
      </c>
      <c r="G153" s="241"/>
      <c r="H153" s="243" t="s">
        <v>1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163</v>
      </c>
      <c r="AU153" s="250" t="s">
        <v>85</v>
      </c>
      <c r="AV153" s="13" t="s">
        <v>83</v>
      </c>
      <c r="AW153" s="13" t="s">
        <v>32</v>
      </c>
      <c r="AX153" s="13" t="s">
        <v>76</v>
      </c>
      <c r="AY153" s="250" t="s">
        <v>155</v>
      </c>
    </row>
    <row r="154" s="14" customFormat="1">
      <c r="A154" s="14"/>
      <c r="B154" s="251"/>
      <c r="C154" s="252"/>
      <c r="D154" s="242" t="s">
        <v>163</v>
      </c>
      <c r="E154" s="253" t="s">
        <v>1</v>
      </c>
      <c r="F154" s="254" t="s">
        <v>736</v>
      </c>
      <c r="G154" s="252"/>
      <c r="H154" s="255">
        <v>130.02000000000001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163</v>
      </c>
      <c r="AU154" s="261" t="s">
        <v>85</v>
      </c>
      <c r="AV154" s="14" t="s">
        <v>85</v>
      </c>
      <c r="AW154" s="14" t="s">
        <v>32</v>
      </c>
      <c r="AX154" s="14" t="s">
        <v>76</v>
      </c>
      <c r="AY154" s="261" t="s">
        <v>155</v>
      </c>
    </row>
    <row r="155" s="13" customFormat="1">
      <c r="A155" s="13"/>
      <c r="B155" s="240"/>
      <c r="C155" s="241"/>
      <c r="D155" s="242" t="s">
        <v>163</v>
      </c>
      <c r="E155" s="243" t="s">
        <v>1</v>
      </c>
      <c r="F155" s="244" t="s">
        <v>174</v>
      </c>
      <c r="G155" s="241"/>
      <c r="H155" s="243" t="s">
        <v>1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163</v>
      </c>
      <c r="AU155" s="250" t="s">
        <v>85</v>
      </c>
      <c r="AV155" s="13" t="s">
        <v>83</v>
      </c>
      <c r="AW155" s="13" t="s">
        <v>32</v>
      </c>
      <c r="AX155" s="13" t="s">
        <v>76</v>
      </c>
      <c r="AY155" s="250" t="s">
        <v>155</v>
      </c>
    </row>
    <row r="156" s="14" customFormat="1">
      <c r="A156" s="14"/>
      <c r="B156" s="251"/>
      <c r="C156" s="252"/>
      <c r="D156" s="242" t="s">
        <v>163</v>
      </c>
      <c r="E156" s="253" t="s">
        <v>1</v>
      </c>
      <c r="F156" s="254" t="s">
        <v>737</v>
      </c>
      <c r="G156" s="252"/>
      <c r="H156" s="255">
        <v>33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163</v>
      </c>
      <c r="AU156" s="261" t="s">
        <v>85</v>
      </c>
      <c r="AV156" s="14" t="s">
        <v>85</v>
      </c>
      <c r="AW156" s="14" t="s">
        <v>32</v>
      </c>
      <c r="AX156" s="14" t="s">
        <v>76</v>
      </c>
      <c r="AY156" s="261" t="s">
        <v>155</v>
      </c>
    </row>
    <row r="157" s="14" customFormat="1">
      <c r="A157" s="14"/>
      <c r="B157" s="251"/>
      <c r="C157" s="252"/>
      <c r="D157" s="242" t="s">
        <v>163</v>
      </c>
      <c r="E157" s="253" t="s">
        <v>1</v>
      </c>
      <c r="F157" s="254" t="s">
        <v>738</v>
      </c>
      <c r="G157" s="252"/>
      <c r="H157" s="255">
        <v>13.199999999999999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1" t="s">
        <v>163</v>
      </c>
      <c r="AU157" s="261" t="s">
        <v>85</v>
      </c>
      <c r="AV157" s="14" t="s">
        <v>85</v>
      </c>
      <c r="AW157" s="14" t="s">
        <v>32</v>
      </c>
      <c r="AX157" s="14" t="s">
        <v>76</v>
      </c>
      <c r="AY157" s="261" t="s">
        <v>155</v>
      </c>
    </row>
    <row r="158" s="15" customFormat="1">
      <c r="A158" s="15"/>
      <c r="B158" s="262"/>
      <c r="C158" s="263"/>
      <c r="D158" s="242" t="s">
        <v>163</v>
      </c>
      <c r="E158" s="264" t="s">
        <v>1</v>
      </c>
      <c r="F158" s="265" t="s">
        <v>167</v>
      </c>
      <c r="G158" s="263"/>
      <c r="H158" s="266">
        <v>176.22</v>
      </c>
      <c r="I158" s="267"/>
      <c r="J158" s="263"/>
      <c r="K158" s="263"/>
      <c r="L158" s="268"/>
      <c r="M158" s="269"/>
      <c r="N158" s="270"/>
      <c r="O158" s="270"/>
      <c r="P158" s="270"/>
      <c r="Q158" s="270"/>
      <c r="R158" s="270"/>
      <c r="S158" s="270"/>
      <c r="T158" s="27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2" t="s">
        <v>163</v>
      </c>
      <c r="AU158" s="272" t="s">
        <v>85</v>
      </c>
      <c r="AV158" s="15" t="s">
        <v>162</v>
      </c>
      <c r="AW158" s="15" t="s">
        <v>32</v>
      </c>
      <c r="AX158" s="15" t="s">
        <v>83</v>
      </c>
      <c r="AY158" s="272" t="s">
        <v>155</v>
      </c>
    </row>
    <row r="159" s="2" customFormat="1" ht="49.05" customHeight="1">
      <c r="A159" s="39"/>
      <c r="B159" s="40"/>
      <c r="C159" s="227" t="s">
        <v>188</v>
      </c>
      <c r="D159" s="227" t="s">
        <v>157</v>
      </c>
      <c r="E159" s="228" t="s">
        <v>189</v>
      </c>
      <c r="F159" s="229" t="s">
        <v>190</v>
      </c>
      <c r="G159" s="230" t="s">
        <v>160</v>
      </c>
      <c r="H159" s="231">
        <v>163.02000000000001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41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162</v>
      </c>
      <c r="AT159" s="238" t="s">
        <v>157</v>
      </c>
      <c r="AU159" s="238" t="s">
        <v>85</v>
      </c>
      <c r="AY159" s="18" t="s">
        <v>155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162</v>
      </c>
      <c r="BM159" s="238" t="s">
        <v>191</v>
      </c>
    </row>
    <row r="160" s="2" customFormat="1">
      <c r="A160" s="39"/>
      <c r="B160" s="40"/>
      <c r="C160" s="41"/>
      <c r="D160" s="242" t="s">
        <v>192</v>
      </c>
      <c r="E160" s="41"/>
      <c r="F160" s="273" t="s">
        <v>193</v>
      </c>
      <c r="G160" s="41"/>
      <c r="H160" s="41"/>
      <c r="I160" s="274"/>
      <c r="J160" s="41"/>
      <c r="K160" s="41"/>
      <c r="L160" s="45"/>
      <c r="M160" s="275"/>
      <c r="N160" s="27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192</v>
      </c>
      <c r="AU160" s="18" t="s">
        <v>85</v>
      </c>
    </row>
    <row r="161" s="13" customFormat="1">
      <c r="A161" s="13"/>
      <c r="B161" s="240"/>
      <c r="C161" s="241"/>
      <c r="D161" s="242" t="s">
        <v>163</v>
      </c>
      <c r="E161" s="243" t="s">
        <v>1</v>
      </c>
      <c r="F161" s="244" t="s">
        <v>164</v>
      </c>
      <c r="G161" s="241"/>
      <c r="H161" s="243" t="s">
        <v>1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163</v>
      </c>
      <c r="AU161" s="250" t="s">
        <v>85</v>
      </c>
      <c r="AV161" s="13" t="s">
        <v>83</v>
      </c>
      <c r="AW161" s="13" t="s">
        <v>32</v>
      </c>
      <c r="AX161" s="13" t="s">
        <v>76</v>
      </c>
      <c r="AY161" s="250" t="s">
        <v>155</v>
      </c>
    </row>
    <row r="162" s="13" customFormat="1">
      <c r="A162" s="13"/>
      <c r="B162" s="240"/>
      <c r="C162" s="241"/>
      <c r="D162" s="242" t="s">
        <v>163</v>
      </c>
      <c r="E162" s="243" t="s">
        <v>1</v>
      </c>
      <c r="F162" s="244" t="s">
        <v>165</v>
      </c>
      <c r="G162" s="241"/>
      <c r="H162" s="243" t="s">
        <v>1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163</v>
      </c>
      <c r="AU162" s="250" t="s">
        <v>85</v>
      </c>
      <c r="AV162" s="13" t="s">
        <v>83</v>
      </c>
      <c r="AW162" s="13" t="s">
        <v>32</v>
      </c>
      <c r="AX162" s="13" t="s">
        <v>76</v>
      </c>
      <c r="AY162" s="250" t="s">
        <v>155</v>
      </c>
    </row>
    <row r="163" s="14" customFormat="1">
      <c r="A163" s="14"/>
      <c r="B163" s="251"/>
      <c r="C163" s="252"/>
      <c r="D163" s="242" t="s">
        <v>163</v>
      </c>
      <c r="E163" s="253" t="s">
        <v>1</v>
      </c>
      <c r="F163" s="254" t="s">
        <v>736</v>
      </c>
      <c r="G163" s="252"/>
      <c r="H163" s="255">
        <v>130.02000000000001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1" t="s">
        <v>163</v>
      </c>
      <c r="AU163" s="261" t="s">
        <v>85</v>
      </c>
      <c r="AV163" s="14" t="s">
        <v>85</v>
      </c>
      <c r="AW163" s="14" t="s">
        <v>32</v>
      </c>
      <c r="AX163" s="14" t="s">
        <v>76</v>
      </c>
      <c r="AY163" s="261" t="s">
        <v>155</v>
      </c>
    </row>
    <row r="164" s="14" customFormat="1">
      <c r="A164" s="14"/>
      <c r="B164" s="251"/>
      <c r="C164" s="252"/>
      <c r="D164" s="242" t="s">
        <v>163</v>
      </c>
      <c r="E164" s="253" t="s">
        <v>1</v>
      </c>
      <c r="F164" s="254" t="s">
        <v>739</v>
      </c>
      <c r="G164" s="252"/>
      <c r="H164" s="255">
        <v>33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1" t="s">
        <v>163</v>
      </c>
      <c r="AU164" s="261" t="s">
        <v>85</v>
      </c>
      <c r="AV164" s="14" t="s">
        <v>85</v>
      </c>
      <c r="AW164" s="14" t="s">
        <v>32</v>
      </c>
      <c r="AX164" s="14" t="s">
        <v>76</v>
      </c>
      <c r="AY164" s="261" t="s">
        <v>155</v>
      </c>
    </row>
    <row r="165" s="15" customFormat="1">
      <c r="A165" s="15"/>
      <c r="B165" s="262"/>
      <c r="C165" s="263"/>
      <c r="D165" s="242" t="s">
        <v>163</v>
      </c>
      <c r="E165" s="264" t="s">
        <v>1</v>
      </c>
      <c r="F165" s="265" t="s">
        <v>167</v>
      </c>
      <c r="G165" s="263"/>
      <c r="H165" s="266">
        <v>163.02000000000001</v>
      </c>
      <c r="I165" s="267"/>
      <c r="J165" s="263"/>
      <c r="K165" s="263"/>
      <c r="L165" s="268"/>
      <c r="M165" s="269"/>
      <c r="N165" s="270"/>
      <c r="O165" s="270"/>
      <c r="P165" s="270"/>
      <c r="Q165" s="270"/>
      <c r="R165" s="270"/>
      <c r="S165" s="270"/>
      <c r="T165" s="27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2" t="s">
        <v>163</v>
      </c>
      <c r="AU165" s="272" t="s">
        <v>85</v>
      </c>
      <c r="AV165" s="15" t="s">
        <v>162</v>
      </c>
      <c r="AW165" s="15" t="s">
        <v>32</v>
      </c>
      <c r="AX165" s="15" t="s">
        <v>83</v>
      </c>
      <c r="AY165" s="272" t="s">
        <v>155</v>
      </c>
    </row>
    <row r="166" s="2" customFormat="1" ht="49.05" customHeight="1">
      <c r="A166" s="39"/>
      <c r="B166" s="40"/>
      <c r="C166" s="227" t="s">
        <v>181</v>
      </c>
      <c r="D166" s="227" t="s">
        <v>157</v>
      </c>
      <c r="E166" s="228" t="s">
        <v>196</v>
      </c>
      <c r="F166" s="229" t="s">
        <v>197</v>
      </c>
      <c r="G166" s="230" t="s">
        <v>160</v>
      </c>
      <c r="H166" s="231">
        <v>222.30000000000001</v>
      </c>
      <c r="I166" s="232"/>
      <c r="J166" s="233">
        <f>ROUND(I166*H166,2)</f>
        <v>0</v>
      </c>
      <c r="K166" s="229" t="s">
        <v>161</v>
      </c>
      <c r="L166" s="45"/>
      <c r="M166" s="234" t="s">
        <v>1</v>
      </c>
      <c r="N166" s="235" t="s">
        <v>41</v>
      </c>
      <c r="O166" s="92"/>
      <c r="P166" s="236">
        <f>O166*H166</f>
        <v>0</v>
      </c>
      <c r="Q166" s="236">
        <v>3.8359999999999999E-05</v>
      </c>
      <c r="R166" s="236">
        <f>Q166*H166</f>
        <v>0.0085274280000000001</v>
      </c>
      <c r="S166" s="236">
        <v>0.091999999999999998</v>
      </c>
      <c r="T166" s="237">
        <f>S166*H166</f>
        <v>20.451599999999999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162</v>
      </c>
      <c r="AT166" s="238" t="s">
        <v>157</v>
      </c>
      <c r="AU166" s="238" t="s">
        <v>85</v>
      </c>
      <c r="AY166" s="18" t="s">
        <v>155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162</v>
      </c>
      <c r="BM166" s="238" t="s">
        <v>8</v>
      </c>
    </row>
    <row r="167" s="13" customFormat="1">
      <c r="A167" s="13"/>
      <c r="B167" s="240"/>
      <c r="C167" s="241"/>
      <c r="D167" s="242" t="s">
        <v>163</v>
      </c>
      <c r="E167" s="243" t="s">
        <v>1</v>
      </c>
      <c r="F167" s="244" t="s">
        <v>164</v>
      </c>
      <c r="G167" s="241"/>
      <c r="H167" s="243" t="s">
        <v>1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163</v>
      </c>
      <c r="AU167" s="250" t="s">
        <v>85</v>
      </c>
      <c r="AV167" s="13" t="s">
        <v>83</v>
      </c>
      <c r="AW167" s="13" t="s">
        <v>32</v>
      </c>
      <c r="AX167" s="13" t="s">
        <v>76</v>
      </c>
      <c r="AY167" s="250" t="s">
        <v>155</v>
      </c>
    </row>
    <row r="168" s="13" customFormat="1">
      <c r="A168" s="13"/>
      <c r="B168" s="240"/>
      <c r="C168" s="241"/>
      <c r="D168" s="242" t="s">
        <v>163</v>
      </c>
      <c r="E168" s="243" t="s">
        <v>1</v>
      </c>
      <c r="F168" s="244" t="s">
        <v>165</v>
      </c>
      <c r="G168" s="241"/>
      <c r="H168" s="243" t="s">
        <v>1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163</v>
      </c>
      <c r="AU168" s="250" t="s">
        <v>85</v>
      </c>
      <c r="AV168" s="13" t="s">
        <v>83</v>
      </c>
      <c r="AW168" s="13" t="s">
        <v>32</v>
      </c>
      <c r="AX168" s="13" t="s">
        <v>76</v>
      </c>
      <c r="AY168" s="250" t="s">
        <v>155</v>
      </c>
    </row>
    <row r="169" s="14" customFormat="1">
      <c r="A169" s="14"/>
      <c r="B169" s="251"/>
      <c r="C169" s="252"/>
      <c r="D169" s="242" t="s">
        <v>163</v>
      </c>
      <c r="E169" s="253" t="s">
        <v>1</v>
      </c>
      <c r="F169" s="254" t="s">
        <v>740</v>
      </c>
      <c r="G169" s="252"/>
      <c r="H169" s="255">
        <v>177.30000000000001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1" t="s">
        <v>163</v>
      </c>
      <c r="AU169" s="261" t="s">
        <v>85</v>
      </c>
      <c r="AV169" s="14" t="s">
        <v>85</v>
      </c>
      <c r="AW169" s="14" t="s">
        <v>32</v>
      </c>
      <c r="AX169" s="14" t="s">
        <v>76</v>
      </c>
      <c r="AY169" s="261" t="s">
        <v>155</v>
      </c>
    </row>
    <row r="170" s="14" customFormat="1">
      <c r="A170" s="14"/>
      <c r="B170" s="251"/>
      <c r="C170" s="252"/>
      <c r="D170" s="242" t="s">
        <v>163</v>
      </c>
      <c r="E170" s="253" t="s">
        <v>1</v>
      </c>
      <c r="F170" s="254" t="s">
        <v>741</v>
      </c>
      <c r="G170" s="252"/>
      <c r="H170" s="255">
        <v>45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1" t="s">
        <v>163</v>
      </c>
      <c r="AU170" s="261" t="s">
        <v>85</v>
      </c>
      <c r="AV170" s="14" t="s">
        <v>85</v>
      </c>
      <c r="AW170" s="14" t="s">
        <v>32</v>
      </c>
      <c r="AX170" s="14" t="s">
        <v>76</v>
      </c>
      <c r="AY170" s="261" t="s">
        <v>155</v>
      </c>
    </row>
    <row r="171" s="15" customFormat="1">
      <c r="A171" s="15"/>
      <c r="B171" s="262"/>
      <c r="C171" s="263"/>
      <c r="D171" s="242" t="s">
        <v>163</v>
      </c>
      <c r="E171" s="264" t="s">
        <v>1</v>
      </c>
      <c r="F171" s="265" t="s">
        <v>167</v>
      </c>
      <c r="G171" s="263"/>
      <c r="H171" s="266">
        <v>222.30000000000001</v>
      </c>
      <c r="I171" s="267"/>
      <c r="J171" s="263"/>
      <c r="K171" s="263"/>
      <c r="L171" s="268"/>
      <c r="M171" s="269"/>
      <c r="N171" s="270"/>
      <c r="O171" s="270"/>
      <c r="P171" s="270"/>
      <c r="Q171" s="270"/>
      <c r="R171" s="270"/>
      <c r="S171" s="270"/>
      <c r="T171" s="27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2" t="s">
        <v>163</v>
      </c>
      <c r="AU171" s="272" t="s">
        <v>85</v>
      </c>
      <c r="AV171" s="15" t="s">
        <v>162</v>
      </c>
      <c r="AW171" s="15" t="s">
        <v>32</v>
      </c>
      <c r="AX171" s="15" t="s">
        <v>83</v>
      </c>
      <c r="AY171" s="272" t="s">
        <v>155</v>
      </c>
    </row>
    <row r="172" s="2" customFormat="1" ht="24.15" customHeight="1">
      <c r="A172" s="39"/>
      <c r="B172" s="40"/>
      <c r="C172" s="227" t="s">
        <v>199</v>
      </c>
      <c r="D172" s="227" t="s">
        <v>157</v>
      </c>
      <c r="E172" s="228" t="s">
        <v>200</v>
      </c>
      <c r="F172" s="229" t="s">
        <v>201</v>
      </c>
      <c r="G172" s="230" t="s">
        <v>202</v>
      </c>
      <c r="H172" s="231">
        <v>384.48000000000002</v>
      </c>
      <c r="I172" s="232"/>
      <c r="J172" s="233">
        <f>ROUND(I172*H172,2)</f>
        <v>0</v>
      </c>
      <c r="K172" s="229" t="s">
        <v>161</v>
      </c>
      <c r="L172" s="45"/>
      <c r="M172" s="234" t="s">
        <v>1</v>
      </c>
      <c r="N172" s="235" t="s">
        <v>41</v>
      </c>
      <c r="O172" s="92"/>
      <c r="P172" s="236">
        <f>O172*H172</f>
        <v>0</v>
      </c>
      <c r="Q172" s="236">
        <v>3.2634E-05</v>
      </c>
      <c r="R172" s="236">
        <f>Q172*H172</f>
        <v>0.012547120320000001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162</v>
      </c>
      <c r="AT172" s="238" t="s">
        <v>157</v>
      </c>
      <c r="AU172" s="238" t="s">
        <v>85</v>
      </c>
      <c r="AY172" s="18" t="s">
        <v>155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162</v>
      </c>
      <c r="BM172" s="238" t="s">
        <v>203</v>
      </c>
    </row>
    <row r="173" s="14" customFormat="1">
      <c r="A173" s="14"/>
      <c r="B173" s="251"/>
      <c r="C173" s="252"/>
      <c r="D173" s="242" t="s">
        <v>163</v>
      </c>
      <c r="E173" s="253" t="s">
        <v>1</v>
      </c>
      <c r="F173" s="254" t="s">
        <v>742</v>
      </c>
      <c r="G173" s="252"/>
      <c r="H173" s="255">
        <v>283.68000000000001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163</v>
      </c>
      <c r="AU173" s="261" t="s">
        <v>85</v>
      </c>
      <c r="AV173" s="14" t="s">
        <v>85</v>
      </c>
      <c r="AW173" s="14" t="s">
        <v>32</v>
      </c>
      <c r="AX173" s="14" t="s">
        <v>76</v>
      </c>
      <c r="AY173" s="261" t="s">
        <v>155</v>
      </c>
    </row>
    <row r="174" s="14" customFormat="1">
      <c r="A174" s="14"/>
      <c r="B174" s="251"/>
      <c r="C174" s="252"/>
      <c r="D174" s="242" t="s">
        <v>163</v>
      </c>
      <c r="E174" s="253" t="s">
        <v>1</v>
      </c>
      <c r="F174" s="254" t="s">
        <v>743</v>
      </c>
      <c r="G174" s="252"/>
      <c r="H174" s="255">
        <v>100.8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1" t="s">
        <v>163</v>
      </c>
      <c r="AU174" s="261" t="s">
        <v>85</v>
      </c>
      <c r="AV174" s="14" t="s">
        <v>85</v>
      </c>
      <c r="AW174" s="14" t="s">
        <v>32</v>
      </c>
      <c r="AX174" s="14" t="s">
        <v>76</v>
      </c>
      <c r="AY174" s="261" t="s">
        <v>155</v>
      </c>
    </row>
    <row r="175" s="15" customFormat="1">
      <c r="A175" s="15"/>
      <c r="B175" s="262"/>
      <c r="C175" s="263"/>
      <c r="D175" s="242" t="s">
        <v>163</v>
      </c>
      <c r="E175" s="264" t="s">
        <v>1</v>
      </c>
      <c r="F175" s="265" t="s">
        <v>167</v>
      </c>
      <c r="G175" s="263"/>
      <c r="H175" s="266">
        <v>384.48000000000002</v>
      </c>
      <c r="I175" s="267"/>
      <c r="J175" s="263"/>
      <c r="K175" s="263"/>
      <c r="L175" s="268"/>
      <c r="M175" s="269"/>
      <c r="N175" s="270"/>
      <c r="O175" s="270"/>
      <c r="P175" s="270"/>
      <c r="Q175" s="270"/>
      <c r="R175" s="270"/>
      <c r="S175" s="270"/>
      <c r="T175" s="27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2" t="s">
        <v>163</v>
      </c>
      <c r="AU175" s="272" t="s">
        <v>85</v>
      </c>
      <c r="AV175" s="15" t="s">
        <v>162</v>
      </c>
      <c r="AW175" s="15" t="s">
        <v>32</v>
      </c>
      <c r="AX175" s="15" t="s">
        <v>83</v>
      </c>
      <c r="AY175" s="272" t="s">
        <v>155</v>
      </c>
    </row>
    <row r="176" s="2" customFormat="1" ht="37.8" customHeight="1">
      <c r="A176" s="39"/>
      <c r="B176" s="40"/>
      <c r="C176" s="227" t="s">
        <v>186</v>
      </c>
      <c r="D176" s="227" t="s">
        <v>157</v>
      </c>
      <c r="E176" s="228" t="s">
        <v>206</v>
      </c>
      <c r="F176" s="229" t="s">
        <v>207</v>
      </c>
      <c r="G176" s="230" t="s">
        <v>208</v>
      </c>
      <c r="H176" s="231">
        <v>16.02</v>
      </c>
      <c r="I176" s="232"/>
      <c r="J176" s="233">
        <f>ROUND(I176*H176,2)</f>
        <v>0</v>
      </c>
      <c r="K176" s="229" t="s">
        <v>161</v>
      </c>
      <c r="L176" s="45"/>
      <c r="M176" s="234" t="s">
        <v>1</v>
      </c>
      <c r="N176" s="235" t="s">
        <v>41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162</v>
      </c>
      <c r="AT176" s="238" t="s">
        <v>157</v>
      </c>
      <c r="AU176" s="238" t="s">
        <v>85</v>
      </c>
      <c r="AY176" s="18" t="s">
        <v>155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83</v>
      </c>
      <c r="BK176" s="239">
        <f>ROUND(I176*H176,2)</f>
        <v>0</v>
      </c>
      <c r="BL176" s="18" t="s">
        <v>162</v>
      </c>
      <c r="BM176" s="238" t="s">
        <v>209</v>
      </c>
    </row>
    <row r="177" s="14" customFormat="1">
      <c r="A177" s="14"/>
      <c r="B177" s="251"/>
      <c r="C177" s="252"/>
      <c r="D177" s="242" t="s">
        <v>163</v>
      </c>
      <c r="E177" s="253" t="s">
        <v>1</v>
      </c>
      <c r="F177" s="254" t="s">
        <v>744</v>
      </c>
      <c r="G177" s="252"/>
      <c r="H177" s="255">
        <v>11.82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1" t="s">
        <v>163</v>
      </c>
      <c r="AU177" s="261" t="s">
        <v>85</v>
      </c>
      <c r="AV177" s="14" t="s">
        <v>85</v>
      </c>
      <c r="AW177" s="14" t="s">
        <v>32</v>
      </c>
      <c r="AX177" s="14" t="s">
        <v>76</v>
      </c>
      <c r="AY177" s="261" t="s">
        <v>155</v>
      </c>
    </row>
    <row r="178" s="14" customFormat="1">
      <c r="A178" s="14"/>
      <c r="B178" s="251"/>
      <c r="C178" s="252"/>
      <c r="D178" s="242" t="s">
        <v>163</v>
      </c>
      <c r="E178" s="253" t="s">
        <v>1</v>
      </c>
      <c r="F178" s="254" t="s">
        <v>745</v>
      </c>
      <c r="G178" s="252"/>
      <c r="H178" s="255">
        <v>4.2000000000000002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1" t="s">
        <v>163</v>
      </c>
      <c r="AU178" s="261" t="s">
        <v>85</v>
      </c>
      <c r="AV178" s="14" t="s">
        <v>85</v>
      </c>
      <c r="AW178" s="14" t="s">
        <v>32</v>
      </c>
      <c r="AX178" s="14" t="s">
        <v>76</v>
      </c>
      <c r="AY178" s="261" t="s">
        <v>155</v>
      </c>
    </row>
    <row r="179" s="15" customFormat="1">
      <c r="A179" s="15"/>
      <c r="B179" s="262"/>
      <c r="C179" s="263"/>
      <c r="D179" s="242" t="s">
        <v>163</v>
      </c>
      <c r="E179" s="264" t="s">
        <v>1</v>
      </c>
      <c r="F179" s="265" t="s">
        <v>167</v>
      </c>
      <c r="G179" s="263"/>
      <c r="H179" s="266">
        <v>16.02</v>
      </c>
      <c r="I179" s="267"/>
      <c r="J179" s="263"/>
      <c r="K179" s="263"/>
      <c r="L179" s="268"/>
      <c r="M179" s="269"/>
      <c r="N179" s="270"/>
      <c r="O179" s="270"/>
      <c r="P179" s="270"/>
      <c r="Q179" s="270"/>
      <c r="R179" s="270"/>
      <c r="S179" s="270"/>
      <c r="T179" s="27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2" t="s">
        <v>163</v>
      </c>
      <c r="AU179" s="272" t="s">
        <v>85</v>
      </c>
      <c r="AV179" s="15" t="s">
        <v>162</v>
      </c>
      <c r="AW179" s="15" t="s">
        <v>32</v>
      </c>
      <c r="AX179" s="15" t="s">
        <v>83</v>
      </c>
      <c r="AY179" s="272" t="s">
        <v>155</v>
      </c>
    </row>
    <row r="180" s="2" customFormat="1" ht="90" customHeight="1">
      <c r="A180" s="39"/>
      <c r="B180" s="40"/>
      <c r="C180" s="227" t="s">
        <v>212</v>
      </c>
      <c r="D180" s="227" t="s">
        <v>157</v>
      </c>
      <c r="E180" s="228" t="s">
        <v>644</v>
      </c>
      <c r="F180" s="229" t="s">
        <v>645</v>
      </c>
      <c r="G180" s="230" t="s">
        <v>302</v>
      </c>
      <c r="H180" s="231">
        <v>3.2999999999999998</v>
      </c>
      <c r="I180" s="232"/>
      <c r="J180" s="233">
        <f>ROUND(I180*H180,2)</f>
        <v>0</v>
      </c>
      <c r="K180" s="229" t="s">
        <v>161</v>
      </c>
      <c r="L180" s="45"/>
      <c r="M180" s="234" t="s">
        <v>1</v>
      </c>
      <c r="N180" s="235" t="s">
        <v>41</v>
      </c>
      <c r="O180" s="92"/>
      <c r="P180" s="236">
        <f>O180*H180</f>
        <v>0</v>
      </c>
      <c r="Q180" s="236">
        <v>0.0086767000000000007</v>
      </c>
      <c r="R180" s="236">
        <f>Q180*H180</f>
        <v>0.02863311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162</v>
      </c>
      <c r="AT180" s="238" t="s">
        <v>157</v>
      </c>
      <c r="AU180" s="238" t="s">
        <v>85</v>
      </c>
      <c r="AY180" s="18" t="s">
        <v>155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83</v>
      </c>
      <c r="BK180" s="239">
        <f>ROUND(I180*H180,2)</f>
        <v>0</v>
      </c>
      <c r="BL180" s="18" t="s">
        <v>162</v>
      </c>
      <c r="BM180" s="238" t="s">
        <v>216</v>
      </c>
    </row>
    <row r="181" s="14" customFormat="1">
      <c r="A181" s="14"/>
      <c r="B181" s="251"/>
      <c r="C181" s="252"/>
      <c r="D181" s="242" t="s">
        <v>163</v>
      </c>
      <c r="E181" s="253" t="s">
        <v>1</v>
      </c>
      <c r="F181" s="254" t="s">
        <v>646</v>
      </c>
      <c r="G181" s="252"/>
      <c r="H181" s="255">
        <v>3.2999999999999998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1" t="s">
        <v>163</v>
      </c>
      <c r="AU181" s="261" t="s">
        <v>85</v>
      </c>
      <c r="AV181" s="14" t="s">
        <v>85</v>
      </c>
      <c r="AW181" s="14" t="s">
        <v>32</v>
      </c>
      <c r="AX181" s="14" t="s">
        <v>76</v>
      </c>
      <c r="AY181" s="261" t="s">
        <v>155</v>
      </c>
    </row>
    <row r="182" s="15" customFormat="1">
      <c r="A182" s="15"/>
      <c r="B182" s="262"/>
      <c r="C182" s="263"/>
      <c r="D182" s="242" t="s">
        <v>163</v>
      </c>
      <c r="E182" s="264" t="s">
        <v>1</v>
      </c>
      <c r="F182" s="265" t="s">
        <v>167</v>
      </c>
      <c r="G182" s="263"/>
      <c r="H182" s="266">
        <v>3.2999999999999998</v>
      </c>
      <c r="I182" s="267"/>
      <c r="J182" s="263"/>
      <c r="K182" s="263"/>
      <c r="L182" s="268"/>
      <c r="M182" s="269"/>
      <c r="N182" s="270"/>
      <c r="O182" s="270"/>
      <c r="P182" s="270"/>
      <c r="Q182" s="270"/>
      <c r="R182" s="270"/>
      <c r="S182" s="270"/>
      <c r="T182" s="27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2" t="s">
        <v>163</v>
      </c>
      <c r="AU182" s="272" t="s">
        <v>85</v>
      </c>
      <c r="AV182" s="15" t="s">
        <v>162</v>
      </c>
      <c r="AW182" s="15" t="s">
        <v>32</v>
      </c>
      <c r="AX182" s="15" t="s">
        <v>83</v>
      </c>
      <c r="AY182" s="272" t="s">
        <v>155</v>
      </c>
    </row>
    <row r="183" s="2" customFormat="1" ht="90" customHeight="1">
      <c r="A183" s="39"/>
      <c r="B183" s="40"/>
      <c r="C183" s="227" t="s">
        <v>191</v>
      </c>
      <c r="D183" s="227" t="s">
        <v>157</v>
      </c>
      <c r="E183" s="228" t="s">
        <v>547</v>
      </c>
      <c r="F183" s="229" t="s">
        <v>548</v>
      </c>
      <c r="G183" s="230" t="s">
        <v>302</v>
      </c>
      <c r="H183" s="231">
        <v>2.2000000000000002</v>
      </c>
      <c r="I183" s="232"/>
      <c r="J183" s="233">
        <f>ROUND(I183*H183,2)</f>
        <v>0</v>
      </c>
      <c r="K183" s="229" t="s">
        <v>161</v>
      </c>
      <c r="L183" s="45"/>
      <c r="M183" s="234" t="s">
        <v>1</v>
      </c>
      <c r="N183" s="235" t="s">
        <v>41</v>
      </c>
      <c r="O183" s="92"/>
      <c r="P183" s="236">
        <f>O183*H183</f>
        <v>0</v>
      </c>
      <c r="Q183" s="236">
        <v>0.036904300000000001</v>
      </c>
      <c r="R183" s="236">
        <f>Q183*H183</f>
        <v>0.081189460000000005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162</v>
      </c>
      <c r="AT183" s="238" t="s">
        <v>157</v>
      </c>
      <c r="AU183" s="238" t="s">
        <v>85</v>
      </c>
      <c r="AY183" s="18" t="s">
        <v>155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83</v>
      </c>
      <c r="BK183" s="239">
        <f>ROUND(I183*H183,2)</f>
        <v>0</v>
      </c>
      <c r="BL183" s="18" t="s">
        <v>162</v>
      </c>
      <c r="BM183" s="238" t="s">
        <v>219</v>
      </c>
    </row>
    <row r="184" s="14" customFormat="1">
      <c r="A184" s="14"/>
      <c r="B184" s="251"/>
      <c r="C184" s="252"/>
      <c r="D184" s="242" t="s">
        <v>163</v>
      </c>
      <c r="E184" s="253" t="s">
        <v>1</v>
      </c>
      <c r="F184" s="254" t="s">
        <v>549</v>
      </c>
      <c r="G184" s="252"/>
      <c r="H184" s="255">
        <v>2.2000000000000002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1" t="s">
        <v>163</v>
      </c>
      <c r="AU184" s="261" t="s">
        <v>85</v>
      </c>
      <c r="AV184" s="14" t="s">
        <v>85</v>
      </c>
      <c r="AW184" s="14" t="s">
        <v>32</v>
      </c>
      <c r="AX184" s="14" t="s">
        <v>76</v>
      </c>
      <c r="AY184" s="261" t="s">
        <v>155</v>
      </c>
    </row>
    <row r="185" s="15" customFormat="1">
      <c r="A185" s="15"/>
      <c r="B185" s="262"/>
      <c r="C185" s="263"/>
      <c r="D185" s="242" t="s">
        <v>163</v>
      </c>
      <c r="E185" s="264" t="s">
        <v>1</v>
      </c>
      <c r="F185" s="265" t="s">
        <v>167</v>
      </c>
      <c r="G185" s="263"/>
      <c r="H185" s="266">
        <v>2.2000000000000002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2" t="s">
        <v>163</v>
      </c>
      <c r="AU185" s="272" t="s">
        <v>85</v>
      </c>
      <c r="AV185" s="15" t="s">
        <v>162</v>
      </c>
      <c r="AW185" s="15" t="s">
        <v>32</v>
      </c>
      <c r="AX185" s="15" t="s">
        <v>83</v>
      </c>
      <c r="AY185" s="272" t="s">
        <v>155</v>
      </c>
    </row>
    <row r="186" s="2" customFormat="1" ht="37.8" customHeight="1">
      <c r="A186" s="39"/>
      <c r="B186" s="40"/>
      <c r="C186" s="227" t="s">
        <v>220</v>
      </c>
      <c r="D186" s="227" t="s">
        <v>157</v>
      </c>
      <c r="E186" s="228" t="s">
        <v>550</v>
      </c>
      <c r="F186" s="229" t="s">
        <v>551</v>
      </c>
      <c r="G186" s="230" t="s">
        <v>215</v>
      </c>
      <c r="H186" s="231">
        <v>13.145</v>
      </c>
      <c r="I186" s="232"/>
      <c r="J186" s="233">
        <f>ROUND(I186*H186,2)</f>
        <v>0</v>
      </c>
      <c r="K186" s="229" t="s">
        <v>161</v>
      </c>
      <c r="L186" s="45"/>
      <c r="M186" s="234" t="s">
        <v>1</v>
      </c>
      <c r="N186" s="235" t="s">
        <v>41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162</v>
      </c>
      <c r="AT186" s="238" t="s">
        <v>157</v>
      </c>
      <c r="AU186" s="238" t="s">
        <v>85</v>
      </c>
      <c r="AY186" s="18" t="s">
        <v>155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83</v>
      </c>
      <c r="BK186" s="239">
        <f>ROUND(I186*H186,2)</f>
        <v>0</v>
      </c>
      <c r="BL186" s="18" t="s">
        <v>162</v>
      </c>
      <c r="BM186" s="238" t="s">
        <v>223</v>
      </c>
    </row>
    <row r="187" s="14" customFormat="1">
      <c r="A187" s="14"/>
      <c r="B187" s="251"/>
      <c r="C187" s="252"/>
      <c r="D187" s="242" t="s">
        <v>163</v>
      </c>
      <c r="E187" s="253" t="s">
        <v>1</v>
      </c>
      <c r="F187" s="254" t="s">
        <v>746</v>
      </c>
      <c r="G187" s="252"/>
      <c r="H187" s="255">
        <v>13.145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1" t="s">
        <v>163</v>
      </c>
      <c r="AU187" s="261" t="s">
        <v>85</v>
      </c>
      <c r="AV187" s="14" t="s">
        <v>85</v>
      </c>
      <c r="AW187" s="14" t="s">
        <v>32</v>
      </c>
      <c r="AX187" s="14" t="s">
        <v>76</v>
      </c>
      <c r="AY187" s="261" t="s">
        <v>155</v>
      </c>
    </row>
    <row r="188" s="15" customFormat="1">
      <c r="A188" s="15"/>
      <c r="B188" s="262"/>
      <c r="C188" s="263"/>
      <c r="D188" s="242" t="s">
        <v>163</v>
      </c>
      <c r="E188" s="264" t="s">
        <v>1</v>
      </c>
      <c r="F188" s="265" t="s">
        <v>167</v>
      </c>
      <c r="G188" s="263"/>
      <c r="H188" s="266">
        <v>13.145</v>
      </c>
      <c r="I188" s="267"/>
      <c r="J188" s="263"/>
      <c r="K188" s="263"/>
      <c r="L188" s="268"/>
      <c r="M188" s="269"/>
      <c r="N188" s="270"/>
      <c r="O188" s="270"/>
      <c r="P188" s="270"/>
      <c r="Q188" s="270"/>
      <c r="R188" s="270"/>
      <c r="S188" s="270"/>
      <c r="T188" s="27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2" t="s">
        <v>163</v>
      </c>
      <c r="AU188" s="272" t="s">
        <v>85</v>
      </c>
      <c r="AV188" s="15" t="s">
        <v>162</v>
      </c>
      <c r="AW188" s="15" t="s">
        <v>32</v>
      </c>
      <c r="AX188" s="15" t="s">
        <v>83</v>
      </c>
      <c r="AY188" s="272" t="s">
        <v>155</v>
      </c>
    </row>
    <row r="189" s="2" customFormat="1" ht="55.5" customHeight="1">
      <c r="A189" s="39"/>
      <c r="B189" s="40"/>
      <c r="C189" s="227" t="s">
        <v>8</v>
      </c>
      <c r="D189" s="227" t="s">
        <v>157</v>
      </c>
      <c r="E189" s="228" t="s">
        <v>213</v>
      </c>
      <c r="F189" s="229" t="s">
        <v>214</v>
      </c>
      <c r="G189" s="230" t="s">
        <v>215</v>
      </c>
      <c r="H189" s="231">
        <v>73.204999999999998</v>
      </c>
      <c r="I189" s="232"/>
      <c r="J189" s="233">
        <f>ROUND(I189*H189,2)</f>
        <v>0</v>
      </c>
      <c r="K189" s="229" t="s">
        <v>161</v>
      </c>
      <c r="L189" s="45"/>
      <c r="M189" s="234" t="s">
        <v>1</v>
      </c>
      <c r="N189" s="235" t="s">
        <v>41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162</v>
      </c>
      <c r="AT189" s="238" t="s">
        <v>157</v>
      </c>
      <c r="AU189" s="238" t="s">
        <v>85</v>
      </c>
      <c r="AY189" s="18" t="s">
        <v>155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83</v>
      </c>
      <c r="BK189" s="239">
        <f>ROUND(I189*H189,2)</f>
        <v>0</v>
      </c>
      <c r="BL189" s="18" t="s">
        <v>162</v>
      </c>
      <c r="BM189" s="238" t="s">
        <v>233</v>
      </c>
    </row>
    <row r="190" s="13" customFormat="1">
      <c r="A190" s="13"/>
      <c r="B190" s="240"/>
      <c r="C190" s="241"/>
      <c r="D190" s="242" t="s">
        <v>163</v>
      </c>
      <c r="E190" s="243" t="s">
        <v>1</v>
      </c>
      <c r="F190" s="244" t="s">
        <v>164</v>
      </c>
      <c r="G190" s="241"/>
      <c r="H190" s="243" t="s">
        <v>1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163</v>
      </c>
      <c r="AU190" s="250" t="s">
        <v>85</v>
      </c>
      <c r="AV190" s="13" t="s">
        <v>83</v>
      </c>
      <c r="AW190" s="13" t="s">
        <v>32</v>
      </c>
      <c r="AX190" s="13" t="s">
        <v>76</v>
      </c>
      <c r="AY190" s="250" t="s">
        <v>155</v>
      </c>
    </row>
    <row r="191" s="13" customFormat="1">
      <c r="A191" s="13"/>
      <c r="B191" s="240"/>
      <c r="C191" s="241"/>
      <c r="D191" s="242" t="s">
        <v>163</v>
      </c>
      <c r="E191" s="243" t="s">
        <v>1</v>
      </c>
      <c r="F191" s="244" t="s">
        <v>553</v>
      </c>
      <c r="G191" s="241"/>
      <c r="H191" s="243" t="s">
        <v>1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163</v>
      </c>
      <c r="AU191" s="250" t="s">
        <v>85</v>
      </c>
      <c r="AV191" s="13" t="s">
        <v>83</v>
      </c>
      <c r="AW191" s="13" t="s">
        <v>32</v>
      </c>
      <c r="AX191" s="13" t="s">
        <v>76</v>
      </c>
      <c r="AY191" s="250" t="s">
        <v>155</v>
      </c>
    </row>
    <row r="192" s="13" customFormat="1">
      <c r="A192" s="13"/>
      <c r="B192" s="240"/>
      <c r="C192" s="241"/>
      <c r="D192" s="242" t="s">
        <v>163</v>
      </c>
      <c r="E192" s="243" t="s">
        <v>1</v>
      </c>
      <c r="F192" s="244" t="s">
        <v>225</v>
      </c>
      <c r="G192" s="241"/>
      <c r="H192" s="243" t="s">
        <v>1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163</v>
      </c>
      <c r="AU192" s="250" t="s">
        <v>85</v>
      </c>
      <c r="AV192" s="13" t="s">
        <v>83</v>
      </c>
      <c r="AW192" s="13" t="s">
        <v>32</v>
      </c>
      <c r="AX192" s="13" t="s">
        <v>76</v>
      </c>
      <c r="AY192" s="250" t="s">
        <v>155</v>
      </c>
    </row>
    <row r="193" s="13" customFormat="1">
      <c r="A193" s="13"/>
      <c r="B193" s="240"/>
      <c r="C193" s="241"/>
      <c r="D193" s="242" t="s">
        <v>163</v>
      </c>
      <c r="E193" s="243" t="s">
        <v>1</v>
      </c>
      <c r="F193" s="244" t="s">
        <v>170</v>
      </c>
      <c r="G193" s="241"/>
      <c r="H193" s="243" t="s">
        <v>1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163</v>
      </c>
      <c r="AU193" s="250" t="s">
        <v>85</v>
      </c>
      <c r="AV193" s="13" t="s">
        <v>83</v>
      </c>
      <c r="AW193" s="13" t="s">
        <v>32</v>
      </c>
      <c r="AX193" s="13" t="s">
        <v>76</v>
      </c>
      <c r="AY193" s="250" t="s">
        <v>155</v>
      </c>
    </row>
    <row r="194" s="14" customFormat="1">
      <c r="A194" s="14"/>
      <c r="B194" s="251"/>
      <c r="C194" s="252"/>
      <c r="D194" s="242" t="s">
        <v>163</v>
      </c>
      <c r="E194" s="253" t="s">
        <v>1</v>
      </c>
      <c r="F194" s="254" t="s">
        <v>747</v>
      </c>
      <c r="G194" s="252"/>
      <c r="H194" s="255">
        <v>52.579999999999998</v>
      </c>
      <c r="I194" s="256"/>
      <c r="J194" s="252"/>
      <c r="K194" s="252"/>
      <c r="L194" s="257"/>
      <c r="M194" s="258"/>
      <c r="N194" s="259"/>
      <c r="O194" s="259"/>
      <c r="P194" s="259"/>
      <c r="Q194" s="259"/>
      <c r="R194" s="259"/>
      <c r="S194" s="259"/>
      <c r="T194" s="26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1" t="s">
        <v>163</v>
      </c>
      <c r="AU194" s="261" t="s">
        <v>85</v>
      </c>
      <c r="AV194" s="14" t="s">
        <v>85</v>
      </c>
      <c r="AW194" s="14" t="s">
        <v>32</v>
      </c>
      <c r="AX194" s="14" t="s">
        <v>76</v>
      </c>
      <c r="AY194" s="261" t="s">
        <v>155</v>
      </c>
    </row>
    <row r="195" s="14" customFormat="1">
      <c r="A195" s="14"/>
      <c r="B195" s="251"/>
      <c r="C195" s="252"/>
      <c r="D195" s="242" t="s">
        <v>163</v>
      </c>
      <c r="E195" s="253" t="s">
        <v>1</v>
      </c>
      <c r="F195" s="254" t="s">
        <v>748</v>
      </c>
      <c r="G195" s="252"/>
      <c r="H195" s="255">
        <v>3.9009999999999998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1" t="s">
        <v>163</v>
      </c>
      <c r="AU195" s="261" t="s">
        <v>85</v>
      </c>
      <c r="AV195" s="14" t="s">
        <v>85</v>
      </c>
      <c r="AW195" s="14" t="s">
        <v>32</v>
      </c>
      <c r="AX195" s="14" t="s">
        <v>76</v>
      </c>
      <c r="AY195" s="261" t="s">
        <v>155</v>
      </c>
    </row>
    <row r="196" s="16" customFormat="1">
      <c r="A196" s="16"/>
      <c r="B196" s="277"/>
      <c r="C196" s="278"/>
      <c r="D196" s="242" t="s">
        <v>163</v>
      </c>
      <c r="E196" s="279" t="s">
        <v>1</v>
      </c>
      <c r="F196" s="280" t="s">
        <v>228</v>
      </c>
      <c r="G196" s="278"/>
      <c r="H196" s="281">
        <v>56.480999999999995</v>
      </c>
      <c r="I196" s="282"/>
      <c r="J196" s="278"/>
      <c r="K196" s="278"/>
      <c r="L196" s="283"/>
      <c r="M196" s="284"/>
      <c r="N196" s="285"/>
      <c r="O196" s="285"/>
      <c r="P196" s="285"/>
      <c r="Q196" s="285"/>
      <c r="R196" s="285"/>
      <c r="S196" s="285"/>
      <c r="T196" s="28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7" t="s">
        <v>163</v>
      </c>
      <c r="AU196" s="287" t="s">
        <v>85</v>
      </c>
      <c r="AV196" s="16" t="s">
        <v>178</v>
      </c>
      <c r="AW196" s="16" t="s">
        <v>32</v>
      </c>
      <c r="AX196" s="16" t="s">
        <v>76</v>
      </c>
      <c r="AY196" s="287" t="s">
        <v>155</v>
      </c>
    </row>
    <row r="197" s="13" customFormat="1">
      <c r="A197" s="13"/>
      <c r="B197" s="240"/>
      <c r="C197" s="241"/>
      <c r="D197" s="242" t="s">
        <v>163</v>
      </c>
      <c r="E197" s="243" t="s">
        <v>1</v>
      </c>
      <c r="F197" s="244" t="s">
        <v>174</v>
      </c>
      <c r="G197" s="241"/>
      <c r="H197" s="243" t="s">
        <v>1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163</v>
      </c>
      <c r="AU197" s="250" t="s">
        <v>85</v>
      </c>
      <c r="AV197" s="13" t="s">
        <v>83</v>
      </c>
      <c r="AW197" s="13" t="s">
        <v>32</v>
      </c>
      <c r="AX197" s="13" t="s">
        <v>76</v>
      </c>
      <c r="AY197" s="250" t="s">
        <v>155</v>
      </c>
    </row>
    <row r="198" s="14" customFormat="1">
      <c r="A198" s="14"/>
      <c r="B198" s="251"/>
      <c r="C198" s="252"/>
      <c r="D198" s="242" t="s">
        <v>163</v>
      </c>
      <c r="E198" s="253" t="s">
        <v>1</v>
      </c>
      <c r="F198" s="254" t="s">
        <v>749</v>
      </c>
      <c r="G198" s="252"/>
      <c r="H198" s="255">
        <v>15.337999999999999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1" t="s">
        <v>163</v>
      </c>
      <c r="AU198" s="261" t="s">
        <v>85</v>
      </c>
      <c r="AV198" s="14" t="s">
        <v>85</v>
      </c>
      <c r="AW198" s="14" t="s">
        <v>32</v>
      </c>
      <c r="AX198" s="14" t="s">
        <v>76</v>
      </c>
      <c r="AY198" s="261" t="s">
        <v>155</v>
      </c>
    </row>
    <row r="199" s="14" customFormat="1">
      <c r="A199" s="14"/>
      <c r="B199" s="251"/>
      <c r="C199" s="252"/>
      <c r="D199" s="242" t="s">
        <v>163</v>
      </c>
      <c r="E199" s="253" t="s">
        <v>1</v>
      </c>
      <c r="F199" s="254" t="s">
        <v>750</v>
      </c>
      <c r="G199" s="252"/>
      <c r="H199" s="255">
        <v>1.3859999999999999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1" t="s">
        <v>163</v>
      </c>
      <c r="AU199" s="261" t="s">
        <v>85</v>
      </c>
      <c r="AV199" s="14" t="s">
        <v>85</v>
      </c>
      <c r="AW199" s="14" t="s">
        <v>32</v>
      </c>
      <c r="AX199" s="14" t="s">
        <v>76</v>
      </c>
      <c r="AY199" s="261" t="s">
        <v>155</v>
      </c>
    </row>
    <row r="200" s="16" customFormat="1">
      <c r="A200" s="16"/>
      <c r="B200" s="277"/>
      <c r="C200" s="278"/>
      <c r="D200" s="242" t="s">
        <v>163</v>
      </c>
      <c r="E200" s="279" t="s">
        <v>1</v>
      </c>
      <c r="F200" s="280" t="s">
        <v>228</v>
      </c>
      <c r="G200" s="278"/>
      <c r="H200" s="281">
        <v>16.724</v>
      </c>
      <c r="I200" s="282"/>
      <c r="J200" s="278"/>
      <c r="K200" s="278"/>
      <c r="L200" s="283"/>
      <c r="M200" s="284"/>
      <c r="N200" s="285"/>
      <c r="O200" s="285"/>
      <c r="P200" s="285"/>
      <c r="Q200" s="285"/>
      <c r="R200" s="285"/>
      <c r="S200" s="285"/>
      <c r="T200" s="28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7" t="s">
        <v>163</v>
      </c>
      <c r="AU200" s="287" t="s">
        <v>85</v>
      </c>
      <c r="AV200" s="16" t="s">
        <v>178</v>
      </c>
      <c r="AW200" s="16" t="s">
        <v>32</v>
      </c>
      <c r="AX200" s="16" t="s">
        <v>76</v>
      </c>
      <c r="AY200" s="287" t="s">
        <v>155</v>
      </c>
    </row>
    <row r="201" s="15" customFormat="1">
      <c r="A201" s="15"/>
      <c r="B201" s="262"/>
      <c r="C201" s="263"/>
      <c r="D201" s="242" t="s">
        <v>163</v>
      </c>
      <c r="E201" s="264" t="s">
        <v>1</v>
      </c>
      <c r="F201" s="265" t="s">
        <v>167</v>
      </c>
      <c r="G201" s="263"/>
      <c r="H201" s="266">
        <v>73.204999999999984</v>
      </c>
      <c r="I201" s="267"/>
      <c r="J201" s="263"/>
      <c r="K201" s="263"/>
      <c r="L201" s="268"/>
      <c r="M201" s="269"/>
      <c r="N201" s="270"/>
      <c r="O201" s="270"/>
      <c r="P201" s="270"/>
      <c r="Q201" s="270"/>
      <c r="R201" s="270"/>
      <c r="S201" s="270"/>
      <c r="T201" s="27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2" t="s">
        <v>163</v>
      </c>
      <c r="AU201" s="272" t="s">
        <v>85</v>
      </c>
      <c r="AV201" s="15" t="s">
        <v>162</v>
      </c>
      <c r="AW201" s="15" t="s">
        <v>32</v>
      </c>
      <c r="AX201" s="15" t="s">
        <v>83</v>
      </c>
      <c r="AY201" s="272" t="s">
        <v>155</v>
      </c>
    </row>
    <row r="202" s="2" customFormat="1" ht="55.5" customHeight="1">
      <c r="A202" s="39"/>
      <c r="B202" s="40"/>
      <c r="C202" s="227" t="s">
        <v>234</v>
      </c>
      <c r="D202" s="227" t="s">
        <v>157</v>
      </c>
      <c r="E202" s="228" t="s">
        <v>217</v>
      </c>
      <c r="F202" s="229" t="s">
        <v>218</v>
      </c>
      <c r="G202" s="230" t="s">
        <v>215</v>
      </c>
      <c r="H202" s="231">
        <v>146.40899999999999</v>
      </c>
      <c r="I202" s="232"/>
      <c r="J202" s="233">
        <f>ROUND(I202*H202,2)</f>
        <v>0</v>
      </c>
      <c r="K202" s="229" t="s">
        <v>161</v>
      </c>
      <c r="L202" s="45"/>
      <c r="M202" s="234" t="s">
        <v>1</v>
      </c>
      <c r="N202" s="235" t="s">
        <v>41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162</v>
      </c>
      <c r="AT202" s="238" t="s">
        <v>157</v>
      </c>
      <c r="AU202" s="238" t="s">
        <v>85</v>
      </c>
      <c r="AY202" s="18" t="s">
        <v>155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83</v>
      </c>
      <c r="BK202" s="239">
        <f>ROUND(I202*H202,2)</f>
        <v>0</v>
      </c>
      <c r="BL202" s="18" t="s">
        <v>162</v>
      </c>
      <c r="BM202" s="238" t="s">
        <v>237</v>
      </c>
    </row>
    <row r="203" s="13" customFormat="1">
      <c r="A203" s="13"/>
      <c r="B203" s="240"/>
      <c r="C203" s="241"/>
      <c r="D203" s="242" t="s">
        <v>163</v>
      </c>
      <c r="E203" s="243" t="s">
        <v>1</v>
      </c>
      <c r="F203" s="244" t="s">
        <v>164</v>
      </c>
      <c r="G203" s="241"/>
      <c r="H203" s="243" t="s">
        <v>1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0" t="s">
        <v>163</v>
      </c>
      <c r="AU203" s="250" t="s">
        <v>85</v>
      </c>
      <c r="AV203" s="13" t="s">
        <v>83</v>
      </c>
      <c r="AW203" s="13" t="s">
        <v>32</v>
      </c>
      <c r="AX203" s="13" t="s">
        <v>76</v>
      </c>
      <c r="AY203" s="250" t="s">
        <v>155</v>
      </c>
    </row>
    <row r="204" s="13" customFormat="1">
      <c r="A204" s="13"/>
      <c r="B204" s="240"/>
      <c r="C204" s="241"/>
      <c r="D204" s="242" t="s">
        <v>163</v>
      </c>
      <c r="E204" s="243" t="s">
        <v>1</v>
      </c>
      <c r="F204" s="244" t="s">
        <v>558</v>
      </c>
      <c r="G204" s="241"/>
      <c r="H204" s="243" t="s">
        <v>1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163</v>
      </c>
      <c r="AU204" s="250" t="s">
        <v>85</v>
      </c>
      <c r="AV204" s="13" t="s">
        <v>83</v>
      </c>
      <c r="AW204" s="13" t="s">
        <v>32</v>
      </c>
      <c r="AX204" s="13" t="s">
        <v>76</v>
      </c>
      <c r="AY204" s="250" t="s">
        <v>155</v>
      </c>
    </row>
    <row r="205" s="13" customFormat="1">
      <c r="A205" s="13"/>
      <c r="B205" s="240"/>
      <c r="C205" s="241"/>
      <c r="D205" s="242" t="s">
        <v>163</v>
      </c>
      <c r="E205" s="243" t="s">
        <v>1</v>
      </c>
      <c r="F205" s="244" t="s">
        <v>225</v>
      </c>
      <c r="G205" s="241"/>
      <c r="H205" s="243" t="s">
        <v>1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0" t="s">
        <v>163</v>
      </c>
      <c r="AU205" s="250" t="s">
        <v>85</v>
      </c>
      <c r="AV205" s="13" t="s">
        <v>83</v>
      </c>
      <c r="AW205" s="13" t="s">
        <v>32</v>
      </c>
      <c r="AX205" s="13" t="s">
        <v>76</v>
      </c>
      <c r="AY205" s="250" t="s">
        <v>155</v>
      </c>
    </row>
    <row r="206" s="13" customFormat="1">
      <c r="A206" s="13"/>
      <c r="B206" s="240"/>
      <c r="C206" s="241"/>
      <c r="D206" s="242" t="s">
        <v>163</v>
      </c>
      <c r="E206" s="243" t="s">
        <v>1</v>
      </c>
      <c r="F206" s="244" t="s">
        <v>170</v>
      </c>
      <c r="G206" s="241"/>
      <c r="H206" s="243" t="s">
        <v>1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0" t="s">
        <v>163</v>
      </c>
      <c r="AU206" s="250" t="s">
        <v>85</v>
      </c>
      <c r="AV206" s="13" t="s">
        <v>83</v>
      </c>
      <c r="AW206" s="13" t="s">
        <v>32</v>
      </c>
      <c r="AX206" s="13" t="s">
        <v>76</v>
      </c>
      <c r="AY206" s="250" t="s">
        <v>155</v>
      </c>
    </row>
    <row r="207" s="14" customFormat="1">
      <c r="A207" s="14"/>
      <c r="B207" s="251"/>
      <c r="C207" s="252"/>
      <c r="D207" s="242" t="s">
        <v>163</v>
      </c>
      <c r="E207" s="253" t="s">
        <v>1</v>
      </c>
      <c r="F207" s="254" t="s">
        <v>751</v>
      </c>
      <c r="G207" s="252"/>
      <c r="H207" s="255">
        <v>105.16</v>
      </c>
      <c r="I207" s="256"/>
      <c r="J207" s="252"/>
      <c r="K207" s="252"/>
      <c r="L207" s="257"/>
      <c r="M207" s="258"/>
      <c r="N207" s="259"/>
      <c r="O207" s="259"/>
      <c r="P207" s="259"/>
      <c r="Q207" s="259"/>
      <c r="R207" s="259"/>
      <c r="S207" s="259"/>
      <c r="T207" s="26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1" t="s">
        <v>163</v>
      </c>
      <c r="AU207" s="261" t="s">
        <v>85</v>
      </c>
      <c r="AV207" s="14" t="s">
        <v>85</v>
      </c>
      <c r="AW207" s="14" t="s">
        <v>32</v>
      </c>
      <c r="AX207" s="14" t="s">
        <v>76</v>
      </c>
      <c r="AY207" s="261" t="s">
        <v>155</v>
      </c>
    </row>
    <row r="208" s="14" customFormat="1">
      <c r="A208" s="14"/>
      <c r="B208" s="251"/>
      <c r="C208" s="252"/>
      <c r="D208" s="242" t="s">
        <v>163</v>
      </c>
      <c r="E208" s="253" t="s">
        <v>1</v>
      </c>
      <c r="F208" s="254" t="s">
        <v>752</v>
      </c>
      <c r="G208" s="252"/>
      <c r="H208" s="255">
        <v>7.8010000000000002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1" t="s">
        <v>163</v>
      </c>
      <c r="AU208" s="261" t="s">
        <v>85</v>
      </c>
      <c r="AV208" s="14" t="s">
        <v>85</v>
      </c>
      <c r="AW208" s="14" t="s">
        <v>32</v>
      </c>
      <c r="AX208" s="14" t="s">
        <v>76</v>
      </c>
      <c r="AY208" s="261" t="s">
        <v>155</v>
      </c>
    </row>
    <row r="209" s="16" customFormat="1">
      <c r="A209" s="16"/>
      <c r="B209" s="277"/>
      <c r="C209" s="278"/>
      <c r="D209" s="242" t="s">
        <v>163</v>
      </c>
      <c r="E209" s="279" t="s">
        <v>1</v>
      </c>
      <c r="F209" s="280" t="s">
        <v>228</v>
      </c>
      <c r="G209" s="278"/>
      <c r="H209" s="281">
        <v>112.961</v>
      </c>
      <c r="I209" s="282"/>
      <c r="J209" s="278"/>
      <c r="K209" s="278"/>
      <c r="L209" s="283"/>
      <c r="M209" s="284"/>
      <c r="N209" s="285"/>
      <c r="O209" s="285"/>
      <c r="P209" s="285"/>
      <c r="Q209" s="285"/>
      <c r="R209" s="285"/>
      <c r="S209" s="285"/>
      <c r="T209" s="28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7" t="s">
        <v>163</v>
      </c>
      <c r="AU209" s="287" t="s">
        <v>85</v>
      </c>
      <c r="AV209" s="16" t="s">
        <v>178</v>
      </c>
      <c r="AW209" s="16" t="s">
        <v>32</v>
      </c>
      <c r="AX209" s="16" t="s">
        <v>76</v>
      </c>
      <c r="AY209" s="287" t="s">
        <v>155</v>
      </c>
    </row>
    <row r="210" s="13" customFormat="1">
      <c r="A210" s="13"/>
      <c r="B210" s="240"/>
      <c r="C210" s="241"/>
      <c r="D210" s="242" t="s">
        <v>163</v>
      </c>
      <c r="E210" s="243" t="s">
        <v>1</v>
      </c>
      <c r="F210" s="244" t="s">
        <v>174</v>
      </c>
      <c r="G210" s="241"/>
      <c r="H210" s="243" t="s">
        <v>1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0" t="s">
        <v>163</v>
      </c>
      <c r="AU210" s="250" t="s">
        <v>85</v>
      </c>
      <c r="AV210" s="13" t="s">
        <v>83</v>
      </c>
      <c r="AW210" s="13" t="s">
        <v>32</v>
      </c>
      <c r="AX210" s="13" t="s">
        <v>76</v>
      </c>
      <c r="AY210" s="250" t="s">
        <v>155</v>
      </c>
    </row>
    <row r="211" s="14" customFormat="1">
      <c r="A211" s="14"/>
      <c r="B211" s="251"/>
      <c r="C211" s="252"/>
      <c r="D211" s="242" t="s">
        <v>163</v>
      </c>
      <c r="E211" s="253" t="s">
        <v>1</v>
      </c>
      <c r="F211" s="254" t="s">
        <v>753</v>
      </c>
      <c r="G211" s="252"/>
      <c r="H211" s="255">
        <v>30.675999999999998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1" t="s">
        <v>163</v>
      </c>
      <c r="AU211" s="261" t="s">
        <v>85</v>
      </c>
      <c r="AV211" s="14" t="s">
        <v>85</v>
      </c>
      <c r="AW211" s="14" t="s">
        <v>32</v>
      </c>
      <c r="AX211" s="14" t="s">
        <v>76</v>
      </c>
      <c r="AY211" s="261" t="s">
        <v>155</v>
      </c>
    </row>
    <row r="212" s="14" customFormat="1">
      <c r="A212" s="14"/>
      <c r="B212" s="251"/>
      <c r="C212" s="252"/>
      <c r="D212" s="242" t="s">
        <v>163</v>
      </c>
      <c r="E212" s="253" t="s">
        <v>1</v>
      </c>
      <c r="F212" s="254" t="s">
        <v>754</v>
      </c>
      <c r="G212" s="252"/>
      <c r="H212" s="255">
        <v>2.7719999999999998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1" t="s">
        <v>163</v>
      </c>
      <c r="AU212" s="261" t="s">
        <v>85</v>
      </c>
      <c r="AV212" s="14" t="s">
        <v>85</v>
      </c>
      <c r="AW212" s="14" t="s">
        <v>32</v>
      </c>
      <c r="AX212" s="14" t="s">
        <v>76</v>
      </c>
      <c r="AY212" s="261" t="s">
        <v>155</v>
      </c>
    </row>
    <row r="213" s="16" customFormat="1">
      <c r="A213" s="16"/>
      <c r="B213" s="277"/>
      <c r="C213" s="278"/>
      <c r="D213" s="242" t="s">
        <v>163</v>
      </c>
      <c r="E213" s="279" t="s">
        <v>1</v>
      </c>
      <c r="F213" s="280" t="s">
        <v>228</v>
      </c>
      <c r="G213" s="278"/>
      <c r="H213" s="281">
        <v>33.448</v>
      </c>
      <c r="I213" s="282"/>
      <c r="J213" s="278"/>
      <c r="K213" s="278"/>
      <c r="L213" s="283"/>
      <c r="M213" s="284"/>
      <c r="N213" s="285"/>
      <c r="O213" s="285"/>
      <c r="P213" s="285"/>
      <c r="Q213" s="285"/>
      <c r="R213" s="285"/>
      <c r="S213" s="285"/>
      <c r="T213" s="28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7" t="s">
        <v>163</v>
      </c>
      <c r="AU213" s="287" t="s">
        <v>85</v>
      </c>
      <c r="AV213" s="16" t="s">
        <v>178</v>
      </c>
      <c r="AW213" s="16" t="s">
        <v>32</v>
      </c>
      <c r="AX213" s="16" t="s">
        <v>76</v>
      </c>
      <c r="AY213" s="287" t="s">
        <v>155</v>
      </c>
    </row>
    <row r="214" s="15" customFormat="1">
      <c r="A214" s="15"/>
      <c r="B214" s="262"/>
      <c r="C214" s="263"/>
      <c r="D214" s="242" t="s">
        <v>163</v>
      </c>
      <c r="E214" s="264" t="s">
        <v>1</v>
      </c>
      <c r="F214" s="265" t="s">
        <v>167</v>
      </c>
      <c r="G214" s="263"/>
      <c r="H214" s="266">
        <v>146.40899999999999</v>
      </c>
      <c r="I214" s="267"/>
      <c r="J214" s="263"/>
      <c r="K214" s="263"/>
      <c r="L214" s="268"/>
      <c r="M214" s="269"/>
      <c r="N214" s="270"/>
      <c r="O214" s="270"/>
      <c r="P214" s="270"/>
      <c r="Q214" s="270"/>
      <c r="R214" s="270"/>
      <c r="S214" s="270"/>
      <c r="T214" s="27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2" t="s">
        <v>163</v>
      </c>
      <c r="AU214" s="272" t="s">
        <v>85</v>
      </c>
      <c r="AV214" s="15" t="s">
        <v>162</v>
      </c>
      <c r="AW214" s="15" t="s">
        <v>32</v>
      </c>
      <c r="AX214" s="15" t="s">
        <v>83</v>
      </c>
      <c r="AY214" s="272" t="s">
        <v>155</v>
      </c>
    </row>
    <row r="215" s="2" customFormat="1" ht="55.5" customHeight="1">
      <c r="A215" s="39"/>
      <c r="B215" s="40"/>
      <c r="C215" s="227" t="s">
        <v>203</v>
      </c>
      <c r="D215" s="227" t="s">
        <v>157</v>
      </c>
      <c r="E215" s="228" t="s">
        <v>221</v>
      </c>
      <c r="F215" s="229" t="s">
        <v>222</v>
      </c>
      <c r="G215" s="230" t="s">
        <v>215</v>
      </c>
      <c r="H215" s="231">
        <v>109.807</v>
      </c>
      <c r="I215" s="232"/>
      <c r="J215" s="233">
        <f>ROUND(I215*H215,2)</f>
        <v>0</v>
      </c>
      <c r="K215" s="229" t="s">
        <v>161</v>
      </c>
      <c r="L215" s="45"/>
      <c r="M215" s="234" t="s">
        <v>1</v>
      </c>
      <c r="N215" s="235" t="s">
        <v>41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162</v>
      </c>
      <c r="AT215" s="238" t="s">
        <v>157</v>
      </c>
      <c r="AU215" s="238" t="s">
        <v>85</v>
      </c>
      <c r="AY215" s="18" t="s">
        <v>155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83</v>
      </c>
      <c r="BK215" s="239">
        <f>ROUND(I215*H215,2)</f>
        <v>0</v>
      </c>
      <c r="BL215" s="18" t="s">
        <v>162</v>
      </c>
      <c r="BM215" s="238" t="s">
        <v>242</v>
      </c>
    </row>
    <row r="216" s="13" customFormat="1">
      <c r="A216" s="13"/>
      <c r="B216" s="240"/>
      <c r="C216" s="241"/>
      <c r="D216" s="242" t="s">
        <v>163</v>
      </c>
      <c r="E216" s="243" t="s">
        <v>1</v>
      </c>
      <c r="F216" s="244" t="s">
        <v>164</v>
      </c>
      <c r="G216" s="241"/>
      <c r="H216" s="243" t="s">
        <v>1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0" t="s">
        <v>163</v>
      </c>
      <c r="AU216" s="250" t="s">
        <v>85</v>
      </c>
      <c r="AV216" s="13" t="s">
        <v>83</v>
      </c>
      <c r="AW216" s="13" t="s">
        <v>32</v>
      </c>
      <c r="AX216" s="13" t="s">
        <v>76</v>
      </c>
      <c r="AY216" s="250" t="s">
        <v>155</v>
      </c>
    </row>
    <row r="217" s="13" customFormat="1">
      <c r="A217" s="13"/>
      <c r="B217" s="240"/>
      <c r="C217" s="241"/>
      <c r="D217" s="242" t="s">
        <v>163</v>
      </c>
      <c r="E217" s="243" t="s">
        <v>1</v>
      </c>
      <c r="F217" s="244" t="s">
        <v>224</v>
      </c>
      <c r="G217" s="241"/>
      <c r="H217" s="243" t="s">
        <v>1</v>
      </c>
      <c r="I217" s="245"/>
      <c r="J217" s="241"/>
      <c r="K217" s="241"/>
      <c r="L217" s="246"/>
      <c r="M217" s="247"/>
      <c r="N217" s="248"/>
      <c r="O217" s="248"/>
      <c r="P217" s="248"/>
      <c r="Q217" s="248"/>
      <c r="R217" s="248"/>
      <c r="S217" s="248"/>
      <c r="T217" s="24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0" t="s">
        <v>163</v>
      </c>
      <c r="AU217" s="250" t="s">
        <v>85</v>
      </c>
      <c r="AV217" s="13" t="s">
        <v>83</v>
      </c>
      <c r="AW217" s="13" t="s">
        <v>32</v>
      </c>
      <c r="AX217" s="13" t="s">
        <v>76</v>
      </c>
      <c r="AY217" s="250" t="s">
        <v>155</v>
      </c>
    </row>
    <row r="218" s="13" customFormat="1">
      <c r="A218" s="13"/>
      <c r="B218" s="240"/>
      <c r="C218" s="241"/>
      <c r="D218" s="242" t="s">
        <v>163</v>
      </c>
      <c r="E218" s="243" t="s">
        <v>1</v>
      </c>
      <c r="F218" s="244" t="s">
        <v>225</v>
      </c>
      <c r="G218" s="241"/>
      <c r="H218" s="243" t="s">
        <v>1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163</v>
      </c>
      <c r="AU218" s="250" t="s">
        <v>85</v>
      </c>
      <c r="AV218" s="13" t="s">
        <v>83</v>
      </c>
      <c r="AW218" s="13" t="s">
        <v>32</v>
      </c>
      <c r="AX218" s="13" t="s">
        <v>76</v>
      </c>
      <c r="AY218" s="250" t="s">
        <v>155</v>
      </c>
    </row>
    <row r="219" s="13" customFormat="1">
      <c r="A219" s="13"/>
      <c r="B219" s="240"/>
      <c r="C219" s="241"/>
      <c r="D219" s="242" t="s">
        <v>163</v>
      </c>
      <c r="E219" s="243" t="s">
        <v>1</v>
      </c>
      <c r="F219" s="244" t="s">
        <v>170</v>
      </c>
      <c r="G219" s="241"/>
      <c r="H219" s="243" t="s">
        <v>1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0" t="s">
        <v>163</v>
      </c>
      <c r="AU219" s="250" t="s">
        <v>85</v>
      </c>
      <c r="AV219" s="13" t="s">
        <v>83</v>
      </c>
      <c r="AW219" s="13" t="s">
        <v>32</v>
      </c>
      <c r="AX219" s="13" t="s">
        <v>76</v>
      </c>
      <c r="AY219" s="250" t="s">
        <v>155</v>
      </c>
    </row>
    <row r="220" s="14" customFormat="1">
      <c r="A220" s="14"/>
      <c r="B220" s="251"/>
      <c r="C220" s="252"/>
      <c r="D220" s="242" t="s">
        <v>163</v>
      </c>
      <c r="E220" s="253" t="s">
        <v>1</v>
      </c>
      <c r="F220" s="254" t="s">
        <v>755</v>
      </c>
      <c r="G220" s="252"/>
      <c r="H220" s="255">
        <v>78.870000000000005</v>
      </c>
      <c r="I220" s="256"/>
      <c r="J220" s="252"/>
      <c r="K220" s="252"/>
      <c r="L220" s="257"/>
      <c r="M220" s="258"/>
      <c r="N220" s="259"/>
      <c r="O220" s="259"/>
      <c r="P220" s="259"/>
      <c r="Q220" s="259"/>
      <c r="R220" s="259"/>
      <c r="S220" s="259"/>
      <c r="T220" s="26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1" t="s">
        <v>163</v>
      </c>
      <c r="AU220" s="261" t="s">
        <v>85</v>
      </c>
      <c r="AV220" s="14" t="s">
        <v>85</v>
      </c>
      <c r="AW220" s="14" t="s">
        <v>32</v>
      </c>
      <c r="AX220" s="14" t="s">
        <v>76</v>
      </c>
      <c r="AY220" s="261" t="s">
        <v>155</v>
      </c>
    </row>
    <row r="221" s="14" customFormat="1">
      <c r="A221" s="14"/>
      <c r="B221" s="251"/>
      <c r="C221" s="252"/>
      <c r="D221" s="242" t="s">
        <v>163</v>
      </c>
      <c r="E221" s="253" t="s">
        <v>1</v>
      </c>
      <c r="F221" s="254" t="s">
        <v>756</v>
      </c>
      <c r="G221" s="252"/>
      <c r="H221" s="255">
        <v>5.851</v>
      </c>
      <c r="I221" s="256"/>
      <c r="J221" s="252"/>
      <c r="K221" s="252"/>
      <c r="L221" s="257"/>
      <c r="M221" s="258"/>
      <c r="N221" s="259"/>
      <c r="O221" s="259"/>
      <c r="P221" s="259"/>
      <c r="Q221" s="259"/>
      <c r="R221" s="259"/>
      <c r="S221" s="259"/>
      <c r="T221" s="26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1" t="s">
        <v>163</v>
      </c>
      <c r="AU221" s="261" t="s">
        <v>85</v>
      </c>
      <c r="AV221" s="14" t="s">
        <v>85</v>
      </c>
      <c r="AW221" s="14" t="s">
        <v>32</v>
      </c>
      <c r="AX221" s="14" t="s">
        <v>76</v>
      </c>
      <c r="AY221" s="261" t="s">
        <v>155</v>
      </c>
    </row>
    <row r="222" s="16" customFormat="1">
      <c r="A222" s="16"/>
      <c r="B222" s="277"/>
      <c r="C222" s="278"/>
      <c r="D222" s="242" t="s">
        <v>163</v>
      </c>
      <c r="E222" s="279" t="s">
        <v>1</v>
      </c>
      <c r="F222" s="280" t="s">
        <v>228</v>
      </c>
      <c r="G222" s="278"/>
      <c r="H222" s="281">
        <v>84.721000000000004</v>
      </c>
      <c r="I222" s="282"/>
      <c r="J222" s="278"/>
      <c r="K222" s="278"/>
      <c r="L222" s="283"/>
      <c r="M222" s="284"/>
      <c r="N222" s="285"/>
      <c r="O222" s="285"/>
      <c r="P222" s="285"/>
      <c r="Q222" s="285"/>
      <c r="R222" s="285"/>
      <c r="S222" s="285"/>
      <c r="T222" s="28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87" t="s">
        <v>163</v>
      </c>
      <c r="AU222" s="287" t="s">
        <v>85</v>
      </c>
      <c r="AV222" s="16" t="s">
        <v>178</v>
      </c>
      <c r="AW222" s="16" t="s">
        <v>32</v>
      </c>
      <c r="AX222" s="16" t="s">
        <v>76</v>
      </c>
      <c r="AY222" s="287" t="s">
        <v>155</v>
      </c>
    </row>
    <row r="223" s="13" customFormat="1">
      <c r="A223" s="13"/>
      <c r="B223" s="240"/>
      <c r="C223" s="241"/>
      <c r="D223" s="242" t="s">
        <v>163</v>
      </c>
      <c r="E223" s="243" t="s">
        <v>1</v>
      </c>
      <c r="F223" s="244" t="s">
        <v>174</v>
      </c>
      <c r="G223" s="241"/>
      <c r="H223" s="243" t="s">
        <v>1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0" t="s">
        <v>163</v>
      </c>
      <c r="AU223" s="250" t="s">
        <v>85</v>
      </c>
      <c r="AV223" s="13" t="s">
        <v>83</v>
      </c>
      <c r="AW223" s="13" t="s">
        <v>32</v>
      </c>
      <c r="AX223" s="13" t="s">
        <v>76</v>
      </c>
      <c r="AY223" s="250" t="s">
        <v>155</v>
      </c>
    </row>
    <row r="224" s="14" customFormat="1">
      <c r="A224" s="14"/>
      <c r="B224" s="251"/>
      <c r="C224" s="252"/>
      <c r="D224" s="242" t="s">
        <v>163</v>
      </c>
      <c r="E224" s="253" t="s">
        <v>1</v>
      </c>
      <c r="F224" s="254" t="s">
        <v>757</v>
      </c>
      <c r="G224" s="252"/>
      <c r="H224" s="255">
        <v>23.007000000000001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1" t="s">
        <v>163</v>
      </c>
      <c r="AU224" s="261" t="s">
        <v>85</v>
      </c>
      <c r="AV224" s="14" t="s">
        <v>85</v>
      </c>
      <c r="AW224" s="14" t="s">
        <v>32</v>
      </c>
      <c r="AX224" s="14" t="s">
        <v>76</v>
      </c>
      <c r="AY224" s="261" t="s">
        <v>155</v>
      </c>
    </row>
    <row r="225" s="14" customFormat="1">
      <c r="A225" s="14"/>
      <c r="B225" s="251"/>
      <c r="C225" s="252"/>
      <c r="D225" s="242" t="s">
        <v>163</v>
      </c>
      <c r="E225" s="253" t="s">
        <v>1</v>
      </c>
      <c r="F225" s="254" t="s">
        <v>758</v>
      </c>
      <c r="G225" s="252"/>
      <c r="H225" s="255">
        <v>2.0790000000000002</v>
      </c>
      <c r="I225" s="256"/>
      <c r="J225" s="252"/>
      <c r="K225" s="252"/>
      <c r="L225" s="257"/>
      <c r="M225" s="258"/>
      <c r="N225" s="259"/>
      <c r="O225" s="259"/>
      <c r="P225" s="259"/>
      <c r="Q225" s="259"/>
      <c r="R225" s="259"/>
      <c r="S225" s="259"/>
      <c r="T225" s="26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1" t="s">
        <v>163</v>
      </c>
      <c r="AU225" s="261" t="s">
        <v>85</v>
      </c>
      <c r="AV225" s="14" t="s">
        <v>85</v>
      </c>
      <c r="AW225" s="14" t="s">
        <v>32</v>
      </c>
      <c r="AX225" s="14" t="s">
        <v>76</v>
      </c>
      <c r="AY225" s="261" t="s">
        <v>155</v>
      </c>
    </row>
    <row r="226" s="16" customFormat="1">
      <c r="A226" s="16"/>
      <c r="B226" s="277"/>
      <c r="C226" s="278"/>
      <c r="D226" s="242" t="s">
        <v>163</v>
      </c>
      <c r="E226" s="279" t="s">
        <v>1</v>
      </c>
      <c r="F226" s="280" t="s">
        <v>228</v>
      </c>
      <c r="G226" s="278"/>
      <c r="H226" s="281">
        <v>25.086000000000002</v>
      </c>
      <c r="I226" s="282"/>
      <c r="J226" s="278"/>
      <c r="K226" s="278"/>
      <c r="L226" s="283"/>
      <c r="M226" s="284"/>
      <c r="N226" s="285"/>
      <c r="O226" s="285"/>
      <c r="P226" s="285"/>
      <c r="Q226" s="285"/>
      <c r="R226" s="285"/>
      <c r="S226" s="285"/>
      <c r="T226" s="28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87" t="s">
        <v>163</v>
      </c>
      <c r="AU226" s="287" t="s">
        <v>85</v>
      </c>
      <c r="AV226" s="16" t="s">
        <v>178</v>
      </c>
      <c r="AW226" s="16" t="s">
        <v>32</v>
      </c>
      <c r="AX226" s="16" t="s">
        <v>76</v>
      </c>
      <c r="AY226" s="287" t="s">
        <v>155</v>
      </c>
    </row>
    <row r="227" s="15" customFormat="1">
      <c r="A227" s="15"/>
      <c r="B227" s="262"/>
      <c r="C227" s="263"/>
      <c r="D227" s="242" t="s">
        <v>163</v>
      </c>
      <c r="E227" s="264" t="s">
        <v>1</v>
      </c>
      <c r="F227" s="265" t="s">
        <v>167</v>
      </c>
      <c r="G227" s="263"/>
      <c r="H227" s="266">
        <v>109.807</v>
      </c>
      <c r="I227" s="267"/>
      <c r="J227" s="263"/>
      <c r="K227" s="263"/>
      <c r="L227" s="268"/>
      <c r="M227" s="269"/>
      <c r="N227" s="270"/>
      <c r="O227" s="270"/>
      <c r="P227" s="270"/>
      <c r="Q227" s="270"/>
      <c r="R227" s="270"/>
      <c r="S227" s="270"/>
      <c r="T227" s="27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2" t="s">
        <v>163</v>
      </c>
      <c r="AU227" s="272" t="s">
        <v>85</v>
      </c>
      <c r="AV227" s="15" t="s">
        <v>162</v>
      </c>
      <c r="AW227" s="15" t="s">
        <v>32</v>
      </c>
      <c r="AX227" s="15" t="s">
        <v>83</v>
      </c>
      <c r="AY227" s="272" t="s">
        <v>155</v>
      </c>
    </row>
    <row r="228" s="2" customFormat="1" ht="55.5" customHeight="1">
      <c r="A228" s="39"/>
      <c r="B228" s="40"/>
      <c r="C228" s="227" t="s">
        <v>243</v>
      </c>
      <c r="D228" s="227" t="s">
        <v>157</v>
      </c>
      <c r="E228" s="228" t="s">
        <v>231</v>
      </c>
      <c r="F228" s="229" t="s">
        <v>232</v>
      </c>
      <c r="G228" s="230" t="s">
        <v>215</v>
      </c>
      <c r="H228" s="231">
        <v>36.601999999999997</v>
      </c>
      <c r="I228" s="232"/>
      <c r="J228" s="233">
        <f>ROUND(I228*H228,2)</f>
        <v>0</v>
      </c>
      <c r="K228" s="229" t="s">
        <v>161</v>
      </c>
      <c r="L228" s="45"/>
      <c r="M228" s="234" t="s">
        <v>1</v>
      </c>
      <c r="N228" s="235" t="s">
        <v>41</v>
      </c>
      <c r="O228" s="92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162</v>
      </c>
      <c r="AT228" s="238" t="s">
        <v>157</v>
      </c>
      <c r="AU228" s="238" t="s">
        <v>85</v>
      </c>
      <c r="AY228" s="18" t="s">
        <v>155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83</v>
      </c>
      <c r="BK228" s="239">
        <f>ROUND(I228*H228,2)</f>
        <v>0</v>
      </c>
      <c r="BL228" s="18" t="s">
        <v>162</v>
      </c>
      <c r="BM228" s="238" t="s">
        <v>246</v>
      </c>
    </row>
    <row r="229" s="13" customFormat="1">
      <c r="A229" s="13"/>
      <c r="B229" s="240"/>
      <c r="C229" s="241"/>
      <c r="D229" s="242" t="s">
        <v>163</v>
      </c>
      <c r="E229" s="243" t="s">
        <v>1</v>
      </c>
      <c r="F229" s="244" t="s">
        <v>164</v>
      </c>
      <c r="G229" s="241"/>
      <c r="H229" s="243" t="s">
        <v>1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0" t="s">
        <v>163</v>
      </c>
      <c r="AU229" s="250" t="s">
        <v>85</v>
      </c>
      <c r="AV229" s="13" t="s">
        <v>83</v>
      </c>
      <c r="AW229" s="13" t="s">
        <v>32</v>
      </c>
      <c r="AX229" s="13" t="s">
        <v>76</v>
      </c>
      <c r="AY229" s="250" t="s">
        <v>155</v>
      </c>
    </row>
    <row r="230" s="13" customFormat="1">
      <c r="A230" s="13"/>
      <c r="B230" s="240"/>
      <c r="C230" s="241"/>
      <c r="D230" s="242" t="s">
        <v>163</v>
      </c>
      <c r="E230" s="243" t="s">
        <v>1</v>
      </c>
      <c r="F230" s="244" t="s">
        <v>567</v>
      </c>
      <c r="G230" s="241"/>
      <c r="H230" s="243" t="s">
        <v>1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0" t="s">
        <v>163</v>
      </c>
      <c r="AU230" s="250" t="s">
        <v>85</v>
      </c>
      <c r="AV230" s="13" t="s">
        <v>83</v>
      </c>
      <c r="AW230" s="13" t="s">
        <v>32</v>
      </c>
      <c r="AX230" s="13" t="s">
        <v>76</v>
      </c>
      <c r="AY230" s="250" t="s">
        <v>155</v>
      </c>
    </row>
    <row r="231" s="13" customFormat="1">
      <c r="A231" s="13"/>
      <c r="B231" s="240"/>
      <c r="C231" s="241"/>
      <c r="D231" s="242" t="s">
        <v>163</v>
      </c>
      <c r="E231" s="243" t="s">
        <v>1</v>
      </c>
      <c r="F231" s="244" t="s">
        <v>225</v>
      </c>
      <c r="G231" s="241"/>
      <c r="H231" s="243" t="s">
        <v>1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0" t="s">
        <v>163</v>
      </c>
      <c r="AU231" s="250" t="s">
        <v>85</v>
      </c>
      <c r="AV231" s="13" t="s">
        <v>83</v>
      </c>
      <c r="AW231" s="13" t="s">
        <v>32</v>
      </c>
      <c r="AX231" s="13" t="s">
        <v>76</v>
      </c>
      <c r="AY231" s="250" t="s">
        <v>155</v>
      </c>
    </row>
    <row r="232" s="13" customFormat="1">
      <c r="A232" s="13"/>
      <c r="B232" s="240"/>
      <c r="C232" s="241"/>
      <c r="D232" s="242" t="s">
        <v>163</v>
      </c>
      <c r="E232" s="243" t="s">
        <v>1</v>
      </c>
      <c r="F232" s="244" t="s">
        <v>170</v>
      </c>
      <c r="G232" s="241"/>
      <c r="H232" s="243" t="s">
        <v>1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0" t="s">
        <v>163</v>
      </c>
      <c r="AU232" s="250" t="s">
        <v>85</v>
      </c>
      <c r="AV232" s="13" t="s">
        <v>83</v>
      </c>
      <c r="AW232" s="13" t="s">
        <v>32</v>
      </c>
      <c r="AX232" s="13" t="s">
        <v>76</v>
      </c>
      <c r="AY232" s="250" t="s">
        <v>155</v>
      </c>
    </row>
    <row r="233" s="14" customFormat="1">
      <c r="A233" s="14"/>
      <c r="B233" s="251"/>
      <c r="C233" s="252"/>
      <c r="D233" s="242" t="s">
        <v>163</v>
      </c>
      <c r="E233" s="253" t="s">
        <v>1</v>
      </c>
      <c r="F233" s="254" t="s">
        <v>759</v>
      </c>
      <c r="G233" s="252"/>
      <c r="H233" s="255">
        <v>26.289999999999999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1" t="s">
        <v>163</v>
      </c>
      <c r="AU233" s="261" t="s">
        <v>85</v>
      </c>
      <c r="AV233" s="14" t="s">
        <v>85</v>
      </c>
      <c r="AW233" s="14" t="s">
        <v>32</v>
      </c>
      <c r="AX233" s="14" t="s">
        <v>76</v>
      </c>
      <c r="AY233" s="261" t="s">
        <v>155</v>
      </c>
    </row>
    <row r="234" s="14" customFormat="1">
      <c r="A234" s="14"/>
      <c r="B234" s="251"/>
      <c r="C234" s="252"/>
      <c r="D234" s="242" t="s">
        <v>163</v>
      </c>
      <c r="E234" s="253" t="s">
        <v>1</v>
      </c>
      <c r="F234" s="254" t="s">
        <v>760</v>
      </c>
      <c r="G234" s="252"/>
      <c r="H234" s="255">
        <v>1.95</v>
      </c>
      <c r="I234" s="256"/>
      <c r="J234" s="252"/>
      <c r="K234" s="252"/>
      <c r="L234" s="257"/>
      <c r="M234" s="258"/>
      <c r="N234" s="259"/>
      <c r="O234" s="259"/>
      <c r="P234" s="259"/>
      <c r="Q234" s="259"/>
      <c r="R234" s="259"/>
      <c r="S234" s="259"/>
      <c r="T234" s="26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1" t="s">
        <v>163</v>
      </c>
      <c r="AU234" s="261" t="s">
        <v>85</v>
      </c>
      <c r="AV234" s="14" t="s">
        <v>85</v>
      </c>
      <c r="AW234" s="14" t="s">
        <v>32</v>
      </c>
      <c r="AX234" s="14" t="s">
        <v>76</v>
      </c>
      <c r="AY234" s="261" t="s">
        <v>155</v>
      </c>
    </row>
    <row r="235" s="16" customFormat="1">
      <c r="A235" s="16"/>
      <c r="B235" s="277"/>
      <c r="C235" s="278"/>
      <c r="D235" s="242" t="s">
        <v>163</v>
      </c>
      <c r="E235" s="279" t="s">
        <v>1</v>
      </c>
      <c r="F235" s="280" t="s">
        <v>228</v>
      </c>
      <c r="G235" s="278"/>
      <c r="H235" s="281">
        <v>28.239999999999998</v>
      </c>
      <c r="I235" s="282"/>
      <c r="J235" s="278"/>
      <c r="K235" s="278"/>
      <c r="L235" s="283"/>
      <c r="M235" s="284"/>
      <c r="N235" s="285"/>
      <c r="O235" s="285"/>
      <c r="P235" s="285"/>
      <c r="Q235" s="285"/>
      <c r="R235" s="285"/>
      <c r="S235" s="285"/>
      <c r="T235" s="28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7" t="s">
        <v>163</v>
      </c>
      <c r="AU235" s="287" t="s">
        <v>85</v>
      </c>
      <c r="AV235" s="16" t="s">
        <v>178</v>
      </c>
      <c r="AW235" s="16" t="s">
        <v>32</v>
      </c>
      <c r="AX235" s="16" t="s">
        <v>76</v>
      </c>
      <c r="AY235" s="287" t="s">
        <v>155</v>
      </c>
    </row>
    <row r="236" s="13" customFormat="1">
      <c r="A236" s="13"/>
      <c r="B236" s="240"/>
      <c r="C236" s="241"/>
      <c r="D236" s="242" t="s">
        <v>163</v>
      </c>
      <c r="E236" s="243" t="s">
        <v>1</v>
      </c>
      <c r="F236" s="244" t="s">
        <v>174</v>
      </c>
      <c r="G236" s="241"/>
      <c r="H236" s="243" t="s">
        <v>1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0" t="s">
        <v>163</v>
      </c>
      <c r="AU236" s="250" t="s">
        <v>85</v>
      </c>
      <c r="AV236" s="13" t="s">
        <v>83</v>
      </c>
      <c r="AW236" s="13" t="s">
        <v>32</v>
      </c>
      <c r="AX236" s="13" t="s">
        <v>76</v>
      </c>
      <c r="AY236" s="250" t="s">
        <v>155</v>
      </c>
    </row>
    <row r="237" s="14" customFormat="1">
      <c r="A237" s="14"/>
      <c r="B237" s="251"/>
      <c r="C237" s="252"/>
      <c r="D237" s="242" t="s">
        <v>163</v>
      </c>
      <c r="E237" s="253" t="s">
        <v>1</v>
      </c>
      <c r="F237" s="254" t="s">
        <v>761</v>
      </c>
      <c r="G237" s="252"/>
      <c r="H237" s="255">
        <v>7.6689999999999996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1" t="s">
        <v>163</v>
      </c>
      <c r="AU237" s="261" t="s">
        <v>85</v>
      </c>
      <c r="AV237" s="14" t="s">
        <v>85</v>
      </c>
      <c r="AW237" s="14" t="s">
        <v>32</v>
      </c>
      <c r="AX237" s="14" t="s">
        <v>76</v>
      </c>
      <c r="AY237" s="261" t="s">
        <v>155</v>
      </c>
    </row>
    <row r="238" s="14" customFormat="1">
      <c r="A238" s="14"/>
      <c r="B238" s="251"/>
      <c r="C238" s="252"/>
      <c r="D238" s="242" t="s">
        <v>163</v>
      </c>
      <c r="E238" s="253" t="s">
        <v>1</v>
      </c>
      <c r="F238" s="254" t="s">
        <v>762</v>
      </c>
      <c r="G238" s="252"/>
      <c r="H238" s="255">
        <v>0.69299999999999995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1" t="s">
        <v>163</v>
      </c>
      <c r="AU238" s="261" t="s">
        <v>85</v>
      </c>
      <c r="AV238" s="14" t="s">
        <v>85</v>
      </c>
      <c r="AW238" s="14" t="s">
        <v>32</v>
      </c>
      <c r="AX238" s="14" t="s">
        <v>76</v>
      </c>
      <c r="AY238" s="261" t="s">
        <v>155</v>
      </c>
    </row>
    <row r="239" s="16" customFormat="1">
      <c r="A239" s="16"/>
      <c r="B239" s="277"/>
      <c r="C239" s="278"/>
      <c r="D239" s="242" t="s">
        <v>163</v>
      </c>
      <c r="E239" s="279" t="s">
        <v>1</v>
      </c>
      <c r="F239" s="280" t="s">
        <v>228</v>
      </c>
      <c r="G239" s="278"/>
      <c r="H239" s="281">
        <v>8.3620000000000001</v>
      </c>
      <c r="I239" s="282"/>
      <c r="J239" s="278"/>
      <c r="K239" s="278"/>
      <c r="L239" s="283"/>
      <c r="M239" s="284"/>
      <c r="N239" s="285"/>
      <c r="O239" s="285"/>
      <c r="P239" s="285"/>
      <c r="Q239" s="285"/>
      <c r="R239" s="285"/>
      <c r="S239" s="285"/>
      <c r="T239" s="28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87" t="s">
        <v>163</v>
      </c>
      <c r="AU239" s="287" t="s">
        <v>85</v>
      </c>
      <c r="AV239" s="16" t="s">
        <v>178</v>
      </c>
      <c r="AW239" s="16" t="s">
        <v>32</v>
      </c>
      <c r="AX239" s="16" t="s">
        <v>76</v>
      </c>
      <c r="AY239" s="287" t="s">
        <v>155</v>
      </c>
    </row>
    <row r="240" s="15" customFormat="1">
      <c r="A240" s="15"/>
      <c r="B240" s="262"/>
      <c r="C240" s="263"/>
      <c r="D240" s="242" t="s">
        <v>163</v>
      </c>
      <c r="E240" s="264" t="s">
        <v>1</v>
      </c>
      <c r="F240" s="265" t="s">
        <v>167</v>
      </c>
      <c r="G240" s="263"/>
      <c r="H240" s="266">
        <v>36.601999999999997</v>
      </c>
      <c r="I240" s="267"/>
      <c r="J240" s="263"/>
      <c r="K240" s="263"/>
      <c r="L240" s="268"/>
      <c r="M240" s="269"/>
      <c r="N240" s="270"/>
      <c r="O240" s="270"/>
      <c r="P240" s="270"/>
      <c r="Q240" s="270"/>
      <c r="R240" s="270"/>
      <c r="S240" s="270"/>
      <c r="T240" s="271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2" t="s">
        <v>163</v>
      </c>
      <c r="AU240" s="272" t="s">
        <v>85</v>
      </c>
      <c r="AV240" s="15" t="s">
        <v>162</v>
      </c>
      <c r="AW240" s="15" t="s">
        <v>32</v>
      </c>
      <c r="AX240" s="15" t="s">
        <v>83</v>
      </c>
      <c r="AY240" s="272" t="s">
        <v>155</v>
      </c>
    </row>
    <row r="241" s="2" customFormat="1" ht="37.8" customHeight="1">
      <c r="A241" s="39"/>
      <c r="B241" s="40"/>
      <c r="C241" s="227" t="s">
        <v>209</v>
      </c>
      <c r="D241" s="227" t="s">
        <v>157</v>
      </c>
      <c r="E241" s="228" t="s">
        <v>235</v>
      </c>
      <c r="F241" s="229" t="s">
        <v>236</v>
      </c>
      <c r="G241" s="230" t="s">
        <v>160</v>
      </c>
      <c r="H241" s="231">
        <v>706.88</v>
      </c>
      <c r="I241" s="232"/>
      <c r="J241" s="233">
        <f>ROUND(I241*H241,2)</f>
        <v>0</v>
      </c>
      <c r="K241" s="229" t="s">
        <v>161</v>
      </c>
      <c r="L241" s="45"/>
      <c r="M241" s="234" t="s">
        <v>1</v>
      </c>
      <c r="N241" s="235" t="s">
        <v>41</v>
      </c>
      <c r="O241" s="92"/>
      <c r="P241" s="236">
        <f>O241*H241</f>
        <v>0</v>
      </c>
      <c r="Q241" s="236">
        <v>0.00058135999999999995</v>
      </c>
      <c r="R241" s="236">
        <f>Q241*H241</f>
        <v>0.41095175679999996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162</v>
      </c>
      <c r="AT241" s="238" t="s">
        <v>157</v>
      </c>
      <c r="AU241" s="238" t="s">
        <v>85</v>
      </c>
      <c r="AY241" s="18" t="s">
        <v>155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83</v>
      </c>
      <c r="BK241" s="239">
        <f>ROUND(I241*H241,2)</f>
        <v>0</v>
      </c>
      <c r="BL241" s="18" t="s">
        <v>162</v>
      </c>
      <c r="BM241" s="238" t="s">
        <v>251</v>
      </c>
    </row>
    <row r="242" s="13" customFormat="1">
      <c r="A242" s="13"/>
      <c r="B242" s="240"/>
      <c r="C242" s="241"/>
      <c r="D242" s="242" t="s">
        <v>163</v>
      </c>
      <c r="E242" s="243" t="s">
        <v>1</v>
      </c>
      <c r="F242" s="244" t="s">
        <v>164</v>
      </c>
      <c r="G242" s="241"/>
      <c r="H242" s="243" t="s">
        <v>1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0" t="s">
        <v>163</v>
      </c>
      <c r="AU242" s="250" t="s">
        <v>85</v>
      </c>
      <c r="AV242" s="13" t="s">
        <v>83</v>
      </c>
      <c r="AW242" s="13" t="s">
        <v>32</v>
      </c>
      <c r="AX242" s="13" t="s">
        <v>76</v>
      </c>
      <c r="AY242" s="250" t="s">
        <v>155</v>
      </c>
    </row>
    <row r="243" s="13" customFormat="1">
      <c r="A243" s="13"/>
      <c r="B243" s="240"/>
      <c r="C243" s="241"/>
      <c r="D243" s="242" t="s">
        <v>163</v>
      </c>
      <c r="E243" s="243" t="s">
        <v>1</v>
      </c>
      <c r="F243" s="244" t="s">
        <v>225</v>
      </c>
      <c r="G243" s="241"/>
      <c r="H243" s="243" t="s">
        <v>1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0" t="s">
        <v>163</v>
      </c>
      <c r="AU243" s="250" t="s">
        <v>85</v>
      </c>
      <c r="AV243" s="13" t="s">
        <v>83</v>
      </c>
      <c r="AW243" s="13" t="s">
        <v>32</v>
      </c>
      <c r="AX243" s="13" t="s">
        <v>76</v>
      </c>
      <c r="AY243" s="250" t="s">
        <v>155</v>
      </c>
    </row>
    <row r="244" s="14" customFormat="1">
      <c r="A244" s="14"/>
      <c r="B244" s="251"/>
      <c r="C244" s="252"/>
      <c r="D244" s="242" t="s">
        <v>163</v>
      </c>
      <c r="E244" s="253" t="s">
        <v>1</v>
      </c>
      <c r="F244" s="254" t="s">
        <v>763</v>
      </c>
      <c r="G244" s="252"/>
      <c r="H244" s="255">
        <v>530.48000000000002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1" t="s">
        <v>163</v>
      </c>
      <c r="AU244" s="261" t="s">
        <v>85</v>
      </c>
      <c r="AV244" s="14" t="s">
        <v>85</v>
      </c>
      <c r="AW244" s="14" t="s">
        <v>32</v>
      </c>
      <c r="AX244" s="14" t="s">
        <v>76</v>
      </c>
      <c r="AY244" s="261" t="s">
        <v>155</v>
      </c>
    </row>
    <row r="245" s="14" customFormat="1">
      <c r="A245" s="14"/>
      <c r="B245" s="251"/>
      <c r="C245" s="252"/>
      <c r="D245" s="242" t="s">
        <v>163</v>
      </c>
      <c r="E245" s="253" t="s">
        <v>1</v>
      </c>
      <c r="F245" s="254" t="s">
        <v>764</v>
      </c>
      <c r="G245" s="252"/>
      <c r="H245" s="255">
        <v>176.40000000000001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1" t="s">
        <v>163</v>
      </c>
      <c r="AU245" s="261" t="s">
        <v>85</v>
      </c>
      <c r="AV245" s="14" t="s">
        <v>85</v>
      </c>
      <c r="AW245" s="14" t="s">
        <v>32</v>
      </c>
      <c r="AX245" s="14" t="s">
        <v>76</v>
      </c>
      <c r="AY245" s="261" t="s">
        <v>155</v>
      </c>
    </row>
    <row r="246" s="15" customFormat="1">
      <c r="A246" s="15"/>
      <c r="B246" s="262"/>
      <c r="C246" s="263"/>
      <c r="D246" s="242" t="s">
        <v>163</v>
      </c>
      <c r="E246" s="264" t="s">
        <v>1</v>
      </c>
      <c r="F246" s="265" t="s">
        <v>167</v>
      </c>
      <c r="G246" s="263"/>
      <c r="H246" s="266">
        <v>706.88</v>
      </c>
      <c r="I246" s="267"/>
      <c r="J246" s="263"/>
      <c r="K246" s="263"/>
      <c r="L246" s="268"/>
      <c r="M246" s="269"/>
      <c r="N246" s="270"/>
      <c r="O246" s="270"/>
      <c r="P246" s="270"/>
      <c r="Q246" s="270"/>
      <c r="R246" s="270"/>
      <c r="S246" s="270"/>
      <c r="T246" s="27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2" t="s">
        <v>163</v>
      </c>
      <c r="AU246" s="272" t="s">
        <v>85</v>
      </c>
      <c r="AV246" s="15" t="s">
        <v>162</v>
      </c>
      <c r="AW246" s="15" t="s">
        <v>32</v>
      </c>
      <c r="AX246" s="15" t="s">
        <v>83</v>
      </c>
      <c r="AY246" s="272" t="s">
        <v>155</v>
      </c>
    </row>
    <row r="247" s="2" customFormat="1" ht="37.8" customHeight="1">
      <c r="A247" s="39"/>
      <c r="B247" s="40"/>
      <c r="C247" s="227" t="s">
        <v>254</v>
      </c>
      <c r="D247" s="227" t="s">
        <v>157</v>
      </c>
      <c r="E247" s="228" t="s">
        <v>240</v>
      </c>
      <c r="F247" s="229" t="s">
        <v>241</v>
      </c>
      <c r="G247" s="230" t="s">
        <v>160</v>
      </c>
      <c r="H247" s="231">
        <v>706.88</v>
      </c>
      <c r="I247" s="232"/>
      <c r="J247" s="233">
        <f>ROUND(I247*H247,2)</f>
        <v>0</v>
      </c>
      <c r="K247" s="229" t="s">
        <v>161</v>
      </c>
      <c r="L247" s="45"/>
      <c r="M247" s="234" t="s">
        <v>1</v>
      </c>
      <c r="N247" s="235" t="s">
        <v>41</v>
      </c>
      <c r="O247" s="92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162</v>
      </c>
      <c r="AT247" s="238" t="s">
        <v>157</v>
      </c>
      <c r="AU247" s="238" t="s">
        <v>85</v>
      </c>
      <c r="AY247" s="18" t="s">
        <v>155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83</v>
      </c>
      <c r="BK247" s="239">
        <f>ROUND(I247*H247,2)</f>
        <v>0</v>
      </c>
      <c r="BL247" s="18" t="s">
        <v>162</v>
      </c>
      <c r="BM247" s="238" t="s">
        <v>257</v>
      </c>
    </row>
    <row r="248" s="13" customFormat="1">
      <c r="A248" s="13"/>
      <c r="B248" s="240"/>
      <c r="C248" s="241"/>
      <c r="D248" s="242" t="s">
        <v>163</v>
      </c>
      <c r="E248" s="243" t="s">
        <v>1</v>
      </c>
      <c r="F248" s="244" t="s">
        <v>574</v>
      </c>
      <c r="G248" s="241"/>
      <c r="H248" s="243" t="s">
        <v>1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0" t="s">
        <v>163</v>
      </c>
      <c r="AU248" s="250" t="s">
        <v>85</v>
      </c>
      <c r="AV248" s="13" t="s">
        <v>83</v>
      </c>
      <c r="AW248" s="13" t="s">
        <v>32</v>
      </c>
      <c r="AX248" s="13" t="s">
        <v>76</v>
      </c>
      <c r="AY248" s="250" t="s">
        <v>155</v>
      </c>
    </row>
    <row r="249" s="14" customFormat="1">
      <c r="A249" s="14"/>
      <c r="B249" s="251"/>
      <c r="C249" s="252"/>
      <c r="D249" s="242" t="s">
        <v>163</v>
      </c>
      <c r="E249" s="253" t="s">
        <v>1</v>
      </c>
      <c r="F249" s="254" t="s">
        <v>765</v>
      </c>
      <c r="G249" s="252"/>
      <c r="H249" s="255">
        <v>530.48000000000002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1" t="s">
        <v>163</v>
      </c>
      <c r="AU249" s="261" t="s">
        <v>85</v>
      </c>
      <c r="AV249" s="14" t="s">
        <v>85</v>
      </c>
      <c r="AW249" s="14" t="s">
        <v>32</v>
      </c>
      <c r="AX249" s="14" t="s">
        <v>76</v>
      </c>
      <c r="AY249" s="261" t="s">
        <v>155</v>
      </c>
    </row>
    <row r="250" s="14" customFormat="1">
      <c r="A250" s="14"/>
      <c r="B250" s="251"/>
      <c r="C250" s="252"/>
      <c r="D250" s="242" t="s">
        <v>163</v>
      </c>
      <c r="E250" s="253" t="s">
        <v>1</v>
      </c>
      <c r="F250" s="254" t="s">
        <v>766</v>
      </c>
      <c r="G250" s="252"/>
      <c r="H250" s="255">
        <v>176.40000000000001</v>
      </c>
      <c r="I250" s="256"/>
      <c r="J250" s="252"/>
      <c r="K250" s="252"/>
      <c r="L250" s="257"/>
      <c r="M250" s="258"/>
      <c r="N250" s="259"/>
      <c r="O250" s="259"/>
      <c r="P250" s="259"/>
      <c r="Q250" s="259"/>
      <c r="R250" s="259"/>
      <c r="S250" s="259"/>
      <c r="T250" s="26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1" t="s">
        <v>163</v>
      </c>
      <c r="AU250" s="261" t="s">
        <v>85</v>
      </c>
      <c r="AV250" s="14" t="s">
        <v>85</v>
      </c>
      <c r="AW250" s="14" t="s">
        <v>32</v>
      </c>
      <c r="AX250" s="14" t="s">
        <v>76</v>
      </c>
      <c r="AY250" s="261" t="s">
        <v>155</v>
      </c>
    </row>
    <row r="251" s="15" customFormat="1">
      <c r="A251" s="15"/>
      <c r="B251" s="262"/>
      <c r="C251" s="263"/>
      <c r="D251" s="242" t="s">
        <v>163</v>
      </c>
      <c r="E251" s="264" t="s">
        <v>1</v>
      </c>
      <c r="F251" s="265" t="s">
        <v>167</v>
      </c>
      <c r="G251" s="263"/>
      <c r="H251" s="266">
        <v>706.88</v>
      </c>
      <c r="I251" s="267"/>
      <c r="J251" s="263"/>
      <c r="K251" s="263"/>
      <c r="L251" s="268"/>
      <c r="M251" s="269"/>
      <c r="N251" s="270"/>
      <c r="O251" s="270"/>
      <c r="P251" s="270"/>
      <c r="Q251" s="270"/>
      <c r="R251" s="270"/>
      <c r="S251" s="270"/>
      <c r="T251" s="271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2" t="s">
        <v>163</v>
      </c>
      <c r="AU251" s="272" t="s">
        <v>85</v>
      </c>
      <c r="AV251" s="15" t="s">
        <v>162</v>
      </c>
      <c r="AW251" s="15" t="s">
        <v>32</v>
      </c>
      <c r="AX251" s="15" t="s">
        <v>83</v>
      </c>
      <c r="AY251" s="272" t="s">
        <v>155</v>
      </c>
    </row>
    <row r="252" s="2" customFormat="1" ht="62.7" customHeight="1">
      <c r="A252" s="39"/>
      <c r="B252" s="40"/>
      <c r="C252" s="227" t="s">
        <v>216</v>
      </c>
      <c r="D252" s="227" t="s">
        <v>157</v>
      </c>
      <c r="E252" s="228" t="s">
        <v>244</v>
      </c>
      <c r="F252" s="229" t="s">
        <v>245</v>
      </c>
      <c r="G252" s="230" t="s">
        <v>215</v>
      </c>
      <c r="H252" s="231">
        <v>219.614</v>
      </c>
      <c r="I252" s="232"/>
      <c r="J252" s="233">
        <f>ROUND(I252*H252,2)</f>
        <v>0</v>
      </c>
      <c r="K252" s="229" t="s">
        <v>161</v>
      </c>
      <c r="L252" s="45"/>
      <c r="M252" s="234" t="s">
        <v>1</v>
      </c>
      <c r="N252" s="235" t="s">
        <v>41</v>
      </c>
      <c r="O252" s="92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162</v>
      </c>
      <c r="AT252" s="238" t="s">
        <v>157</v>
      </c>
      <c r="AU252" s="238" t="s">
        <v>85</v>
      </c>
      <c r="AY252" s="18" t="s">
        <v>155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83</v>
      </c>
      <c r="BK252" s="239">
        <f>ROUND(I252*H252,2)</f>
        <v>0</v>
      </c>
      <c r="BL252" s="18" t="s">
        <v>162</v>
      </c>
      <c r="BM252" s="238" t="s">
        <v>261</v>
      </c>
    </row>
    <row r="253" s="13" customFormat="1">
      <c r="A253" s="13"/>
      <c r="B253" s="240"/>
      <c r="C253" s="241"/>
      <c r="D253" s="242" t="s">
        <v>163</v>
      </c>
      <c r="E253" s="243" t="s">
        <v>1</v>
      </c>
      <c r="F253" s="244" t="s">
        <v>247</v>
      </c>
      <c r="G253" s="241"/>
      <c r="H253" s="243" t="s">
        <v>1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0" t="s">
        <v>163</v>
      </c>
      <c r="AU253" s="250" t="s">
        <v>85</v>
      </c>
      <c r="AV253" s="13" t="s">
        <v>83</v>
      </c>
      <c r="AW253" s="13" t="s">
        <v>32</v>
      </c>
      <c r="AX253" s="13" t="s">
        <v>76</v>
      </c>
      <c r="AY253" s="250" t="s">
        <v>155</v>
      </c>
    </row>
    <row r="254" s="14" customFormat="1">
      <c r="A254" s="14"/>
      <c r="B254" s="251"/>
      <c r="C254" s="252"/>
      <c r="D254" s="242" t="s">
        <v>163</v>
      </c>
      <c r="E254" s="253" t="s">
        <v>1</v>
      </c>
      <c r="F254" s="254" t="s">
        <v>767</v>
      </c>
      <c r="G254" s="252"/>
      <c r="H254" s="255">
        <v>169.44200000000001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1" t="s">
        <v>163</v>
      </c>
      <c r="AU254" s="261" t="s">
        <v>85</v>
      </c>
      <c r="AV254" s="14" t="s">
        <v>85</v>
      </c>
      <c r="AW254" s="14" t="s">
        <v>32</v>
      </c>
      <c r="AX254" s="14" t="s">
        <v>76</v>
      </c>
      <c r="AY254" s="261" t="s">
        <v>155</v>
      </c>
    </row>
    <row r="255" s="14" customFormat="1">
      <c r="A255" s="14"/>
      <c r="B255" s="251"/>
      <c r="C255" s="252"/>
      <c r="D255" s="242" t="s">
        <v>163</v>
      </c>
      <c r="E255" s="253" t="s">
        <v>1</v>
      </c>
      <c r="F255" s="254" t="s">
        <v>768</v>
      </c>
      <c r="G255" s="252"/>
      <c r="H255" s="255">
        <v>50.171999999999997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1" t="s">
        <v>163</v>
      </c>
      <c r="AU255" s="261" t="s">
        <v>85</v>
      </c>
      <c r="AV255" s="14" t="s">
        <v>85</v>
      </c>
      <c r="AW255" s="14" t="s">
        <v>32</v>
      </c>
      <c r="AX255" s="14" t="s">
        <v>76</v>
      </c>
      <c r="AY255" s="261" t="s">
        <v>155</v>
      </c>
    </row>
    <row r="256" s="15" customFormat="1">
      <c r="A256" s="15"/>
      <c r="B256" s="262"/>
      <c r="C256" s="263"/>
      <c r="D256" s="242" t="s">
        <v>163</v>
      </c>
      <c r="E256" s="264" t="s">
        <v>1</v>
      </c>
      <c r="F256" s="265" t="s">
        <v>167</v>
      </c>
      <c r="G256" s="263"/>
      <c r="H256" s="266">
        <v>219.614</v>
      </c>
      <c r="I256" s="267"/>
      <c r="J256" s="263"/>
      <c r="K256" s="263"/>
      <c r="L256" s="268"/>
      <c r="M256" s="269"/>
      <c r="N256" s="270"/>
      <c r="O256" s="270"/>
      <c r="P256" s="270"/>
      <c r="Q256" s="270"/>
      <c r="R256" s="270"/>
      <c r="S256" s="270"/>
      <c r="T256" s="271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2" t="s">
        <v>163</v>
      </c>
      <c r="AU256" s="272" t="s">
        <v>85</v>
      </c>
      <c r="AV256" s="15" t="s">
        <v>162</v>
      </c>
      <c r="AW256" s="15" t="s">
        <v>32</v>
      </c>
      <c r="AX256" s="15" t="s">
        <v>83</v>
      </c>
      <c r="AY256" s="272" t="s">
        <v>155</v>
      </c>
    </row>
    <row r="257" s="2" customFormat="1" ht="66.75" customHeight="1">
      <c r="A257" s="39"/>
      <c r="B257" s="40"/>
      <c r="C257" s="227" t="s">
        <v>263</v>
      </c>
      <c r="D257" s="227" t="s">
        <v>157</v>
      </c>
      <c r="E257" s="228" t="s">
        <v>249</v>
      </c>
      <c r="F257" s="229" t="s">
        <v>250</v>
      </c>
      <c r="G257" s="230" t="s">
        <v>215</v>
      </c>
      <c r="H257" s="231">
        <v>1537.298</v>
      </c>
      <c r="I257" s="232"/>
      <c r="J257" s="233">
        <f>ROUND(I257*H257,2)</f>
        <v>0</v>
      </c>
      <c r="K257" s="229" t="s">
        <v>161</v>
      </c>
      <c r="L257" s="45"/>
      <c r="M257" s="234" t="s">
        <v>1</v>
      </c>
      <c r="N257" s="235" t="s">
        <v>41</v>
      </c>
      <c r="O257" s="92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162</v>
      </c>
      <c r="AT257" s="238" t="s">
        <v>157</v>
      </c>
      <c r="AU257" s="238" t="s">
        <v>85</v>
      </c>
      <c r="AY257" s="18" t="s">
        <v>155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83</v>
      </c>
      <c r="BK257" s="239">
        <f>ROUND(I257*H257,2)</f>
        <v>0</v>
      </c>
      <c r="BL257" s="18" t="s">
        <v>162</v>
      </c>
      <c r="BM257" s="238" t="s">
        <v>268</v>
      </c>
    </row>
    <row r="258" s="13" customFormat="1">
      <c r="A258" s="13"/>
      <c r="B258" s="240"/>
      <c r="C258" s="241"/>
      <c r="D258" s="242" t="s">
        <v>163</v>
      </c>
      <c r="E258" s="243" t="s">
        <v>1</v>
      </c>
      <c r="F258" s="244" t="s">
        <v>252</v>
      </c>
      <c r="G258" s="241"/>
      <c r="H258" s="243" t="s">
        <v>1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0" t="s">
        <v>163</v>
      </c>
      <c r="AU258" s="250" t="s">
        <v>85</v>
      </c>
      <c r="AV258" s="13" t="s">
        <v>83</v>
      </c>
      <c r="AW258" s="13" t="s">
        <v>32</v>
      </c>
      <c r="AX258" s="13" t="s">
        <v>76</v>
      </c>
      <c r="AY258" s="250" t="s">
        <v>155</v>
      </c>
    </row>
    <row r="259" s="14" customFormat="1">
      <c r="A259" s="14"/>
      <c r="B259" s="251"/>
      <c r="C259" s="252"/>
      <c r="D259" s="242" t="s">
        <v>163</v>
      </c>
      <c r="E259" s="253" t="s">
        <v>1</v>
      </c>
      <c r="F259" s="254" t="s">
        <v>769</v>
      </c>
      <c r="G259" s="252"/>
      <c r="H259" s="255">
        <v>1537.298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1" t="s">
        <v>163</v>
      </c>
      <c r="AU259" s="261" t="s">
        <v>85</v>
      </c>
      <c r="AV259" s="14" t="s">
        <v>85</v>
      </c>
      <c r="AW259" s="14" t="s">
        <v>32</v>
      </c>
      <c r="AX259" s="14" t="s">
        <v>76</v>
      </c>
      <c r="AY259" s="261" t="s">
        <v>155</v>
      </c>
    </row>
    <row r="260" s="15" customFormat="1">
      <c r="A260" s="15"/>
      <c r="B260" s="262"/>
      <c r="C260" s="263"/>
      <c r="D260" s="242" t="s">
        <v>163</v>
      </c>
      <c r="E260" s="264" t="s">
        <v>1</v>
      </c>
      <c r="F260" s="265" t="s">
        <v>167</v>
      </c>
      <c r="G260" s="263"/>
      <c r="H260" s="266">
        <v>1537.298</v>
      </c>
      <c r="I260" s="267"/>
      <c r="J260" s="263"/>
      <c r="K260" s="263"/>
      <c r="L260" s="268"/>
      <c r="M260" s="269"/>
      <c r="N260" s="270"/>
      <c r="O260" s="270"/>
      <c r="P260" s="270"/>
      <c r="Q260" s="270"/>
      <c r="R260" s="270"/>
      <c r="S260" s="270"/>
      <c r="T260" s="27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2" t="s">
        <v>163</v>
      </c>
      <c r="AU260" s="272" t="s">
        <v>85</v>
      </c>
      <c r="AV260" s="15" t="s">
        <v>162</v>
      </c>
      <c r="AW260" s="15" t="s">
        <v>32</v>
      </c>
      <c r="AX260" s="15" t="s">
        <v>83</v>
      </c>
      <c r="AY260" s="272" t="s">
        <v>155</v>
      </c>
    </row>
    <row r="261" s="2" customFormat="1" ht="62.7" customHeight="1">
      <c r="A261" s="39"/>
      <c r="B261" s="40"/>
      <c r="C261" s="227" t="s">
        <v>219</v>
      </c>
      <c r="D261" s="227" t="s">
        <v>157</v>
      </c>
      <c r="E261" s="228" t="s">
        <v>255</v>
      </c>
      <c r="F261" s="229" t="s">
        <v>256</v>
      </c>
      <c r="G261" s="230" t="s">
        <v>215</v>
      </c>
      <c r="H261" s="231">
        <v>146.40899999999999</v>
      </c>
      <c r="I261" s="232"/>
      <c r="J261" s="233">
        <f>ROUND(I261*H261,2)</f>
        <v>0</v>
      </c>
      <c r="K261" s="229" t="s">
        <v>161</v>
      </c>
      <c r="L261" s="45"/>
      <c r="M261" s="234" t="s">
        <v>1</v>
      </c>
      <c r="N261" s="235" t="s">
        <v>41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162</v>
      </c>
      <c r="AT261" s="238" t="s">
        <v>157</v>
      </c>
      <c r="AU261" s="238" t="s">
        <v>85</v>
      </c>
      <c r="AY261" s="18" t="s">
        <v>155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83</v>
      </c>
      <c r="BK261" s="239">
        <f>ROUND(I261*H261,2)</f>
        <v>0</v>
      </c>
      <c r="BL261" s="18" t="s">
        <v>162</v>
      </c>
      <c r="BM261" s="238" t="s">
        <v>273</v>
      </c>
    </row>
    <row r="262" s="13" customFormat="1">
      <c r="A262" s="13"/>
      <c r="B262" s="240"/>
      <c r="C262" s="241"/>
      <c r="D262" s="242" t="s">
        <v>163</v>
      </c>
      <c r="E262" s="243" t="s">
        <v>1</v>
      </c>
      <c r="F262" s="244" t="s">
        <v>247</v>
      </c>
      <c r="G262" s="241"/>
      <c r="H262" s="243" t="s">
        <v>1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0" t="s">
        <v>163</v>
      </c>
      <c r="AU262" s="250" t="s">
        <v>85</v>
      </c>
      <c r="AV262" s="13" t="s">
        <v>83</v>
      </c>
      <c r="AW262" s="13" t="s">
        <v>32</v>
      </c>
      <c r="AX262" s="13" t="s">
        <v>76</v>
      </c>
      <c r="AY262" s="250" t="s">
        <v>155</v>
      </c>
    </row>
    <row r="263" s="14" customFormat="1">
      <c r="A263" s="14"/>
      <c r="B263" s="251"/>
      <c r="C263" s="252"/>
      <c r="D263" s="242" t="s">
        <v>163</v>
      </c>
      <c r="E263" s="253" t="s">
        <v>1</v>
      </c>
      <c r="F263" s="254" t="s">
        <v>770</v>
      </c>
      <c r="G263" s="252"/>
      <c r="H263" s="255">
        <v>112.961</v>
      </c>
      <c r="I263" s="256"/>
      <c r="J263" s="252"/>
      <c r="K263" s="252"/>
      <c r="L263" s="257"/>
      <c r="M263" s="258"/>
      <c r="N263" s="259"/>
      <c r="O263" s="259"/>
      <c r="P263" s="259"/>
      <c r="Q263" s="259"/>
      <c r="R263" s="259"/>
      <c r="S263" s="259"/>
      <c r="T263" s="26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1" t="s">
        <v>163</v>
      </c>
      <c r="AU263" s="261" t="s">
        <v>85</v>
      </c>
      <c r="AV263" s="14" t="s">
        <v>85</v>
      </c>
      <c r="AW263" s="14" t="s">
        <v>32</v>
      </c>
      <c r="AX263" s="14" t="s">
        <v>76</v>
      </c>
      <c r="AY263" s="261" t="s">
        <v>155</v>
      </c>
    </row>
    <row r="264" s="14" customFormat="1">
      <c r="A264" s="14"/>
      <c r="B264" s="251"/>
      <c r="C264" s="252"/>
      <c r="D264" s="242" t="s">
        <v>163</v>
      </c>
      <c r="E264" s="253" t="s">
        <v>1</v>
      </c>
      <c r="F264" s="254" t="s">
        <v>771</v>
      </c>
      <c r="G264" s="252"/>
      <c r="H264" s="255">
        <v>33.448</v>
      </c>
      <c r="I264" s="256"/>
      <c r="J264" s="252"/>
      <c r="K264" s="252"/>
      <c r="L264" s="257"/>
      <c r="M264" s="258"/>
      <c r="N264" s="259"/>
      <c r="O264" s="259"/>
      <c r="P264" s="259"/>
      <c r="Q264" s="259"/>
      <c r="R264" s="259"/>
      <c r="S264" s="259"/>
      <c r="T264" s="26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1" t="s">
        <v>163</v>
      </c>
      <c r="AU264" s="261" t="s">
        <v>85</v>
      </c>
      <c r="AV264" s="14" t="s">
        <v>85</v>
      </c>
      <c r="AW264" s="14" t="s">
        <v>32</v>
      </c>
      <c r="AX264" s="14" t="s">
        <v>76</v>
      </c>
      <c r="AY264" s="261" t="s">
        <v>155</v>
      </c>
    </row>
    <row r="265" s="15" customFormat="1">
      <c r="A265" s="15"/>
      <c r="B265" s="262"/>
      <c r="C265" s="263"/>
      <c r="D265" s="242" t="s">
        <v>163</v>
      </c>
      <c r="E265" s="264" t="s">
        <v>1</v>
      </c>
      <c r="F265" s="265" t="s">
        <v>167</v>
      </c>
      <c r="G265" s="263"/>
      <c r="H265" s="266">
        <v>146.40899999999999</v>
      </c>
      <c r="I265" s="267"/>
      <c r="J265" s="263"/>
      <c r="K265" s="263"/>
      <c r="L265" s="268"/>
      <c r="M265" s="269"/>
      <c r="N265" s="270"/>
      <c r="O265" s="270"/>
      <c r="P265" s="270"/>
      <c r="Q265" s="270"/>
      <c r="R265" s="270"/>
      <c r="S265" s="270"/>
      <c r="T265" s="27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2" t="s">
        <v>163</v>
      </c>
      <c r="AU265" s="272" t="s">
        <v>85</v>
      </c>
      <c r="AV265" s="15" t="s">
        <v>162</v>
      </c>
      <c r="AW265" s="15" t="s">
        <v>32</v>
      </c>
      <c r="AX265" s="15" t="s">
        <v>83</v>
      </c>
      <c r="AY265" s="272" t="s">
        <v>155</v>
      </c>
    </row>
    <row r="266" s="2" customFormat="1" ht="66.75" customHeight="1">
      <c r="A266" s="39"/>
      <c r="B266" s="40"/>
      <c r="C266" s="227" t="s">
        <v>7</v>
      </c>
      <c r="D266" s="227" t="s">
        <v>157</v>
      </c>
      <c r="E266" s="228" t="s">
        <v>259</v>
      </c>
      <c r="F266" s="229" t="s">
        <v>260</v>
      </c>
      <c r="G266" s="230" t="s">
        <v>215</v>
      </c>
      <c r="H266" s="231">
        <v>1024.8630000000001</v>
      </c>
      <c r="I266" s="232"/>
      <c r="J266" s="233">
        <f>ROUND(I266*H266,2)</f>
        <v>0</v>
      </c>
      <c r="K266" s="229" t="s">
        <v>161</v>
      </c>
      <c r="L266" s="45"/>
      <c r="M266" s="234" t="s">
        <v>1</v>
      </c>
      <c r="N266" s="235" t="s">
        <v>41</v>
      </c>
      <c r="O266" s="92"/>
      <c r="P266" s="236">
        <f>O266*H266</f>
        <v>0</v>
      </c>
      <c r="Q266" s="236">
        <v>0</v>
      </c>
      <c r="R266" s="236">
        <f>Q266*H266</f>
        <v>0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162</v>
      </c>
      <c r="AT266" s="238" t="s">
        <v>157</v>
      </c>
      <c r="AU266" s="238" t="s">
        <v>85</v>
      </c>
      <c r="AY266" s="18" t="s">
        <v>155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83</v>
      </c>
      <c r="BK266" s="239">
        <f>ROUND(I266*H266,2)</f>
        <v>0</v>
      </c>
      <c r="BL266" s="18" t="s">
        <v>162</v>
      </c>
      <c r="BM266" s="238" t="s">
        <v>280</v>
      </c>
    </row>
    <row r="267" s="13" customFormat="1">
      <c r="A267" s="13"/>
      <c r="B267" s="240"/>
      <c r="C267" s="241"/>
      <c r="D267" s="242" t="s">
        <v>163</v>
      </c>
      <c r="E267" s="243" t="s">
        <v>1</v>
      </c>
      <c r="F267" s="244" t="s">
        <v>252</v>
      </c>
      <c r="G267" s="241"/>
      <c r="H267" s="243" t="s">
        <v>1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0" t="s">
        <v>163</v>
      </c>
      <c r="AU267" s="250" t="s">
        <v>85</v>
      </c>
      <c r="AV267" s="13" t="s">
        <v>83</v>
      </c>
      <c r="AW267" s="13" t="s">
        <v>32</v>
      </c>
      <c r="AX267" s="13" t="s">
        <v>76</v>
      </c>
      <c r="AY267" s="250" t="s">
        <v>155</v>
      </c>
    </row>
    <row r="268" s="14" customFormat="1">
      <c r="A268" s="14"/>
      <c r="B268" s="251"/>
      <c r="C268" s="252"/>
      <c r="D268" s="242" t="s">
        <v>163</v>
      </c>
      <c r="E268" s="253" t="s">
        <v>1</v>
      </c>
      <c r="F268" s="254" t="s">
        <v>772</v>
      </c>
      <c r="G268" s="252"/>
      <c r="H268" s="255">
        <v>1024.8630000000001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1" t="s">
        <v>163</v>
      </c>
      <c r="AU268" s="261" t="s">
        <v>85</v>
      </c>
      <c r="AV268" s="14" t="s">
        <v>85</v>
      </c>
      <c r="AW268" s="14" t="s">
        <v>32</v>
      </c>
      <c r="AX268" s="14" t="s">
        <v>76</v>
      </c>
      <c r="AY268" s="261" t="s">
        <v>155</v>
      </c>
    </row>
    <row r="269" s="15" customFormat="1">
      <c r="A269" s="15"/>
      <c r="B269" s="262"/>
      <c r="C269" s="263"/>
      <c r="D269" s="242" t="s">
        <v>163</v>
      </c>
      <c r="E269" s="264" t="s">
        <v>1</v>
      </c>
      <c r="F269" s="265" t="s">
        <v>167</v>
      </c>
      <c r="G269" s="263"/>
      <c r="H269" s="266">
        <v>1024.8630000000001</v>
      </c>
      <c r="I269" s="267"/>
      <c r="J269" s="263"/>
      <c r="K269" s="263"/>
      <c r="L269" s="268"/>
      <c r="M269" s="269"/>
      <c r="N269" s="270"/>
      <c r="O269" s="270"/>
      <c r="P269" s="270"/>
      <c r="Q269" s="270"/>
      <c r="R269" s="270"/>
      <c r="S269" s="270"/>
      <c r="T269" s="271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2" t="s">
        <v>163</v>
      </c>
      <c r="AU269" s="272" t="s">
        <v>85</v>
      </c>
      <c r="AV269" s="15" t="s">
        <v>162</v>
      </c>
      <c r="AW269" s="15" t="s">
        <v>32</v>
      </c>
      <c r="AX269" s="15" t="s">
        <v>83</v>
      </c>
      <c r="AY269" s="272" t="s">
        <v>155</v>
      </c>
    </row>
    <row r="270" s="2" customFormat="1" ht="44.25" customHeight="1">
      <c r="A270" s="39"/>
      <c r="B270" s="40"/>
      <c r="C270" s="227" t="s">
        <v>223</v>
      </c>
      <c r="D270" s="288" t="s">
        <v>157</v>
      </c>
      <c r="E270" s="228" t="s">
        <v>264</v>
      </c>
      <c r="F270" s="229" t="s">
        <v>265</v>
      </c>
      <c r="G270" s="230" t="s">
        <v>266</v>
      </c>
      <c r="H270" s="231">
        <v>658.84100000000001</v>
      </c>
      <c r="I270" s="232"/>
      <c r="J270" s="233">
        <f>ROUND(I270*H270,2)</f>
        <v>0</v>
      </c>
      <c r="K270" s="229" t="s">
        <v>267</v>
      </c>
      <c r="L270" s="45"/>
      <c r="M270" s="234" t="s">
        <v>1</v>
      </c>
      <c r="N270" s="235" t="s">
        <v>41</v>
      </c>
      <c r="O270" s="92"/>
      <c r="P270" s="236">
        <f>O270*H270</f>
        <v>0</v>
      </c>
      <c r="Q270" s="236">
        <v>0</v>
      </c>
      <c r="R270" s="236">
        <f>Q270*H270</f>
        <v>0</v>
      </c>
      <c r="S270" s="236">
        <v>0</v>
      </c>
      <c r="T270" s="23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8" t="s">
        <v>162</v>
      </c>
      <c r="AT270" s="238" t="s">
        <v>157</v>
      </c>
      <c r="AU270" s="238" t="s">
        <v>85</v>
      </c>
      <c r="AY270" s="18" t="s">
        <v>155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8" t="s">
        <v>83</v>
      </c>
      <c r="BK270" s="239">
        <f>ROUND(I270*H270,2)</f>
        <v>0</v>
      </c>
      <c r="BL270" s="18" t="s">
        <v>162</v>
      </c>
      <c r="BM270" s="238" t="s">
        <v>285</v>
      </c>
    </row>
    <row r="271" s="14" customFormat="1">
      <c r="A271" s="14"/>
      <c r="B271" s="251"/>
      <c r="C271" s="252"/>
      <c r="D271" s="242" t="s">
        <v>163</v>
      </c>
      <c r="E271" s="253" t="s">
        <v>1</v>
      </c>
      <c r="F271" s="254" t="s">
        <v>773</v>
      </c>
      <c r="G271" s="252"/>
      <c r="H271" s="255">
        <v>395.30500000000001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1" t="s">
        <v>163</v>
      </c>
      <c r="AU271" s="261" t="s">
        <v>85</v>
      </c>
      <c r="AV271" s="14" t="s">
        <v>85</v>
      </c>
      <c r="AW271" s="14" t="s">
        <v>32</v>
      </c>
      <c r="AX271" s="14" t="s">
        <v>76</v>
      </c>
      <c r="AY271" s="261" t="s">
        <v>155</v>
      </c>
    </row>
    <row r="272" s="14" customFormat="1">
      <c r="A272" s="14"/>
      <c r="B272" s="251"/>
      <c r="C272" s="252"/>
      <c r="D272" s="242" t="s">
        <v>163</v>
      </c>
      <c r="E272" s="253" t="s">
        <v>1</v>
      </c>
      <c r="F272" s="254" t="s">
        <v>774</v>
      </c>
      <c r="G272" s="252"/>
      <c r="H272" s="255">
        <v>263.536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1" t="s">
        <v>163</v>
      </c>
      <c r="AU272" s="261" t="s">
        <v>85</v>
      </c>
      <c r="AV272" s="14" t="s">
        <v>85</v>
      </c>
      <c r="AW272" s="14" t="s">
        <v>32</v>
      </c>
      <c r="AX272" s="14" t="s">
        <v>76</v>
      </c>
      <c r="AY272" s="261" t="s">
        <v>155</v>
      </c>
    </row>
    <row r="273" s="15" customFormat="1">
      <c r="A273" s="15"/>
      <c r="B273" s="262"/>
      <c r="C273" s="263"/>
      <c r="D273" s="242" t="s">
        <v>163</v>
      </c>
      <c r="E273" s="264" t="s">
        <v>1</v>
      </c>
      <c r="F273" s="265" t="s">
        <v>167</v>
      </c>
      <c r="G273" s="263"/>
      <c r="H273" s="266">
        <v>658.84100000000001</v>
      </c>
      <c r="I273" s="267"/>
      <c r="J273" s="263"/>
      <c r="K273" s="263"/>
      <c r="L273" s="268"/>
      <c r="M273" s="269"/>
      <c r="N273" s="270"/>
      <c r="O273" s="270"/>
      <c r="P273" s="270"/>
      <c r="Q273" s="270"/>
      <c r="R273" s="270"/>
      <c r="S273" s="270"/>
      <c r="T273" s="271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2" t="s">
        <v>163</v>
      </c>
      <c r="AU273" s="272" t="s">
        <v>85</v>
      </c>
      <c r="AV273" s="15" t="s">
        <v>162</v>
      </c>
      <c r="AW273" s="15" t="s">
        <v>32</v>
      </c>
      <c r="AX273" s="15" t="s">
        <v>83</v>
      </c>
      <c r="AY273" s="272" t="s">
        <v>155</v>
      </c>
    </row>
    <row r="274" s="2" customFormat="1" ht="44.25" customHeight="1">
      <c r="A274" s="39"/>
      <c r="B274" s="40"/>
      <c r="C274" s="227" t="s">
        <v>288</v>
      </c>
      <c r="D274" s="227" t="s">
        <v>157</v>
      </c>
      <c r="E274" s="228" t="s">
        <v>271</v>
      </c>
      <c r="F274" s="229" t="s">
        <v>272</v>
      </c>
      <c r="G274" s="230" t="s">
        <v>215</v>
      </c>
      <c r="H274" s="231">
        <v>209.84999999999999</v>
      </c>
      <c r="I274" s="232"/>
      <c r="J274" s="233">
        <f>ROUND(I274*H274,2)</f>
        <v>0</v>
      </c>
      <c r="K274" s="229" t="s">
        <v>161</v>
      </c>
      <c r="L274" s="45"/>
      <c r="M274" s="234" t="s">
        <v>1</v>
      </c>
      <c r="N274" s="235" t="s">
        <v>41</v>
      </c>
      <c r="O274" s="92"/>
      <c r="P274" s="236">
        <f>O274*H274</f>
        <v>0</v>
      </c>
      <c r="Q274" s="236">
        <v>0</v>
      </c>
      <c r="R274" s="236">
        <f>Q274*H274</f>
        <v>0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162</v>
      </c>
      <c r="AT274" s="238" t="s">
        <v>157</v>
      </c>
      <c r="AU274" s="238" t="s">
        <v>85</v>
      </c>
      <c r="AY274" s="18" t="s">
        <v>155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83</v>
      </c>
      <c r="BK274" s="239">
        <f>ROUND(I274*H274,2)</f>
        <v>0</v>
      </c>
      <c r="BL274" s="18" t="s">
        <v>162</v>
      </c>
      <c r="BM274" s="238" t="s">
        <v>291</v>
      </c>
    </row>
    <row r="275" s="13" customFormat="1">
      <c r="A275" s="13"/>
      <c r="B275" s="240"/>
      <c r="C275" s="241"/>
      <c r="D275" s="242" t="s">
        <v>163</v>
      </c>
      <c r="E275" s="243" t="s">
        <v>1</v>
      </c>
      <c r="F275" s="244" t="s">
        <v>164</v>
      </c>
      <c r="G275" s="241"/>
      <c r="H275" s="243" t="s">
        <v>1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0" t="s">
        <v>163</v>
      </c>
      <c r="AU275" s="250" t="s">
        <v>85</v>
      </c>
      <c r="AV275" s="13" t="s">
        <v>83</v>
      </c>
      <c r="AW275" s="13" t="s">
        <v>32</v>
      </c>
      <c r="AX275" s="13" t="s">
        <v>76</v>
      </c>
      <c r="AY275" s="250" t="s">
        <v>155</v>
      </c>
    </row>
    <row r="276" s="13" customFormat="1">
      <c r="A276" s="13"/>
      <c r="B276" s="240"/>
      <c r="C276" s="241"/>
      <c r="D276" s="242" t="s">
        <v>163</v>
      </c>
      <c r="E276" s="243" t="s">
        <v>1</v>
      </c>
      <c r="F276" s="244" t="s">
        <v>225</v>
      </c>
      <c r="G276" s="241"/>
      <c r="H276" s="243" t="s">
        <v>1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0" t="s">
        <v>163</v>
      </c>
      <c r="AU276" s="250" t="s">
        <v>85</v>
      </c>
      <c r="AV276" s="13" t="s">
        <v>83</v>
      </c>
      <c r="AW276" s="13" t="s">
        <v>32</v>
      </c>
      <c r="AX276" s="13" t="s">
        <v>76</v>
      </c>
      <c r="AY276" s="250" t="s">
        <v>155</v>
      </c>
    </row>
    <row r="277" s="13" customFormat="1">
      <c r="A277" s="13"/>
      <c r="B277" s="240"/>
      <c r="C277" s="241"/>
      <c r="D277" s="242" t="s">
        <v>163</v>
      </c>
      <c r="E277" s="243" t="s">
        <v>1</v>
      </c>
      <c r="F277" s="244" t="s">
        <v>274</v>
      </c>
      <c r="G277" s="241"/>
      <c r="H277" s="243" t="s">
        <v>1</v>
      </c>
      <c r="I277" s="245"/>
      <c r="J277" s="241"/>
      <c r="K277" s="241"/>
      <c r="L277" s="246"/>
      <c r="M277" s="247"/>
      <c r="N277" s="248"/>
      <c r="O277" s="248"/>
      <c r="P277" s="248"/>
      <c r="Q277" s="248"/>
      <c r="R277" s="248"/>
      <c r="S277" s="248"/>
      <c r="T277" s="24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0" t="s">
        <v>163</v>
      </c>
      <c r="AU277" s="250" t="s">
        <v>85</v>
      </c>
      <c r="AV277" s="13" t="s">
        <v>83</v>
      </c>
      <c r="AW277" s="13" t="s">
        <v>32</v>
      </c>
      <c r="AX277" s="13" t="s">
        <v>76</v>
      </c>
      <c r="AY277" s="250" t="s">
        <v>155</v>
      </c>
    </row>
    <row r="278" s="14" customFormat="1">
      <c r="A278" s="14"/>
      <c r="B278" s="251"/>
      <c r="C278" s="252"/>
      <c r="D278" s="242" t="s">
        <v>163</v>
      </c>
      <c r="E278" s="253" t="s">
        <v>1</v>
      </c>
      <c r="F278" s="254" t="s">
        <v>775</v>
      </c>
      <c r="G278" s="252"/>
      <c r="H278" s="255">
        <v>159.03</v>
      </c>
      <c r="I278" s="256"/>
      <c r="J278" s="252"/>
      <c r="K278" s="252"/>
      <c r="L278" s="257"/>
      <c r="M278" s="258"/>
      <c r="N278" s="259"/>
      <c r="O278" s="259"/>
      <c r="P278" s="259"/>
      <c r="Q278" s="259"/>
      <c r="R278" s="259"/>
      <c r="S278" s="259"/>
      <c r="T278" s="26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1" t="s">
        <v>163</v>
      </c>
      <c r="AU278" s="261" t="s">
        <v>85</v>
      </c>
      <c r="AV278" s="14" t="s">
        <v>85</v>
      </c>
      <c r="AW278" s="14" t="s">
        <v>32</v>
      </c>
      <c r="AX278" s="14" t="s">
        <v>76</v>
      </c>
      <c r="AY278" s="261" t="s">
        <v>155</v>
      </c>
    </row>
    <row r="279" s="14" customFormat="1">
      <c r="A279" s="14"/>
      <c r="B279" s="251"/>
      <c r="C279" s="252"/>
      <c r="D279" s="242" t="s">
        <v>163</v>
      </c>
      <c r="E279" s="253" t="s">
        <v>1</v>
      </c>
      <c r="F279" s="254" t="s">
        <v>776</v>
      </c>
      <c r="G279" s="252"/>
      <c r="H279" s="255">
        <v>50.82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1" t="s">
        <v>163</v>
      </c>
      <c r="AU279" s="261" t="s">
        <v>85</v>
      </c>
      <c r="AV279" s="14" t="s">
        <v>85</v>
      </c>
      <c r="AW279" s="14" t="s">
        <v>32</v>
      </c>
      <c r="AX279" s="14" t="s">
        <v>76</v>
      </c>
      <c r="AY279" s="261" t="s">
        <v>155</v>
      </c>
    </row>
    <row r="280" s="15" customFormat="1">
      <c r="A280" s="15"/>
      <c r="B280" s="262"/>
      <c r="C280" s="263"/>
      <c r="D280" s="242" t="s">
        <v>163</v>
      </c>
      <c r="E280" s="264" t="s">
        <v>1</v>
      </c>
      <c r="F280" s="265" t="s">
        <v>167</v>
      </c>
      <c r="G280" s="263"/>
      <c r="H280" s="266">
        <v>209.84999999999999</v>
      </c>
      <c r="I280" s="267"/>
      <c r="J280" s="263"/>
      <c r="K280" s="263"/>
      <c r="L280" s="268"/>
      <c r="M280" s="269"/>
      <c r="N280" s="270"/>
      <c r="O280" s="270"/>
      <c r="P280" s="270"/>
      <c r="Q280" s="270"/>
      <c r="R280" s="270"/>
      <c r="S280" s="270"/>
      <c r="T280" s="271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2" t="s">
        <v>163</v>
      </c>
      <c r="AU280" s="272" t="s">
        <v>85</v>
      </c>
      <c r="AV280" s="15" t="s">
        <v>162</v>
      </c>
      <c r="AW280" s="15" t="s">
        <v>32</v>
      </c>
      <c r="AX280" s="15" t="s">
        <v>83</v>
      </c>
      <c r="AY280" s="272" t="s">
        <v>155</v>
      </c>
    </row>
    <row r="281" s="2" customFormat="1" ht="16.5" customHeight="1">
      <c r="A281" s="39"/>
      <c r="B281" s="40"/>
      <c r="C281" s="289" t="s">
        <v>233</v>
      </c>
      <c r="D281" s="289" t="s">
        <v>277</v>
      </c>
      <c r="E281" s="290" t="s">
        <v>278</v>
      </c>
      <c r="F281" s="291" t="s">
        <v>279</v>
      </c>
      <c r="G281" s="292" t="s">
        <v>266</v>
      </c>
      <c r="H281" s="293">
        <v>419.69999999999999</v>
      </c>
      <c r="I281" s="294"/>
      <c r="J281" s="295">
        <f>ROUND(I281*H281,2)</f>
        <v>0</v>
      </c>
      <c r="K281" s="291" t="s">
        <v>161</v>
      </c>
      <c r="L281" s="296"/>
      <c r="M281" s="297" t="s">
        <v>1</v>
      </c>
      <c r="N281" s="298" t="s">
        <v>41</v>
      </c>
      <c r="O281" s="92"/>
      <c r="P281" s="236">
        <f>O281*H281</f>
        <v>0</v>
      </c>
      <c r="Q281" s="236">
        <v>1</v>
      </c>
      <c r="R281" s="236">
        <f>Q281*H281</f>
        <v>419.69999999999999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186</v>
      </c>
      <c r="AT281" s="238" t="s">
        <v>277</v>
      </c>
      <c r="AU281" s="238" t="s">
        <v>85</v>
      </c>
      <c r="AY281" s="18" t="s">
        <v>155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83</v>
      </c>
      <c r="BK281" s="239">
        <f>ROUND(I281*H281,2)</f>
        <v>0</v>
      </c>
      <c r="BL281" s="18" t="s">
        <v>162</v>
      </c>
      <c r="BM281" s="238" t="s">
        <v>295</v>
      </c>
    </row>
    <row r="282" s="14" customFormat="1">
      <c r="A282" s="14"/>
      <c r="B282" s="251"/>
      <c r="C282" s="252"/>
      <c r="D282" s="242" t="s">
        <v>163</v>
      </c>
      <c r="E282" s="253" t="s">
        <v>1</v>
      </c>
      <c r="F282" s="254" t="s">
        <v>777</v>
      </c>
      <c r="G282" s="252"/>
      <c r="H282" s="255">
        <v>318.06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1" t="s">
        <v>163</v>
      </c>
      <c r="AU282" s="261" t="s">
        <v>85</v>
      </c>
      <c r="AV282" s="14" t="s">
        <v>85</v>
      </c>
      <c r="AW282" s="14" t="s">
        <v>32</v>
      </c>
      <c r="AX282" s="14" t="s">
        <v>76</v>
      </c>
      <c r="AY282" s="261" t="s">
        <v>155</v>
      </c>
    </row>
    <row r="283" s="14" customFormat="1">
      <c r="A283" s="14"/>
      <c r="B283" s="251"/>
      <c r="C283" s="252"/>
      <c r="D283" s="242" t="s">
        <v>163</v>
      </c>
      <c r="E283" s="253" t="s">
        <v>1</v>
      </c>
      <c r="F283" s="254" t="s">
        <v>778</v>
      </c>
      <c r="G283" s="252"/>
      <c r="H283" s="255">
        <v>101.64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1" t="s">
        <v>163</v>
      </c>
      <c r="AU283" s="261" t="s">
        <v>85</v>
      </c>
      <c r="AV283" s="14" t="s">
        <v>85</v>
      </c>
      <c r="AW283" s="14" t="s">
        <v>32</v>
      </c>
      <c r="AX283" s="14" t="s">
        <v>76</v>
      </c>
      <c r="AY283" s="261" t="s">
        <v>155</v>
      </c>
    </row>
    <row r="284" s="15" customFormat="1">
      <c r="A284" s="15"/>
      <c r="B284" s="262"/>
      <c r="C284" s="263"/>
      <c r="D284" s="242" t="s">
        <v>163</v>
      </c>
      <c r="E284" s="264" t="s">
        <v>1</v>
      </c>
      <c r="F284" s="265" t="s">
        <v>167</v>
      </c>
      <c r="G284" s="263"/>
      <c r="H284" s="266">
        <v>419.69999999999999</v>
      </c>
      <c r="I284" s="267"/>
      <c r="J284" s="263"/>
      <c r="K284" s="263"/>
      <c r="L284" s="268"/>
      <c r="M284" s="269"/>
      <c r="N284" s="270"/>
      <c r="O284" s="270"/>
      <c r="P284" s="270"/>
      <c r="Q284" s="270"/>
      <c r="R284" s="270"/>
      <c r="S284" s="270"/>
      <c r="T284" s="27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2" t="s">
        <v>163</v>
      </c>
      <c r="AU284" s="272" t="s">
        <v>85</v>
      </c>
      <c r="AV284" s="15" t="s">
        <v>162</v>
      </c>
      <c r="AW284" s="15" t="s">
        <v>32</v>
      </c>
      <c r="AX284" s="15" t="s">
        <v>83</v>
      </c>
      <c r="AY284" s="272" t="s">
        <v>155</v>
      </c>
    </row>
    <row r="285" s="2" customFormat="1" ht="66.75" customHeight="1">
      <c r="A285" s="39"/>
      <c r="B285" s="40"/>
      <c r="C285" s="227" t="s">
        <v>299</v>
      </c>
      <c r="D285" s="227" t="s">
        <v>157</v>
      </c>
      <c r="E285" s="228" t="s">
        <v>283</v>
      </c>
      <c r="F285" s="229" t="s">
        <v>284</v>
      </c>
      <c r="G285" s="230" t="s">
        <v>215</v>
      </c>
      <c r="H285" s="231">
        <v>89.859999999999999</v>
      </c>
      <c r="I285" s="232"/>
      <c r="J285" s="233">
        <f>ROUND(I285*H285,2)</f>
        <v>0</v>
      </c>
      <c r="K285" s="229" t="s">
        <v>161</v>
      </c>
      <c r="L285" s="45"/>
      <c r="M285" s="234" t="s">
        <v>1</v>
      </c>
      <c r="N285" s="235" t="s">
        <v>41</v>
      </c>
      <c r="O285" s="92"/>
      <c r="P285" s="236">
        <f>O285*H285</f>
        <v>0</v>
      </c>
      <c r="Q285" s="236">
        <v>0</v>
      </c>
      <c r="R285" s="236">
        <f>Q285*H285</f>
        <v>0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162</v>
      </c>
      <c r="AT285" s="238" t="s">
        <v>157</v>
      </c>
      <c r="AU285" s="238" t="s">
        <v>85</v>
      </c>
      <c r="AY285" s="18" t="s">
        <v>155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83</v>
      </c>
      <c r="BK285" s="239">
        <f>ROUND(I285*H285,2)</f>
        <v>0</v>
      </c>
      <c r="BL285" s="18" t="s">
        <v>162</v>
      </c>
      <c r="BM285" s="238" t="s">
        <v>303</v>
      </c>
    </row>
    <row r="286" s="13" customFormat="1">
      <c r="A286" s="13"/>
      <c r="B286" s="240"/>
      <c r="C286" s="241"/>
      <c r="D286" s="242" t="s">
        <v>163</v>
      </c>
      <c r="E286" s="243" t="s">
        <v>1</v>
      </c>
      <c r="F286" s="244" t="s">
        <v>164</v>
      </c>
      <c r="G286" s="241"/>
      <c r="H286" s="243" t="s">
        <v>1</v>
      </c>
      <c r="I286" s="245"/>
      <c r="J286" s="241"/>
      <c r="K286" s="241"/>
      <c r="L286" s="246"/>
      <c r="M286" s="247"/>
      <c r="N286" s="248"/>
      <c r="O286" s="248"/>
      <c r="P286" s="248"/>
      <c r="Q286" s="248"/>
      <c r="R286" s="248"/>
      <c r="S286" s="248"/>
      <c r="T286" s="24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0" t="s">
        <v>163</v>
      </c>
      <c r="AU286" s="250" t="s">
        <v>85</v>
      </c>
      <c r="AV286" s="13" t="s">
        <v>83</v>
      </c>
      <c r="AW286" s="13" t="s">
        <v>32</v>
      </c>
      <c r="AX286" s="13" t="s">
        <v>76</v>
      </c>
      <c r="AY286" s="250" t="s">
        <v>155</v>
      </c>
    </row>
    <row r="287" s="13" customFormat="1">
      <c r="A287" s="13"/>
      <c r="B287" s="240"/>
      <c r="C287" s="241"/>
      <c r="D287" s="242" t="s">
        <v>163</v>
      </c>
      <c r="E287" s="243" t="s">
        <v>1</v>
      </c>
      <c r="F287" s="244" t="s">
        <v>225</v>
      </c>
      <c r="G287" s="241"/>
      <c r="H287" s="243" t="s">
        <v>1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0" t="s">
        <v>163</v>
      </c>
      <c r="AU287" s="250" t="s">
        <v>85</v>
      </c>
      <c r="AV287" s="13" t="s">
        <v>83</v>
      </c>
      <c r="AW287" s="13" t="s">
        <v>32</v>
      </c>
      <c r="AX287" s="13" t="s">
        <v>76</v>
      </c>
      <c r="AY287" s="250" t="s">
        <v>155</v>
      </c>
    </row>
    <row r="288" s="14" customFormat="1">
      <c r="A288" s="14"/>
      <c r="B288" s="251"/>
      <c r="C288" s="252"/>
      <c r="D288" s="242" t="s">
        <v>163</v>
      </c>
      <c r="E288" s="253" t="s">
        <v>1</v>
      </c>
      <c r="F288" s="254" t="s">
        <v>779</v>
      </c>
      <c r="G288" s="252"/>
      <c r="H288" s="255">
        <v>69.450000000000003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1" t="s">
        <v>163</v>
      </c>
      <c r="AU288" s="261" t="s">
        <v>85</v>
      </c>
      <c r="AV288" s="14" t="s">
        <v>85</v>
      </c>
      <c r="AW288" s="14" t="s">
        <v>32</v>
      </c>
      <c r="AX288" s="14" t="s">
        <v>76</v>
      </c>
      <c r="AY288" s="261" t="s">
        <v>155</v>
      </c>
    </row>
    <row r="289" s="14" customFormat="1">
      <c r="A289" s="14"/>
      <c r="B289" s="251"/>
      <c r="C289" s="252"/>
      <c r="D289" s="242" t="s">
        <v>163</v>
      </c>
      <c r="E289" s="253" t="s">
        <v>1</v>
      </c>
      <c r="F289" s="254" t="s">
        <v>780</v>
      </c>
      <c r="G289" s="252"/>
      <c r="H289" s="255">
        <v>20.41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1" t="s">
        <v>163</v>
      </c>
      <c r="AU289" s="261" t="s">
        <v>85</v>
      </c>
      <c r="AV289" s="14" t="s">
        <v>85</v>
      </c>
      <c r="AW289" s="14" t="s">
        <v>32</v>
      </c>
      <c r="AX289" s="14" t="s">
        <v>76</v>
      </c>
      <c r="AY289" s="261" t="s">
        <v>155</v>
      </c>
    </row>
    <row r="290" s="15" customFormat="1">
      <c r="A290" s="15"/>
      <c r="B290" s="262"/>
      <c r="C290" s="263"/>
      <c r="D290" s="242" t="s">
        <v>163</v>
      </c>
      <c r="E290" s="264" t="s">
        <v>1</v>
      </c>
      <c r="F290" s="265" t="s">
        <v>167</v>
      </c>
      <c r="G290" s="263"/>
      <c r="H290" s="266">
        <v>89.859999999999999</v>
      </c>
      <c r="I290" s="267"/>
      <c r="J290" s="263"/>
      <c r="K290" s="263"/>
      <c r="L290" s="268"/>
      <c r="M290" s="269"/>
      <c r="N290" s="270"/>
      <c r="O290" s="270"/>
      <c r="P290" s="270"/>
      <c r="Q290" s="270"/>
      <c r="R290" s="270"/>
      <c r="S290" s="270"/>
      <c r="T290" s="271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2" t="s">
        <v>163</v>
      </c>
      <c r="AU290" s="272" t="s">
        <v>85</v>
      </c>
      <c r="AV290" s="15" t="s">
        <v>162</v>
      </c>
      <c r="AW290" s="15" t="s">
        <v>32</v>
      </c>
      <c r="AX290" s="15" t="s">
        <v>83</v>
      </c>
      <c r="AY290" s="272" t="s">
        <v>155</v>
      </c>
    </row>
    <row r="291" s="2" customFormat="1" ht="16.5" customHeight="1">
      <c r="A291" s="39"/>
      <c r="B291" s="40"/>
      <c r="C291" s="289" t="s">
        <v>237</v>
      </c>
      <c r="D291" s="289" t="s">
        <v>277</v>
      </c>
      <c r="E291" s="290" t="s">
        <v>289</v>
      </c>
      <c r="F291" s="291" t="s">
        <v>290</v>
      </c>
      <c r="G291" s="292" t="s">
        <v>266</v>
      </c>
      <c r="H291" s="293">
        <v>179.72</v>
      </c>
      <c r="I291" s="294"/>
      <c r="J291" s="295">
        <f>ROUND(I291*H291,2)</f>
        <v>0</v>
      </c>
      <c r="K291" s="291" t="s">
        <v>161</v>
      </c>
      <c r="L291" s="296"/>
      <c r="M291" s="297" t="s">
        <v>1</v>
      </c>
      <c r="N291" s="298" t="s">
        <v>41</v>
      </c>
      <c r="O291" s="92"/>
      <c r="P291" s="236">
        <f>O291*H291</f>
        <v>0</v>
      </c>
      <c r="Q291" s="236">
        <v>1</v>
      </c>
      <c r="R291" s="236">
        <f>Q291*H291</f>
        <v>179.72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186</v>
      </c>
      <c r="AT291" s="238" t="s">
        <v>277</v>
      </c>
      <c r="AU291" s="238" t="s">
        <v>85</v>
      </c>
      <c r="AY291" s="18" t="s">
        <v>155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83</v>
      </c>
      <c r="BK291" s="239">
        <f>ROUND(I291*H291,2)</f>
        <v>0</v>
      </c>
      <c r="BL291" s="18" t="s">
        <v>162</v>
      </c>
      <c r="BM291" s="238" t="s">
        <v>308</v>
      </c>
    </row>
    <row r="292" s="14" customFormat="1">
      <c r="A292" s="14"/>
      <c r="B292" s="251"/>
      <c r="C292" s="252"/>
      <c r="D292" s="242" t="s">
        <v>163</v>
      </c>
      <c r="E292" s="253" t="s">
        <v>1</v>
      </c>
      <c r="F292" s="254" t="s">
        <v>781</v>
      </c>
      <c r="G292" s="252"/>
      <c r="H292" s="255">
        <v>179.72</v>
      </c>
      <c r="I292" s="256"/>
      <c r="J292" s="252"/>
      <c r="K292" s="252"/>
      <c r="L292" s="257"/>
      <c r="M292" s="258"/>
      <c r="N292" s="259"/>
      <c r="O292" s="259"/>
      <c r="P292" s="259"/>
      <c r="Q292" s="259"/>
      <c r="R292" s="259"/>
      <c r="S292" s="259"/>
      <c r="T292" s="26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1" t="s">
        <v>163</v>
      </c>
      <c r="AU292" s="261" t="s">
        <v>85</v>
      </c>
      <c r="AV292" s="14" t="s">
        <v>85</v>
      </c>
      <c r="AW292" s="14" t="s">
        <v>32</v>
      </c>
      <c r="AX292" s="14" t="s">
        <v>76</v>
      </c>
      <c r="AY292" s="261" t="s">
        <v>155</v>
      </c>
    </row>
    <row r="293" s="15" customFormat="1">
      <c r="A293" s="15"/>
      <c r="B293" s="262"/>
      <c r="C293" s="263"/>
      <c r="D293" s="242" t="s">
        <v>163</v>
      </c>
      <c r="E293" s="264" t="s">
        <v>1</v>
      </c>
      <c r="F293" s="265" t="s">
        <v>167</v>
      </c>
      <c r="G293" s="263"/>
      <c r="H293" s="266">
        <v>179.72</v>
      </c>
      <c r="I293" s="267"/>
      <c r="J293" s="263"/>
      <c r="K293" s="263"/>
      <c r="L293" s="268"/>
      <c r="M293" s="269"/>
      <c r="N293" s="270"/>
      <c r="O293" s="270"/>
      <c r="P293" s="270"/>
      <c r="Q293" s="270"/>
      <c r="R293" s="270"/>
      <c r="S293" s="270"/>
      <c r="T293" s="27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2" t="s">
        <v>163</v>
      </c>
      <c r="AU293" s="272" t="s">
        <v>85</v>
      </c>
      <c r="AV293" s="15" t="s">
        <v>162</v>
      </c>
      <c r="AW293" s="15" t="s">
        <v>32</v>
      </c>
      <c r="AX293" s="15" t="s">
        <v>83</v>
      </c>
      <c r="AY293" s="272" t="s">
        <v>155</v>
      </c>
    </row>
    <row r="294" s="12" customFormat="1" ht="22.8" customHeight="1">
      <c r="A294" s="12"/>
      <c r="B294" s="211"/>
      <c r="C294" s="212"/>
      <c r="D294" s="213" t="s">
        <v>75</v>
      </c>
      <c r="E294" s="225" t="s">
        <v>85</v>
      </c>
      <c r="F294" s="225" t="s">
        <v>292</v>
      </c>
      <c r="G294" s="212"/>
      <c r="H294" s="212"/>
      <c r="I294" s="215"/>
      <c r="J294" s="226">
        <f>BK294</f>
        <v>0</v>
      </c>
      <c r="K294" s="212"/>
      <c r="L294" s="217"/>
      <c r="M294" s="218"/>
      <c r="N294" s="219"/>
      <c r="O294" s="219"/>
      <c r="P294" s="220">
        <f>SUM(P295:P303)</f>
        <v>0</v>
      </c>
      <c r="Q294" s="219"/>
      <c r="R294" s="220">
        <f>SUM(R295:R303)</f>
        <v>43.203440879999995</v>
      </c>
      <c r="S294" s="219"/>
      <c r="T294" s="221">
        <f>SUM(T295:T303)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2" t="s">
        <v>83</v>
      </c>
      <c r="AT294" s="223" t="s">
        <v>75</v>
      </c>
      <c r="AU294" s="223" t="s">
        <v>83</v>
      </c>
      <c r="AY294" s="222" t="s">
        <v>155</v>
      </c>
      <c r="BK294" s="224">
        <f>SUM(BK295:BK303)</f>
        <v>0</v>
      </c>
    </row>
    <row r="295" s="2" customFormat="1" ht="44.25" customHeight="1">
      <c r="A295" s="39"/>
      <c r="B295" s="40"/>
      <c r="C295" s="227" t="s">
        <v>309</v>
      </c>
      <c r="D295" s="227" t="s">
        <v>157</v>
      </c>
      <c r="E295" s="228" t="s">
        <v>293</v>
      </c>
      <c r="F295" s="229" t="s">
        <v>294</v>
      </c>
      <c r="G295" s="230" t="s">
        <v>215</v>
      </c>
      <c r="H295" s="231">
        <v>26.433</v>
      </c>
      <c r="I295" s="232"/>
      <c r="J295" s="233">
        <f>ROUND(I295*H295,2)</f>
        <v>0</v>
      </c>
      <c r="K295" s="229" t="s">
        <v>161</v>
      </c>
      <c r="L295" s="45"/>
      <c r="M295" s="234" t="s">
        <v>1</v>
      </c>
      <c r="N295" s="235" t="s">
        <v>41</v>
      </c>
      <c r="O295" s="92"/>
      <c r="P295" s="236">
        <f>O295*H295</f>
        <v>0</v>
      </c>
      <c r="Q295" s="236">
        <v>1.6299999999999999</v>
      </c>
      <c r="R295" s="236">
        <f>Q295*H295</f>
        <v>43.085789999999996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162</v>
      </c>
      <c r="AT295" s="238" t="s">
        <v>157</v>
      </c>
      <c r="AU295" s="238" t="s">
        <v>85</v>
      </c>
      <c r="AY295" s="18" t="s">
        <v>155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83</v>
      </c>
      <c r="BK295" s="239">
        <f>ROUND(I295*H295,2)</f>
        <v>0</v>
      </c>
      <c r="BL295" s="18" t="s">
        <v>162</v>
      </c>
      <c r="BM295" s="238" t="s">
        <v>312</v>
      </c>
    </row>
    <row r="296" s="13" customFormat="1">
      <c r="A296" s="13"/>
      <c r="B296" s="240"/>
      <c r="C296" s="241"/>
      <c r="D296" s="242" t="s">
        <v>163</v>
      </c>
      <c r="E296" s="243" t="s">
        <v>1</v>
      </c>
      <c r="F296" s="244" t="s">
        <v>164</v>
      </c>
      <c r="G296" s="241"/>
      <c r="H296" s="243" t="s">
        <v>1</v>
      </c>
      <c r="I296" s="245"/>
      <c r="J296" s="241"/>
      <c r="K296" s="241"/>
      <c r="L296" s="246"/>
      <c r="M296" s="247"/>
      <c r="N296" s="248"/>
      <c r="O296" s="248"/>
      <c r="P296" s="248"/>
      <c r="Q296" s="248"/>
      <c r="R296" s="248"/>
      <c r="S296" s="248"/>
      <c r="T296" s="24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0" t="s">
        <v>163</v>
      </c>
      <c r="AU296" s="250" t="s">
        <v>85</v>
      </c>
      <c r="AV296" s="13" t="s">
        <v>83</v>
      </c>
      <c r="AW296" s="13" t="s">
        <v>32</v>
      </c>
      <c r="AX296" s="13" t="s">
        <v>76</v>
      </c>
      <c r="AY296" s="250" t="s">
        <v>155</v>
      </c>
    </row>
    <row r="297" s="13" customFormat="1">
      <c r="A297" s="13"/>
      <c r="B297" s="240"/>
      <c r="C297" s="241"/>
      <c r="D297" s="242" t="s">
        <v>163</v>
      </c>
      <c r="E297" s="243" t="s">
        <v>1</v>
      </c>
      <c r="F297" s="244" t="s">
        <v>296</v>
      </c>
      <c r="G297" s="241"/>
      <c r="H297" s="243" t="s">
        <v>1</v>
      </c>
      <c r="I297" s="245"/>
      <c r="J297" s="241"/>
      <c r="K297" s="241"/>
      <c r="L297" s="246"/>
      <c r="M297" s="247"/>
      <c r="N297" s="248"/>
      <c r="O297" s="248"/>
      <c r="P297" s="248"/>
      <c r="Q297" s="248"/>
      <c r="R297" s="248"/>
      <c r="S297" s="248"/>
      <c r="T297" s="24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0" t="s">
        <v>163</v>
      </c>
      <c r="AU297" s="250" t="s">
        <v>85</v>
      </c>
      <c r="AV297" s="13" t="s">
        <v>83</v>
      </c>
      <c r="AW297" s="13" t="s">
        <v>32</v>
      </c>
      <c r="AX297" s="13" t="s">
        <v>76</v>
      </c>
      <c r="AY297" s="250" t="s">
        <v>155</v>
      </c>
    </row>
    <row r="298" s="14" customFormat="1">
      <c r="A298" s="14"/>
      <c r="B298" s="251"/>
      <c r="C298" s="252"/>
      <c r="D298" s="242" t="s">
        <v>163</v>
      </c>
      <c r="E298" s="253" t="s">
        <v>1</v>
      </c>
      <c r="F298" s="254" t="s">
        <v>782</v>
      </c>
      <c r="G298" s="252"/>
      <c r="H298" s="255">
        <v>19.503</v>
      </c>
      <c r="I298" s="256"/>
      <c r="J298" s="252"/>
      <c r="K298" s="252"/>
      <c r="L298" s="257"/>
      <c r="M298" s="258"/>
      <c r="N298" s="259"/>
      <c r="O298" s="259"/>
      <c r="P298" s="259"/>
      <c r="Q298" s="259"/>
      <c r="R298" s="259"/>
      <c r="S298" s="259"/>
      <c r="T298" s="26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1" t="s">
        <v>163</v>
      </c>
      <c r="AU298" s="261" t="s">
        <v>85</v>
      </c>
      <c r="AV298" s="14" t="s">
        <v>85</v>
      </c>
      <c r="AW298" s="14" t="s">
        <v>32</v>
      </c>
      <c r="AX298" s="14" t="s">
        <v>76</v>
      </c>
      <c r="AY298" s="261" t="s">
        <v>155</v>
      </c>
    </row>
    <row r="299" s="14" customFormat="1">
      <c r="A299" s="14"/>
      <c r="B299" s="251"/>
      <c r="C299" s="252"/>
      <c r="D299" s="242" t="s">
        <v>163</v>
      </c>
      <c r="E299" s="253" t="s">
        <v>1</v>
      </c>
      <c r="F299" s="254" t="s">
        <v>783</v>
      </c>
      <c r="G299" s="252"/>
      <c r="H299" s="255">
        <v>6.9299999999999997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1" t="s">
        <v>163</v>
      </c>
      <c r="AU299" s="261" t="s">
        <v>85</v>
      </c>
      <c r="AV299" s="14" t="s">
        <v>85</v>
      </c>
      <c r="AW299" s="14" t="s">
        <v>32</v>
      </c>
      <c r="AX299" s="14" t="s">
        <v>76</v>
      </c>
      <c r="AY299" s="261" t="s">
        <v>155</v>
      </c>
    </row>
    <row r="300" s="15" customFormat="1">
      <c r="A300" s="15"/>
      <c r="B300" s="262"/>
      <c r="C300" s="263"/>
      <c r="D300" s="242" t="s">
        <v>163</v>
      </c>
      <c r="E300" s="264" t="s">
        <v>1</v>
      </c>
      <c r="F300" s="265" t="s">
        <v>167</v>
      </c>
      <c r="G300" s="263"/>
      <c r="H300" s="266">
        <v>26.433</v>
      </c>
      <c r="I300" s="267"/>
      <c r="J300" s="263"/>
      <c r="K300" s="263"/>
      <c r="L300" s="268"/>
      <c r="M300" s="269"/>
      <c r="N300" s="270"/>
      <c r="O300" s="270"/>
      <c r="P300" s="270"/>
      <c r="Q300" s="270"/>
      <c r="R300" s="270"/>
      <c r="S300" s="270"/>
      <c r="T300" s="27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2" t="s">
        <v>163</v>
      </c>
      <c r="AU300" s="272" t="s">
        <v>85</v>
      </c>
      <c r="AV300" s="15" t="s">
        <v>162</v>
      </c>
      <c r="AW300" s="15" t="s">
        <v>32</v>
      </c>
      <c r="AX300" s="15" t="s">
        <v>83</v>
      </c>
      <c r="AY300" s="272" t="s">
        <v>155</v>
      </c>
    </row>
    <row r="301" s="2" customFormat="1" ht="24.15" customHeight="1">
      <c r="A301" s="39"/>
      <c r="B301" s="40"/>
      <c r="C301" s="227" t="s">
        <v>242</v>
      </c>
      <c r="D301" s="227" t="s">
        <v>157</v>
      </c>
      <c r="E301" s="228" t="s">
        <v>300</v>
      </c>
      <c r="F301" s="229" t="s">
        <v>301</v>
      </c>
      <c r="G301" s="230" t="s">
        <v>302</v>
      </c>
      <c r="H301" s="231">
        <v>160.19999999999999</v>
      </c>
      <c r="I301" s="232"/>
      <c r="J301" s="233">
        <f>ROUND(I301*H301,2)</f>
        <v>0</v>
      </c>
      <c r="K301" s="229" t="s">
        <v>161</v>
      </c>
      <c r="L301" s="45"/>
      <c r="M301" s="234" t="s">
        <v>1</v>
      </c>
      <c r="N301" s="235" t="s">
        <v>41</v>
      </c>
      <c r="O301" s="92"/>
      <c r="P301" s="236">
        <f>O301*H301</f>
        <v>0</v>
      </c>
      <c r="Q301" s="236">
        <v>0.00073439999999999996</v>
      </c>
      <c r="R301" s="236">
        <f>Q301*H301</f>
        <v>0.11765087999999999</v>
      </c>
      <c r="S301" s="236">
        <v>0</v>
      </c>
      <c r="T301" s="23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8" t="s">
        <v>162</v>
      </c>
      <c r="AT301" s="238" t="s">
        <v>157</v>
      </c>
      <c r="AU301" s="238" t="s">
        <v>85</v>
      </c>
      <c r="AY301" s="18" t="s">
        <v>155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8" t="s">
        <v>83</v>
      </c>
      <c r="BK301" s="239">
        <f>ROUND(I301*H301,2)</f>
        <v>0</v>
      </c>
      <c r="BL301" s="18" t="s">
        <v>162</v>
      </c>
      <c r="BM301" s="238" t="s">
        <v>316</v>
      </c>
    </row>
    <row r="302" s="14" customFormat="1">
      <c r="A302" s="14"/>
      <c r="B302" s="251"/>
      <c r="C302" s="252"/>
      <c r="D302" s="242" t="s">
        <v>163</v>
      </c>
      <c r="E302" s="253" t="s">
        <v>1</v>
      </c>
      <c r="F302" s="254" t="s">
        <v>784</v>
      </c>
      <c r="G302" s="252"/>
      <c r="H302" s="255">
        <v>160.19999999999999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1" t="s">
        <v>163</v>
      </c>
      <c r="AU302" s="261" t="s">
        <v>85</v>
      </c>
      <c r="AV302" s="14" t="s">
        <v>85</v>
      </c>
      <c r="AW302" s="14" t="s">
        <v>32</v>
      </c>
      <c r="AX302" s="14" t="s">
        <v>76</v>
      </c>
      <c r="AY302" s="261" t="s">
        <v>155</v>
      </c>
    </row>
    <row r="303" s="15" customFormat="1">
      <c r="A303" s="15"/>
      <c r="B303" s="262"/>
      <c r="C303" s="263"/>
      <c r="D303" s="242" t="s">
        <v>163</v>
      </c>
      <c r="E303" s="264" t="s">
        <v>1</v>
      </c>
      <c r="F303" s="265" t="s">
        <v>167</v>
      </c>
      <c r="G303" s="263"/>
      <c r="H303" s="266">
        <v>160.19999999999999</v>
      </c>
      <c r="I303" s="267"/>
      <c r="J303" s="263"/>
      <c r="K303" s="263"/>
      <c r="L303" s="268"/>
      <c r="M303" s="269"/>
      <c r="N303" s="270"/>
      <c r="O303" s="270"/>
      <c r="P303" s="270"/>
      <c r="Q303" s="270"/>
      <c r="R303" s="270"/>
      <c r="S303" s="270"/>
      <c r="T303" s="271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2" t="s">
        <v>163</v>
      </c>
      <c r="AU303" s="272" t="s">
        <v>85</v>
      </c>
      <c r="AV303" s="15" t="s">
        <v>162</v>
      </c>
      <c r="AW303" s="15" t="s">
        <v>32</v>
      </c>
      <c r="AX303" s="15" t="s">
        <v>83</v>
      </c>
      <c r="AY303" s="272" t="s">
        <v>155</v>
      </c>
    </row>
    <row r="304" s="12" customFormat="1" ht="22.8" customHeight="1">
      <c r="A304" s="12"/>
      <c r="B304" s="211"/>
      <c r="C304" s="212"/>
      <c r="D304" s="213" t="s">
        <v>75</v>
      </c>
      <c r="E304" s="225" t="s">
        <v>178</v>
      </c>
      <c r="F304" s="225" t="s">
        <v>305</v>
      </c>
      <c r="G304" s="212"/>
      <c r="H304" s="212"/>
      <c r="I304" s="215"/>
      <c r="J304" s="226">
        <f>BK304</f>
        <v>0</v>
      </c>
      <c r="K304" s="212"/>
      <c r="L304" s="217"/>
      <c r="M304" s="218"/>
      <c r="N304" s="219"/>
      <c r="O304" s="219"/>
      <c r="P304" s="220">
        <f>SUM(P305:P306)</f>
        <v>0</v>
      </c>
      <c r="Q304" s="219"/>
      <c r="R304" s="220">
        <f>SUM(R305:R306)</f>
        <v>0</v>
      </c>
      <c r="S304" s="219"/>
      <c r="T304" s="221">
        <f>SUM(T305:T306)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2" t="s">
        <v>83</v>
      </c>
      <c r="AT304" s="223" t="s">
        <v>75</v>
      </c>
      <c r="AU304" s="223" t="s">
        <v>83</v>
      </c>
      <c r="AY304" s="222" t="s">
        <v>155</v>
      </c>
      <c r="BK304" s="224">
        <f>SUM(BK305:BK306)</f>
        <v>0</v>
      </c>
    </row>
    <row r="305" s="2" customFormat="1" ht="16.5" customHeight="1">
      <c r="A305" s="39"/>
      <c r="B305" s="40"/>
      <c r="C305" s="227" t="s">
        <v>319</v>
      </c>
      <c r="D305" s="227" t="s">
        <v>157</v>
      </c>
      <c r="E305" s="228" t="s">
        <v>306</v>
      </c>
      <c r="F305" s="229" t="s">
        <v>307</v>
      </c>
      <c r="G305" s="230" t="s">
        <v>302</v>
      </c>
      <c r="H305" s="231">
        <v>118.2</v>
      </c>
      <c r="I305" s="232"/>
      <c r="J305" s="233">
        <f>ROUND(I305*H305,2)</f>
        <v>0</v>
      </c>
      <c r="K305" s="229" t="s">
        <v>161</v>
      </c>
      <c r="L305" s="45"/>
      <c r="M305" s="234" t="s">
        <v>1</v>
      </c>
      <c r="N305" s="235" t="s">
        <v>41</v>
      </c>
      <c r="O305" s="92"/>
      <c r="P305" s="236">
        <f>O305*H305</f>
        <v>0</v>
      </c>
      <c r="Q305" s="236">
        <v>0</v>
      </c>
      <c r="R305" s="236">
        <f>Q305*H305</f>
        <v>0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162</v>
      </c>
      <c r="AT305" s="238" t="s">
        <v>157</v>
      </c>
      <c r="AU305" s="238" t="s">
        <v>85</v>
      </c>
      <c r="AY305" s="18" t="s">
        <v>155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83</v>
      </c>
      <c r="BK305" s="239">
        <f>ROUND(I305*H305,2)</f>
        <v>0</v>
      </c>
      <c r="BL305" s="18" t="s">
        <v>162</v>
      </c>
      <c r="BM305" s="238" t="s">
        <v>323</v>
      </c>
    </row>
    <row r="306" s="2" customFormat="1" ht="24.15" customHeight="1">
      <c r="A306" s="39"/>
      <c r="B306" s="40"/>
      <c r="C306" s="227" t="s">
        <v>246</v>
      </c>
      <c r="D306" s="227" t="s">
        <v>157</v>
      </c>
      <c r="E306" s="228" t="s">
        <v>310</v>
      </c>
      <c r="F306" s="229" t="s">
        <v>311</v>
      </c>
      <c r="G306" s="230" t="s">
        <v>302</v>
      </c>
      <c r="H306" s="231">
        <v>118.2</v>
      </c>
      <c r="I306" s="232"/>
      <c r="J306" s="233">
        <f>ROUND(I306*H306,2)</f>
        <v>0</v>
      </c>
      <c r="K306" s="229" t="s">
        <v>161</v>
      </c>
      <c r="L306" s="45"/>
      <c r="M306" s="234" t="s">
        <v>1</v>
      </c>
      <c r="N306" s="235" t="s">
        <v>41</v>
      </c>
      <c r="O306" s="92"/>
      <c r="P306" s="236">
        <f>O306*H306</f>
        <v>0</v>
      </c>
      <c r="Q306" s="236">
        <v>0</v>
      </c>
      <c r="R306" s="236">
        <f>Q306*H306</f>
        <v>0</v>
      </c>
      <c r="S306" s="236">
        <v>0</v>
      </c>
      <c r="T306" s="237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8" t="s">
        <v>162</v>
      </c>
      <c r="AT306" s="238" t="s">
        <v>157</v>
      </c>
      <c r="AU306" s="238" t="s">
        <v>85</v>
      </c>
      <c r="AY306" s="18" t="s">
        <v>155</v>
      </c>
      <c r="BE306" s="239">
        <f>IF(N306="základní",J306,0)</f>
        <v>0</v>
      </c>
      <c r="BF306" s="239">
        <f>IF(N306="snížená",J306,0)</f>
        <v>0</v>
      </c>
      <c r="BG306" s="239">
        <f>IF(N306="zákl. přenesená",J306,0)</f>
        <v>0</v>
      </c>
      <c r="BH306" s="239">
        <f>IF(N306="sníž. přenesená",J306,0)</f>
        <v>0</v>
      </c>
      <c r="BI306" s="239">
        <f>IF(N306="nulová",J306,0)</f>
        <v>0</v>
      </c>
      <c r="BJ306" s="18" t="s">
        <v>83</v>
      </c>
      <c r="BK306" s="239">
        <f>ROUND(I306*H306,2)</f>
        <v>0</v>
      </c>
      <c r="BL306" s="18" t="s">
        <v>162</v>
      </c>
      <c r="BM306" s="238" t="s">
        <v>327</v>
      </c>
    </row>
    <row r="307" s="12" customFormat="1" ht="22.8" customHeight="1">
      <c r="A307" s="12"/>
      <c r="B307" s="211"/>
      <c r="C307" s="212"/>
      <c r="D307" s="213" t="s">
        <v>75</v>
      </c>
      <c r="E307" s="225" t="s">
        <v>162</v>
      </c>
      <c r="F307" s="225" t="s">
        <v>313</v>
      </c>
      <c r="G307" s="212"/>
      <c r="H307" s="212"/>
      <c r="I307" s="215"/>
      <c r="J307" s="226">
        <f>BK307</f>
        <v>0</v>
      </c>
      <c r="K307" s="212"/>
      <c r="L307" s="217"/>
      <c r="M307" s="218"/>
      <c r="N307" s="219"/>
      <c r="O307" s="219"/>
      <c r="P307" s="220">
        <f>SUM(P308:P324)</f>
        <v>0</v>
      </c>
      <c r="Q307" s="219"/>
      <c r="R307" s="220">
        <f>SUM(R308:R324)</f>
        <v>33.878024000000003</v>
      </c>
      <c r="S307" s="219"/>
      <c r="T307" s="221">
        <f>SUM(T308:T324)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2" t="s">
        <v>83</v>
      </c>
      <c r="AT307" s="223" t="s">
        <v>75</v>
      </c>
      <c r="AU307" s="223" t="s">
        <v>83</v>
      </c>
      <c r="AY307" s="222" t="s">
        <v>155</v>
      </c>
      <c r="BK307" s="224">
        <f>SUM(BK308:BK324)</f>
        <v>0</v>
      </c>
    </row>
    <row r="308" s="2" customFormat="1" ht="33" customHeight="1">
      <c r="A308" s="39"/>
      <c r="B308" s="40"/>
      <c r="C308" s="227" t="s">
        <v>328</v>
      </c>
      <c r="D308" s="227" t="s">
        <v>157</v>
      </c>
      <c r="E308" s="228" t="s">
        <v>314</v>
      </c>
      <c r="F308" s="229" t="s">
        <v>315</v>
      </c>
      <c r="G308" s="230" t="s">
        <v>215</v>
      </c>
      <c r="H308" s="231">
        <v>17.199999999999999</v>
      </c>
      <c r="I308" s="232"/>
      <c r="J308" s="233">
        <f>ROUND(I308*H308,2)</f>
        <v>0</v>
      </c>
      <c r="K308" s="229" t="s">
        <v>161</v>
      </c>
      <c r="L308" s="45"/>
      <c r="M308" s="234" t="s">
        <v>1</v>
      </c>
      <c r="N308" s="235" t="s">
        <v>41</v>
      </c>
      <c r="O308" s="92"/>
      <c r="P308" s="236">
        <f>O308*H308</f>
        <v>0</v>
      </c>
      <c r="Q308" s="236">
        <v>1.8907700000000001</v>
      </c>
      <c r="R308" s="236">
        <f>Q308*H308</f>
        <v>32.521244000000003</v>
      </c>
      <c r="S308" s="236">
        <v>0</v>
      </c>
      <c r="T308" s="237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8" t="s">
        <v>162</v>
      </c>
      <c r="AT308" s="238" t="s">
        <v>157</v>
      </c>
      <c r="AU308" s="238" t="s">
        <v>85</v>
      </c>
      <c r="AY308" s="18" t="s">
        <v>155</v>
      </c>
      <c r="BE308" s="239">
        <f>IF(N308="základní",J308,0)</f>
        <v>0</v>
      </c>
      <c r="BF308" s="239">
        <f>IF(N308="snížená",J308,0)</f>
        <v>0</v>
      </c>
      <c r="BG308" s="239">
        <f>IF(N308="zákl. přenesená",J308,0)</f>
        <v>0</v>
      </c>
      <c r="BH308" s="239">
        <f>IF(N308="sníž. přenesená",J308,0)</f>
        <v>0</v>
      </c>
      <c r="BI308" s="239">
        <f>IF(N308="nulová",J308,0)</f>
        <v>0</v>
      </c>
      <c r="BJ308" s="18" t="s">
        <v>83</v>
      </c>
      <c r="BK308" s="239">
        <f>ROUND(I308*H308,2)</f>
        <v>0</v>
      </c>
      <c r="BL308" s="18" t="s">
        <v>162</v>
      </c>
      <c r="BM308" s="238" t="s">
        <v>331</v>
      </c>
    </row>
    <row r="309" s="13" customFormat="1">
      <c r="A309" s="13"/>
      <c r="B309" s="240"/>
      <c r="C309" s="241"/>
      <c r="D309" s="242" t="s">
        <v>163</v>
      </c>
      <c r="E309" s="243" t="s">
        <v>1</v>
      </c>
      <c r="F309" s="244" t="s">
        <v>164</v>
      </c>
      <c r="G309" s="241"/>
      <c r="H309" s="243" t="s">
        <v>1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0" t="s">
        <v>163</v>
      </c>
      <c r="AU309" s="250" t="s">
        <v>85</v>
      </c>
      <c r="AV309" s="13" t="s">
        <v>83</v>
      </c>
      <c r="AW309" s="13" t="s">
        <v>32</v>
      </c>
      <c r="AX309" s="13" t="s">
        <v>76</v>
      </c>
      <c r="AY309" s="250" t="s">
        <v>155</v>
      </c>
    </row>
    <row r="310" s="13" customFormat="1">
      <c r="A310" s="13"/>
      <c r="B310" s="240"/>
      <c r="C310" s="241"/>
      <c r="D310" s="242" t="s">
        <v>163</v>
      </c>
      <c r="E310" s="243" t="s">
        <v>1</v>
      </c>
      <c r="F310" s="244" t="s">
        <v>225</v>
      </c>
      <c r="G310" s="241"/>
      <c r="H310" s="243" t="s">
        <v>1</v>
      </c>
      <c r="I310" s="245"/>
      <c r="J310" s="241"/>
      <c r="K310" s="241"/>
      <c r="L310" s="246"/>
      <c r="M310" s="247"/>
      <c r="N310" s="248"/>
      <c r="O310" s="248"/>
      <c r="P310" s="248"/>
      <c r="Q310" s="248"/>
      <c r="R310" s="248"/>
      <c r="S310" s="248"/>
      <c r="T310" s="24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0" t="s">
        <v>163</v>
      </c>
      <c r="AU310" s="250" t="s">
        <v>85</v>
      </c>
      <c r="AV310" s="13" t="s">
        <v>83</v>
      </c>
      <c r="AW310" s="13" t="s">
        <v>32</v>
      </c>
      <c r="AX310" s="13" t="s">
        <v>76</v>
      </c>
      <c r="AY310" s="250" t="s">
        <v>155</v>
      </c>
    </row>
    <row r="311" s="14" customFormat="1">
      <c r="A311" s="14"/>
      <c r="B311" s="251"/>
      <c r="C311" s="252"/>
      <c r="D311" s="242" t="s">
        <v>163</v>
      </c>
      <c r="E311" s="253" t="s">
        <v>1</v>
      </c>
      <c r="F311" s="254" t="s">
        <v>785</v>
      </c>
      <c r="G311" s="252"/>
      <c r="H311" s="255">
        <v>12.58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1" t="s">
        <v>163</v>
      </c>
      <c r="AU311" s="261" t="s">
        <v>85</v>
      </c>
      <c r="AV311" s="14" t="s">
        <v>85</v>
      </c>
      <c r="AW311" s="14" t="s">
        <v>32</v>
      </c>
      <c r="AX311" s="14" t="s">
        <v>76</v>
      </c>
      <c r="AY311" s="261" t="s">
        <v>155</v>
      </c>
    </row>
    <row r="312" s="14" customFormat="1">
      <c r="A312" s="14"/>
      <c r="B312" s="251"/>
      <c r="C312" s="252"/>
      <c r="D312" s="242" t="s">
        <v>163</v>
      </c>
      <c r="E312" s="253" t="s">
        <v>1</v>
      </c>
      <c r="F312" s="254" t="s">
        <v>786</v>
      </c>
      <c r="G312" s="252"/>
      <c r="H312" s="255">
        <v>4.6200000000000001</v>
      </c>
      <c r="I312" s="256"/>
      <c r="J312" s="252"/>
      <c r="K312" s="252"/>
      <c r="L312" s="257"/>
      <c r="M312" s="258"/>
      <c r="N312" s="259"/>
      <c r="O312" s="259"/>
      <c r="P312" s="259"/>
      <c r="Q312" s="259"/>
      <c r="R312" s="259"/>
      <c r="S312" s="259"/>
      <c r="T312" s="26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1" t="s">
        <v>163</v>
      </c>
      <c r="AU312" s="261" t="s">
        <v>85</v>
      </c>
      <c r="AV312" s="14" t="s">
        <v>85</v>
      </c>
      <c r="AW312" s="14" t="s">
        <v>32</v>
      </c>
      <c r="AX312" s="14" t="s">
        <v>76</v>
      </c>
      <c r="AY312" s="261" t="s">
        <v>155</v>
      </c>
    </row>
    <row r="313" s="15" customFormat="1">
      <c r="A313" s="15"/>
      <c r="B313" s="262"/>
      <c r="C313" s="263"/>
      <c r="D313" s="242" t="s">
        <v>163</v>
      </c>
      <c r="E313" s="264" t="s">
        <v>1</v>
      </c>
      <c r="F313" s="265" t="s">
        <v>167</v>
      </c>
      <c r="G313" s="263"/>
      <c r="H313" s="266">
        <v>17.199999999999999</v>
      </c>
      <c r="I313" s="267"/>
      <c r="J313" s="263"/>
      <c r="K313" s="263"/>
      <c r="L313" s="268"/>
      <c r="M313" s="269"/>
      <c r="N313" s="270"/>
      <c r="O313" s="270"/>
      <c r="P313" s="270"/>
      <c r="Q313" s="270"/>
      <c r="R313" s="270"/>
      <c r="S313" s="270"/>
      <c r="T313" s="271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2" t="s">
        <v>163</v>
      </c>
      <c r="AU313" s="272" t="s">
        <v>85</v>
      </c>
      <c r="AV313" s="15" t="s">
        <v>162</v>
      </c>
      <c r="AW313" s="15" t="s">
        <v>32</v>
      </c>
      <c r="AX313" s="15" t="s">
        <v>83</v>
      </c>
      <c r="AY313" s="272" t="s">
        <v>155</v>
      </c>
    </row>
    <row r="314" s="2" customFormat="1" ht="24.15" customHeight="1">
      <c r="A314" s="39"/>
      <c r="B314" s="40"/>
      <c r="C314" s="227" t="s">
        <v>251</v>
      </c>
      <c r="D314" s="227" t="s">
        <v>157</v>
      </c>
      <c r="E314" s="228" t="s">
        <v>320</v>
      </c>
      <c r="F314" s="229" t="s">
        <v>321</v>
      </c>
      <c r="G314" s="230" t="s">
        <v>322</v>
      </c>
      <c r="H314" s="231">
        <v>7</v>
      </c>
      <c r="I314" s="232"/>
      <c r="J314" s="233">
        <f>ROUND(I314*H314,2)</f>
        <v>0</v>
      </c>
      <c r="K314" s="229" t="s">
        <v>161</v>
      </c>
      <c r="L314" s="45"/>
      <c r="M314" s="234" t="s">
        <v>1</v>
      </c>
      <c r="N314" s="235" t="s">
        <v>41</v>
      </c>
      <c r="O314" s="92"/>
      <c r="P314" s="236">
        <f>O314*H314</f>
        <v>0</v>
      </c>
      <c r="Q314" s="236">
        <v>0.087419999999999998</v>
      </c>
      <c r="R314" s="236">
        <f>Q314*H314</f>
        <v>0.61193999999999993</v>
      </c>
      <c r="S314" s="236">
        <v>0</v>
      </c>
      <c r="T314" s="23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8" t="s">
        <v>162</v>
      </c>
      <c r="AT314" s="238" t="s">
        <v>157</v>
      </c>
      <c r="AU314" s="238" t="s">
        <v>85</v>
      </c>
      <c r="AY314" s="18" t="s">
        <v>155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8" t="s">
        <v>83</v>
      </c>
      <c r="BK314" s="239">
        <f>ROUND(I314*H314,2)</f>
        <v>0</v>
      </c>
      <c r="BL314" s="18" t="s">
        <v>162</v>
      </c>
      <c r="BM314" s="238" t="s">
        <v>335</v>
      </c>
    </row>
    <row r="315" s="14" customFormat="1">
      <c r="A315" s="14"/>
      <c r="B315" s="251"/>
      <c r="C315" s="252"/>
      <c r="D315" s="242" t="s">
        <v>163</v>
      </c>
      <c r="E315" s="253" t="s">
        <v>1</v>
      </c>
      <c r="F315" s="254" t="s">
        <v>787</v>
      </c>
      <c r="G315" s="252"/>
      <c r="H315" s="255">
        <v>7</v>
      </c>
      <c r="I315" s="256"/>
      <c r="J315" s="252"/>
      <c r="K315" s="252"/>
      <c r="L315" s="257"/>
      <c r="M315" s="258"/>
      <c r="N315" s="259"/>
      <c r="O315" s="259"/>
      <c r="P315" s="259"/>
      <c r="Q315" s="259"/>
      <c r="R315" s="259"/>
      <c r="S315" s="259"/>
      <c r="T315" s="26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1" t="s">
        <v>163</v>
      </c>
      <c r="AU315" s="261" t="s">
        <v>85</v>
      </c>
      <c r="AV315" s="14" t="s">
        <v>85</v>
      </c>
      <c r="AW315" s="14" t="s">
        <v>32</v>
      </c>
      <c r="AX315" s="14" t="s">
        <v>76</v>
      </c>
      <c r="AY315" s="261" t="s">
        <v>155</v>
      </c>
    </row>
    <row r="316" s="15" customFormat="1">
      <c r="A316" s="15"/>
      <c r="B316" s="262"/>
      <c r="C316" s="263"/>
      <c r="D316" s="242" t="s">
        <v>163</v>
      </c>
      <c r="E316" s="264" t="s">
        <v>1</v>
      </c>
      <c r="F316" s="265" t="s">
        <v>167</v>
      </c>
      <c r="G316" s="263"/>
      <c r="H316" s="266">
        <v>7</v>
      </c>
      <c r="I316" s="267"/>
      <c r="J316" s="263"/>
      <c r="K316" s="263"/>
      <c r="L316" s="268"/>
      <c r="M316" s="269"/>
      <c r="N316" s="270"/>
      <c r="O316" s="270"/>
      <c r="P316" s="270"/>
      <c r="Q316" s="270"/>
      <c r="R316" s="270"/>
      <c r="S316" s="270"/>
      <c r="T316" s="271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2" t="s">
        <v>163</v>
      </c>
      <c r="AU316" s="272" t="s">
        <v>85</v>
      </c>
      <c r="AV316" s="15" t="s">
        <v>162</v>
      </c>
      <c r="AW316" s="15" t="s">
        <v>32</v>
      </c>
      <c r="AX316" s="15" t="s">
        <v>83</v>
      </c>
      <c r="AY316" s="272" t="s">
        <v>155</v>
      </c>
    </row>
    <row r="317" s="2" customFormat="1" ht="24.15" customHeight="1">
      <c r="A317" s="39"/>
      <c r="B317" s="40"/>
      <c r="C317" s="289" t="s">
        <v>332</v>
      </c>
      <c r="D317" s="289" t="s">
        <v>277</v>
      </c>
      <c r="E317" s="290" t="s">
        <v>329</v>
      </c>
      <c r="F317" s="291" t="s">
        <v>330</v>
      </c>
      <c r="G317" s="292" t="s">
        <v>322</v>
      </c>
      <c r="H317" s="293">
        <v>4</v>
      </c>
      <c r="I317" s="294"/>
      <c r="J317" s="295">
        <f>ROUND(I317*H317,2)</f>
        <v>0</v>
      </c>
      <c r="K317" s="291" t="s">
        <v>161</v>
      </c>
      <c r="L317" s="296"/>
      <c r="M317" s="297" t="s">
        <v>1</v>
      </c>
      <c r="N317" s="298" t="s">
        <v>41</v>
      </c>
      <c r="O317" s="92"/>
      <c r="P317" s="236">
        <f>O317*H317</f>
        <v>0</v>
      </c>
      <c r="Q317" s="236">
        <v>0.050999999999999997</v>
      </c>
      <c r="R317" s="236">
        <f>Q317*H317</f>
        <v>0.20399999999999999</v>
      </c>
      <c r="S317" s="236">
        <v>0</v>
      </c>
      <c r="T317" s="23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8" t="s">
        <v>186</v>
      </c>
      <c r="AT317" s="238" t="s">
        <v>277</v>
      </c>
      <c r="AU317" s="238" t="s">
        <v>85</v>
      </c>
      <c r="AY317" s="18" t="s">
        <v>155</v>
      </c>
      <c r="BE317" s="239">
        <f>IF(N317="základní",J317,0)</f>
        <v>0</v>
      </c>
      <c r="BF317" s="239">
        <f>IF(N317="snížená",J317,0)</f>
        <v>0</v>
      </c>
      <c r="BG317" s="239">
        <f>IF(N317="zákl. přenesená",J317,0)</f>
        <v>0</v>
      </c>
      <c r="BH317" s="239">
        <f>IF(N317="sníž. přenesená",J317,0)</f>
        <v>0</v>
      </c>
      <c r="BI317" s="239">
        <f>IF(N317="nulová",J317,0)</f>
        <v>0</v>
      </c>
      <c r="BJ317" s="18" t="s">
        <v>83</v>
      </c>
      <c r="BK317" s="239">
        <f>ROUND(I317*H317,2)</f>
        <v>0</v>
      </c>
      <c r="BL317" s="18" t="s">
        <v>162</v>
      </c>
      <c r="BM317" s="238" t="s">
        <v>339</v>
      </c>
    </row>
    <row r="318" s="2" customFormat="1" ht="24.15" customHeight="1">
      <c r="A318" s="39"/>
      <c r="B318" s="40"/>
      <c r="C318" s="289" t="s">
        <v>257</v>
      </c>
      <c r="D318" s="289" t="s">
        <v>277</v>
      </c>
      <c r="E318" s="290" t="s">
        <v>690</v>
      </c>
      <c r="F318" s="291" t="s">
        <v>691</v>
      </c>
      <c r="G318" s="292" t="s">
        <v>322</v>
      </c>
      <c r="H318" s="293">
        <v>3</v>
      </c>
      <c r="I318" s="294"/>
      <c r="J318" s="295">
        <f>ROUND(I318*H318,2)</f>
        <v>0</v>
      </c>
      <c r="K318" s="291" t="s">
        <v>161</v>
      </c>
      <c r="L318" s="296"/>
      <c r="M318" s="297" t="s">
        <v>1</v>
      </c>
      <c r="N318" s="298" t="s">
        <v>41</v>
      </c>
      <c r="O318" s="92"/>
      <c r="P318" s="236">
        <f>O318*H318</f>
        <v>0</v>
      </c>
      <c r="Q318" s="236">
        <v>0.068000000000000005</v>
      </c>
      <c r="R318" s="236">
        <f>Q318*H318</f>
        <v>0.20400000000000002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186</v>
      </c>
      <c r="AT318" s="238" t="s">
        <v>277</v>
      </c>
      <c r="AU318" s="238" t="s">
        <v>85</v>
      </c>
      <c r="AY318" s="18" t="s">
        <v>155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83</v>
      </c>
      <c r="BK318" s="239">
        <f>ROUND(I318*H318,2)</f>
        <v>0</v>
      </c>
      <c r="BL318" s="18" t="s">
        <v>162</v>
      </c>
      <c r="BM318" s="238" t="s">
        <v>343</v>
      </c>
    </row>
    <row r="319" s="2" customFormat="1" ht="33" customHeight="1">
      <c r="A319" s="39"/>
      <c r="B319" s="40"/>
      <c r="C319" s="227" t="s">
        <v>340</v>
      </c>
      <c r="D319" s="227" t="s">
        <v>157</v>
      </c>
      <c r="E319" s="228" t="s">
        <v>333</v>
      </c>
      <c r="F319" s="229" t="s">
        <v>334</v>
      </c>
      <c r="G319" s="230" t="s">
        <v>322</v>
      </c>
      <c r="H319" s="231">
        <v>2</v>
      </c>
      <c r="I319" s="232"/>
      <c r="J319" s="233">
        <f>ROUND(I319*H319,2)</f>
        <v>0</v>
      </c>
      <c r="K319" s="229" t="s">
        <v>161</v>
      </c>
      <c r="L319" s="45"/>
      <c r="M319" s="234" t="s">
        <v>1</v>
      </c>
      <c r="N319" s="235" t="s">
        <v>41</v>
      </c>
      <c r="O319" s="92"/>
      <c r="P319" s="236">
        <f>O319*H319</f>
        <v>0</v>
      </c>
      <c r="Q319" s="236">
        <v>0.087419999999999998</v>
      </c>
      <c r="R319" s="236">
        <f>Q319*H319</f>
        <v>0.17484</v>
      </c>
      <c r="S319" s="236">
        <v>0</v>
      </c>
      <c r="T319" s="23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8" t="s">
        <v>162</v>
      </c>
      <c r="AT319" s="238" t="s">
        <v>157</v>
      </c>
      <c r="AU319" s="238" t="s">
        <v>85</v>
      </c>
      <c r="AY319" s="18" t="s">
        <v>155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8" t="s">
        <v>83</v>
      </c>
      <c r="BK319" s="239">
        <f>ROUND(I319*H319,2)</f>
        <v>0</v>
      </c>
      <c r="BL319" s="18" t="s">
        <v>162</v>
      </c>
      <c r="BM319" s="238" t="s">
        <v>349</v>
      </c>
    </row>
    <row r="320" s="2" customFormat="1" ht="24.15" customHeight="1">
      <c r="A320" s="39"/>
      <c r="B320" s="40"/>
      <c r="C320" s="289" t="s">
        <v>261</v>
      </c>
      <c r="D320" s="289" t="s">
        <v>277</v>
      </c>
      <c r="E320" s="290" t="s">
        <v>337</v>
      </c>
      <c r="F320" s="291" t="s">
        <v>338</v>
      </c>
      <c r="G320" s="292" t="s">
        <v>322</v>
      </c>
      <c r="H320" s="293">
        <v>2</v>
      </c>
      <c r="I320" s="294"/>
      <c r="J320" s="295">
        <f>ROUND(I320*H320,2)</f>
        <v>0</v>
      </c>
      <c r="K320" s="291" t="s">
        <v>161</v>
      </c>
      <c r="L320" s="296"/>
      <c r="M320" s="297" t="s">
        <v>1</v>
      </c>
      <c r="N320" s="298" t="s">
        <v>41</v>
      </c>
      <c r="O320" s="92"/>
      <c r="P320" s="236">
        <f>O320*H320</f>
        <v>0</v>
      </c>
      <c r="Q320" s="236">
        <v>0.081000000000000003</v>
      </c>
      <c r="R320" s="236">
        <f>Q320*H320</f>
        <v>0.16200000000000001</v>
      </c>
      <c r="S320" s="236">
        <v>0</v>
      </c>
      <c r="T320" s="23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8" t="s">
        <v>186</v>
      </c>
      <c r="AT320" s="238" t="s">
        <v>277</v>
      </c>
      <c r="AU320" s="238" t="s">
        <v>85</v>
      </c>
      <c r="AY320" s="18" t="s">
        <v>155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8" t="s">
        <v>83</v>
      </c>
      <c r="BK320" s="239">
        <f>ROUND(I320*H320,2)</f>
        <v>0</v>
      </c>
      <c r="BL320" s="18" t="s">
        <v>162</v>
      </c>
      <c r="BM320" s="238" t="s">
        <v>358</v>
      </c>
    </row>
    <row r="321" s="2" customFormat="1" ht="49.05" customHeight="1">
      <c r="A321" s="39"/>
      <c r="B321" s="40"/>
      <c r="C321" s="227" t="s">
        <v>355</v>
      </c>
      <c r="D321" s="227" t="s">
        <v>157</v>
      </c>
      <c r="E321" s="228" t="s">
        <v>341</v>
      </c>
      <c r="F321" s="229" t="s">
        <v>342</v>
      </c>
      <c r="G321" s="230" t="s">
        <v>215</v>
      </c>
      <c r="H321" s="231">
        <v>0.80400000000000005</v>
      </c>
      <c r="I321" s="232"/>
      <c r="J321" s="233">
        <f>ROUND(I321*H321,2)</f>
        <v>0</v>
      </c>
      <c r="K321" s="229" t="s">
        <v>161</v>
      </c>
      <c r="L321" s="45"/>
      <c r="M321" s="234" t="s">
        <v>1</v>
      </c>
      <c r="N321" s="235" t="s">
        <v>41</v>
      </c>
      <c r="O321" s="92"/>
      <c r="P321" s="236">
        <f>O321*H321</f>
        <v>0</v>
      </c>
      <c r="Q321" s="236">
        <v>0</v>
      </c>
      <c r="R321" s="236">
        <f>Q321*H321</f>
        <v>0</v>
      </c>
      <c r="S321" s="236">
        <v>0</v>
      </c>
      <c r="T321" s="23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162</v>
      </c>
      <c r="AT321" s="238" t="s">
        <v>157</v>
      </c>
      <c r="AU321" s="238" t="s">
        <v>85</v>
      </c>
      <c r="AY321" s="18" t="s">
        <v>155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83</v>
      </c>
      <c r="BK321" s="239">
        <f>ROUND(I321*H321,2)</f>
        <v>0</v>
      </c>
      <c r="BL321" s="18" t="s">
        <v>162</v>
      </c>
      <c r="BM321" s="238" t="s">
        <v>361</v>
      </c>
    </row>
    <row r="322" s="13" customFormat="1">
      <c r="A322" s="13"/>
      <c r="B322" s="240"/>
      <c r="C322" s="241"/>
      <c r="D322" s="242" t="s">
        <v>163</v>
      </c>
      <c r="E322" s="243" t="s">
        <v>1</v>
      </c>
      <c r="F322" s="244" t="s">
        <v>344</v>
      </c>
      <c r="G322" s="241"/>
      <c r="H322" s="243" t="s">
        <v>1</v>
      </c>
      <c r="I322" s="245"/>
      <c r="J322" s="241"/>
      <c r="K322" s="241"/>
      <c r="L322" s="246"/>
      <c r="M322" s="247"/>
      <c r="N322" s="248"/>
      <c r="O322" s="248"/>
      <c r="P322" s="248"/>
      <c r="Q322" s="248"/>
      <c r="R322" s="248"/>
      <c r="S322" s="248"/>
      <c r="T322" s="24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0" t="s">
        <v>163</v>
      </c>
      <c r="AU322" s="250" t="s">
        <v>85</v>
      </c>
      <c r="AV322" s="13" t="s">
        <v>83</v>
      </c>
      <c r="AW322" s="13" t="s">
        <v>32</v>
      </c>
      <c r="AX322" s="13" t="s">
        <v>76</v>
      </c>
      <c r="AY322" s="250" t="s">
        <v>155</v>
      </c>
    </row>
    <row r="323" s="14" customFormat="1">
      <c r="A323" s="14"/>
      <c r="B323" s="251"/>
      <c r="C323" s="252"/>
      <c r="D323" s="242" t="s">
        <v>163</v>
      </c>
      <c r="E323" s="253" t="s">
        <v>1</v>
      </c>
      <c r="F323" s="254" t="s">
        <v>788</v>
      </c>
      <c r="G323" s="252"/>
      <c r="H323" s="255">
        <v>0.80400000000000005</v>
      </c>
      <c r="I323" s="256"/>
      <c r="J323" s="252"/>
      <c r="K323" s="252"/>
      <c r="L323" s="257"/>
      <c r="M323" s="258"/>
      <c r="N323" s="259"/>
      <c r="O323" s="259"/>
      <c r="P323" s="259"/>
      <c r="Q323" s="259"/>
      <c r="R323" s="259"/>
      <c r="S323" s="259"/>
      <c r="T323" s="26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1" t="s">
        <v>163</v>
      </c>
      <c r="AU323" s="261" t="s">
        <v>85</v>
      </c>
      <c r="AV323" s="14" t="s">
        <v>85</v>
      </c>
      <c r="AW323" s="14" t="s">
        <v>32</v>
      </c>
      <c r="AX323" s="14" t="s">
        <v>76</v>
      </c>
      <c r="AY323" s="261" t="s">
        <v>155</v>
      </c>
    </row>
    <row r="324" s="15" customFormat="1">
      <c r="A324" s="15"/>
      <c r="B324" s="262"/>
      <c r="C324" s="263"/>
      <c r="D324" s="242" t="s">
        <v>163</v>
      </c>
      <c r="E324" s="264" t="s">
        <v>1</v>
      </c>
      <c r="F324" s="265" t="s">
        <v>167</v>
      </c>
      <c r="G324" s="263"/>
      <c r="H324" s="266">
        <v>0.80400000000000005</v>
      </c>
      <c r="I324" s="267"/>
      <c r="J324" s="263"/>
      <c r="K324" s="263"/>
      <c r="L324" s="268"/>
      <c r="M324" s="269"/>
      <c r="N324" s="270"/>
      <c r="O324" s="270"/>
      <c r="P324" s="270"/>
      <c r="Q324" s="270"/>
      <c r="R324" s="270"/>
      <c r="S324" s="270"/>
      <c r="T324" s="27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2" t="s">
        <v>163</v>
      </c>
      <c r="AU324" s="272" t="s">
        <v>85</v>
      </c>
      <c r="AV324" s="15" t="s">
        <v>162</v>
      </c>
      <c r="AW324" s="15" t="s">
        <v>32</v>
      </c>
      <c r="AX324" s="15" t="s">
        <v>83</v>
      </c>
      <c r="AY324" s="272" t="s">
        <v>155</v>
      </c>
    </row>
    <row r="325" s="12" customFormat="1" ht="22.8" customHeight="1">
      <c r="A325" s="12"/>
      <c r="B325" s="211"/>
      <c r="C325" s="212"/>
      <c r="D325" s="213" t="s">
        <v>75</v>
      </c>
      <c r="E325" s="225" t="s">
        <v>188</v>
      </c>
      <c r="F325" s="225" t="s">
        <v>346</v>
      </c>
      <c r="G325" s="212"/>
      <c r="H325" s="212"/>
      <c r="I325" s="215"/>
      <c r="J325" s="226">
        <f>BK325</f>
        <v>0</v>
      </c>
      <c r="K325" s="212"/>
      <c r="L325" s="217"/>
      <c r="M325" s="218"/>
      <c r="N325" s="219"/>
      <c r="O325" s="219"/>
      <c r="P325" s="220">
        <f>SUM(P326:P342)</f>
        <v>0</v>
      </c>
      <c r="Q325" s="219"/>
      <c r="R325" s="220">
        <f>SUM(R326:R342)</f>
        <v>81.061199999999999</v>
      </c>
      <c r="S325" s="219"/>
      <c r="T325" s="221">
        <f>SUM(T326:T342)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2" t="s">
        <v>83</v>
      </c>
      <c r="AT325" s="223" t="s">
        <v>75</v>
      </c>
      <c r="AU325" s="223" t="s">
        <v>83</v>
      </c>
      <c r="AY325" s="222" t="s">
        <v>155</v>
      </c>
      <c r="BK325" s="224">
        <f>SUM(BK326:BK342)</f>
        <v>0</v>
      </c>
    </row>
    <row r="326" s="2" customFormat="1" ht="33" customHeight="1">
      <c r="A326" s="39"/>
      <c r="B326" s="40"/>
      <c r="C326" s="227" t="s">
        <v>268</v>
      </c>
      <c r="D326" s="227" t="s">
        <v>157</v>
      </c>
      <c r="E326" s="228" t="s">
        <v>356</v>
      </c>
      <c r="F326" s="229" t="s">
        <v>357</v>
      </c>
      <c r="G326" s="230" t="s">
        <v>160</v>
      </c>
      <c r="H326" s="231">
        <v>176.22</v>
      </c>
      <c r="I326" s="232"/>
      <c r="J326" s="233">
        <f>ROUND(I326*H326,2)</f>
        <v>0</v>
      </c>
      <c r="K326" s="229" t="s">
        <v>161</v>
      </c>
      <c r="L326" s="45"/>
      <c r="M326" s="234" t="s">
        <v>1</v>
      </c>
      <c r="N326" s="235" t="s">
        <v>41</v>
      </c>
      <c r="O326" s="92"/>
      <c r="P326" s="236">
        <f>O326*H326</f>
        <v>0</v>
      </c>
      <c r="Q326" s="236">
        <v>0.46000000000000002</v>
      </c>
      <c r="R326" s="236">
        <f>Q326*H326</f>
        <v>81.061199999999999</v>
      </c>
      <c r="S326" s="236">
        <v>0</v>
      </c>
      <c r="T326" s="23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8" t="s">
        <v>162</v>
      </c>
      <c r="AT326" s="238" t="s">
        <v>157</v>
      </c>
      <c r="AU326" s="238" t="s">
        <v>85</v>
      </c>
      <c r="AY326" s="18" t="s">
        <v>155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8" t="s">
        <v>83</v>
      </c>
      <c r="BK326" s="239">
        <f>ROUND(I326*H326,2)</f>
        <v>0</v>
      </c>
      <c r="BL326" s="18" t="s">
        <v>162</v>
      </c>
      <c r="BM326" s="238" t="s">
        <v>366</v>
      </c>
    </row>
    <row r="327" s="13" customFormat="1">
      <c r="A327" s="13"/>
      <c r="B327" s="240"/>
      <c r="C327" s="241"/>
      <c r="D327" s="242" t="s">
        <v>163</v>
      </c>
      <c r="E327" s="243" t="s">
        <v>1</v>
      </c>
      <c r="F327" s="244" t="s">
        <v>164</v>
      </c>
      <c r="G327" s="241"/>
      <c r="H327" s="243" t="s">
        <v>1</v>
      </c>
      <c r="I327" s="245"/>
      <c r="J327" s="241"/>
      <c r="K327" s="241"/>
      <c r="L327" s="246"/>
      <c r="M327" s="247"/>
      <c r="N327" s="248"/>
      <c r="O327" s="248"/>
      <c r="P327" s="248"/>
      <c r="Q327" s="248"/>
      <c r="R327" s="248"/>
      <c r="S327" s="248"/>
      <c r="T327" s="24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0" t="s">
        <v>163</v>
      </c>
      <c r="AU327" s="250" t="s">
        <v>85</v>
      </c>
      <c r="AV327" s="13" t="s">
        <v>83</v>
      </c>
      <c r="AW327" s="13" t="s">
        <v>32</v>
      </c>
      <c r="AX327" s="13" t="s">
        <v>76</v>
      </c>
      <c r="AY327" s="250" t="s">
        <v>155</v>
      </c>
    </row>
    <row r="328" s="13" customFormat="1">
      <c r="A328" s="13"/>
      <c r="B328" s="240"/>
      <c r="C328" s="241"/>
      <c r="D328" s="242" t="s">
        <v>163</v>
      </c>
      <c r="E328" s="243" t="s">
        <v>1</v>
      </c>
      <c r="F328" s="244" t="s">
        <v>165</v>
      </c>
      <c r="G328" s="241"/>
      <c r="H328" s="243" t="s">
        <v>1</v>
      </c>
      <c r="I328" s="245"/>
      <c r="J328" s="241"/>
      <c r="K328" s="241"/>
      <c r="L328" s="246"/>
      <c r="M328" s="247"/>
      <c r="N328" s="248"/>
      <c r="O328" s="248"/>
      <c r="P328" s="248"/>
      <c r="Q328" s="248"/>
      <c r="R328" s="248"/>
      <c r="S328" s="248"/>
      <c r="T328" s="24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0" t="s">
        <v>163</v>
      </c>
      <c r="AU328" s="250" t="s">
        <v>85</v>
      </c>
      <c r="AV328" s="13" t="s">
        <v>83</v>
      </c>
      <c r="AW328" s="13" t="s">
        <v>32</v>
      </c>
      <c r="AX328" s="13" t="s">
        <v>76</v>
      </c>
      <c r="AY328" s="250" t="s">
        <v>155</v>
      </c>
    </row>
    <row r="329" s="14" customFormat="1">
      <c r="A329" s="14"/>
      <c r="B329" s="251"/>
      <c r="C329" s="252"/>
      <c r="D329" s="242" t="s">
        <v>163</v>
      </c>
      <c r="E329" s="253" t="s">
        <v>1</v>
      </c>
      <c r="F329" s="254" t="s">
        <v>736</v>
      </c>
      <c r="G329" s="252"/>
      <c r="H329" s="255">
        <v>130.02000000000001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1" t="s">
        <v>163</v>
      </c>
      <c r="AU329" s="261" t="s">
        <v>85</v>
      </c>
      <c r="AV329" s="14" t="s">
        <v>85</v>
      </c>
      <c r="AW329" s="14" t="s">
        <v>32</v>
      </c>
      <c r="AX329" s="14" t="s">
        <v>76</v>
      </c>
      <c r="AY329" s="261" t="s">
        <v>155</v>
      </c>
    </row>
    <row r="330" s="13" customFormat="1">
      <c r="A330" s="13"/>
      <c r="B330" s="240"/>
      <c r="C330" s="241"/>
      <c r="D330" s="242" t="s">
        <v>163</v>
      </c>
      <c r="E330" s="243" t="s">
        <v>1</v>
      </c>
      <c r="F330" s="244" t="s">
        <v>174</v>
      </c>
      <c r="G330" s="241"/>
      <c r="H330" s="243" t="s">
        <v>1</v>
      </c>
      <c r="I330" s="245"/>
      <c r="J330" s="241"/>
      <c r="K330" s="241"/>
      <c r="L330" s="246"/>
      <c r="M330" s="247"/>
      <c r="N330" s="248"/>
      <c r="O330" s="248"/>
      <c r="P330" s="248"/>
      <c r="Q330" s="248"/>
      <c r="R330" s="248"/>
      <c r="S330" s="248"/>
      <c r="T330" s="24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0" t="s">
        <v>163</v>
      </c>
      <c r="AU330" s="250" t="s">
        <v>85</v>
      </c>
      <c r="AV330" s="13" t="s">
        <v>83</v>
      </c>
      <c r="AW330" s="13" t="s">
        <v>32</v>
      </c>
      <c r="AX330" s="13" t="s">
        <v>76</v>
      </c>
      <c r="AY330" s="250" t="s">
        <v>155</v>
      </c>
    </row>
    <row r="331" s="14" customFormat="1">
      <c r="A331" s="14"/>
      <c r="B331" s="251"/>
      <c r="C331" s="252"/>
      <c r="D331" s="242" t="s">
        <v>163</v>
      </c>
      <c r="E331" s="253" t="s">
        <v>1</v>
      </c>
      <c r="F331" s="254" t="s">
        <v>737</v>
      </c>
      <c r="G331" s="252"/>
      <c r="H331" s="255">
        <v>33</v>
      </c>
      <c r="I331" s="256"/>
      <c r="J331" s="252"/>
      <c r="K331" s="252"/>
      <c r="L331" s="257"/>
      <c r="M331" s="258"/>
      <c r="N331" s="259"/>
      <c r="O331" s="259"/>
      <c r="P331" s="259"/>
      <c r="Q331" s="259"/>
      <c r="R331" s="259"/>
      <c r="S331" s="259"/>
      <c r="T331" s="26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1" t="s">
        <v>163</v>
      </c>
      <c r="AU331" s="261" t="s">
        <v>85</v>
      </c>
      <c r="AV331" s="14" t="s">
        <v>85</v>
      </c>
      <c r="AW331" s="14" t="s">
        <v>32</v>
      </c>
      <c r="AX331" s="14" t="s">
        <v>76</v>
      </c>
      <c r="AY331" s="261" t="s">
        <v>155</v>
      </c>
    </row>
    <row r="332" s="14" customFormat="1">
      <c r="A332" s="14"/>
      <c r="B332" s="251"/>
      <c r="C332" s="252"/>
      <c r="D332" s="242" t="s">
        <v>163</v>
      </c>
      <c r="E332" s="253" t="s">
        <v>1</v>
      </c>
      <c r="F332" s="254" t="s">
        <v>738</v>
      </c>
      <c r="G332" s="252"/>
      <c r="H332" s="255">
        <v>13.199999999999999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1" t="s">
        <v>163</v>
      </c>
      <c r="AU332" s="261" t="s">
        <v>85</v>
      </c>
      <c r="AV332" s="14" t="s">
        <v>85</v>
      </c>
      <c r="AW332" s="14" t="s">
        <v>32</v>
      </c>
      <c r="AX332" s="14" t="s">
        <v>76</v>
      </c>
      <c r="AY332" s="261" t="s">
        <v>155</v>
      </c>
    </row>
    <row r="333" s="15" customFormat="1">
      <c r="A333" s="15"/>
      <c r="B333" s="262"/>
      <c r="C333" s="263"/>
      <c r="D333" s="242" t="s">
        <v>163</v>
      </c>
      <c r="E333" s="264" t="s">
        <v>1</v>
      </c>
      <c r="F333" s="265" t="s">
        <v>167</v>
      </c>
      <c r="G333" s="263"/>
      <c r="H333" s="266">
        <v>176.22</v>
      </c>
      <c r="I333" s="267"/>
      <c r="J333" s="263"/>
      <c r="K333" s="263"/>
      <c r="L333" s="268"/>
      <c r="M333" s="269"/>
      <c r="N333" s="270"/>
      <c r="O333" s="270"/>
      <c r="P333" s="270"/>
      <c r="Q333" s="270"/>
      <c r="R333" s="270"/>
      <c r="S333" s="270"/>
      <c r="T333" s="27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2" t="s">
        <v>163</v>
      </c>
      <c r="AU333" s="272" t="s">
        <v>85</v>
      </c>
      <c r="AV333" s="15" t="s">
        <v>162</v>
      </c>
      <c r="AW333" s="15" t="s">
        <v>32</v>
      </c>
      <c r="AX333" s="15" t="s">
        <v>83</v>
      </c>
      <c r="AY333" s="272" t="s">
        <v>155</v>
      </c>
    </row>
    <row r="334" s="2" customFormat="1" ht="24.15" customHeight="1">
      <c r="A334" s="39"/>
      <c r="B334" s="40"/>
      <c r="C334" s="227" t="s">
        <v>363</v>
      </c>
      <c r="D334" s="227" t="s">
        <v>157</v>
      </c>
      <c r="E334" s="228" t="s">
        <v>694</v>
      </c>
      <c r="F334" s="229" t="s">
        <v>695</v>
      </c>
      <c r="G334" s="230" t="s">
        <v>160</v>
      </c>
      <c r="H334" s="231">
        <v>163.02000000000001</v>
      </c>
      <c r="I334" s="232"/>
      <c r="J334" s="233">
        <f>ROUND(I334*H334,2)</f>
        <v>0</v>
      </c>
      <c r="K334" s="229" t="s">
        <v>1</v>
      </c>
      <c r="L334" s="45"/>
      <c r="M334" s="234" t="s">
        <v>1</v>
      </c>
      <c r="N334" s="235" t="s">
        <v>41</v>
      </c>
      <c r="O334" s="92"/>
      <c r="P334" s="236">
        <f>O334*H334</f>
        <v>0</v>
      </c>
      <c r="Q334" s="236">
        <v>0</v>
      </c>
      <c r="R334" s="236">
        <f>Q334*H334</f>
        <v>0</v>
      </c>
      <c r="S334" s="236">
        <v>0</v>
      </c>
      <c r="T334" s="237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8" t="s">
        <v>162</v>
      </c>
      <c r="AT334" s="238" t="s">
        <v>157</v>
      </c>
      <c r="AU334" s="238" t="s">
        <v>85</v>
      </c>
      <c r="AY334" s="18" t="s">
        <v>155</v>
      </c>
      <c r="BE334" s="239">
        <f>IF(N334="základní",J334,0)</f>
        <v>0</v>
      </c>
      <c r="BF334" s="239">
        <f>IF(N334="snížená",J334,0)</f>
        <v>0</v>
      </c>
      <c r="BG334" s="239">
        <f>IF(N334="zákl. přenesená",J334,0)</f>
        <v>0</v>
      </c>
      <c r="BH334" s="239">
        <f>IF(N334="sníž. přenesená",J334,0)</f>
        <v>0</v>
      </c>
      <c r="BI334" s="239">
        <f>IF(N334="nulová",J334,0)</f>
        <v>0</v>
      </c>
      <c r="BJ334" s="18" t="s">
        <v>83</v>
      </c>
      <c r="BK334" s="239">
        <f>ROUND(I334*H334,2)</f>
        <v>0</v>
      </c>
      <c r="BL334" s="18" t="s">
        <v>162</v>
      </c>
      <c r="BM334" s="238" t="s">
        <v>371</v>
      </c>
    </row>
    <row r="335" s="13" customFormat="1">
      <c r="A335" s="13"/>
      <c r="B335" s="240"/>
      <c r="C335" s="241"/>
      <c r="D335" s="242" t="s">
        <v>163</v>
      </c>
      <c r="E335" s="243" t="s">
        <v>1</v>
      </c>
      <c r="F335" s="244" t="s">
        <v>164</v>
      </c>
      <c r="G335" s="241"/>
      <c r="H335" s="243" t="s">
        <v>1</v>
      </c>
      <c r="I335" s="245"/>
      <c r="J335" s="241"/>
      <c r="K335" s="241"/>
      <c r="L335" s="246"/>
      <c r="M335" s="247"/>
      <c r="N335" s="248"/>
      <c r="O335" s="248"/>
      <c r="P335" s="248"/>
      <c r="Q335" s="248"/>
      <c r="R335" s="248"/>
      <c r="S335" s="248"/>
      <c r="T335" s="24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0" t="s">
        <v>163</v>
      </c>
      <c r="AU335" s="250" t="s">
        <v>85</v>
      </c>
      <c r="AV335" s="13" t="s">
        <v>83</v>
      </c>
      <c r="AW335" s="13" t="s">
        <v>32</v>
      </c>
      <c r="AX335" s="13" t="s">
        <v>76</v>
      </c>
      <c r="AY335" s="250" t="s">
        <v>155</v>
      </c>
    </row>
    <row r="336" s="13" customFormat="1">
      <c r="A336" s="13"/>
      <c r="B336" s="240"/>
      <c r="C336" s="241"/>
      <c r="D336" s="242" t="s">
        <v>163</v>
      </c>
      <c r="E336" s="243" t="s">
        <v>1</v>
      </c>
      <c r="F336" s="244" t="s">
        <v>165</v>
      </c>
      <c r="G336" s="241"/>
      <c r="H336" s="243" t="s">
        <v>1</v>
      </c>
      <c r="I336" s="245"/>
      <c r="J336" s="241"/>
      <c r="K336" s="241"/>
      <c r="L336" s="246"/>
      <c r="M336" s="247"/>
      <c r="N336" s="248"/>
      <c r="O336" s="248"/>
      <c r="P336" s="248"/>
      <c r="Q336" s="248"/>
      <c r="R336" s="248"/>
      <c r="S336" s="248"/>
      <c r="T336" s="24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0" t="s">
        <v>163</v>
      </c>
      <c r="AU336" s="250" t="s">
        <v>85</v>
      </c>
      <c r="AV336" s="13" t="s">
        <v>83</v>
      </c>
      <c r="AW336" s="13" t="s">
        <v>32</v>
      </c>
      <c r="AX336" s="13" t="s">
        <v>76</v>
      </c>
      <c r="AY336" s="250" t="s">
        <v>155</v>
      </c>
    </row>
    <row r="337" s="13" customFormat="1">
      <c r="A337" s="13"/>
      <c r="B337" s="240"/>
      <c r="C337" s="241"/>
      <c r="D337" s="242" t="s">
        <v>163</v>
      </c>
      <c r="E337" s="243" t="s">
        <v>1</v>
      </c>
      <c r="F337" s="244" t="s">
        <v>350</v>
      </c>
      <c r="G337" s="241"/>
      <c r="H337" s="243" t="s">
        <v>1</v>
      </c>
      <c r="I337" s="245"/>
      <c r="J337" s="241"/>
      <c r="K337" s="241"/>
      <c r="L337" s="246"/>
      <c r="M337" s="247"/>
      <c r="N337" s="248"/>
      <c r="O337" s="248"/>
      <c r="P337" s="248"/>
      <c r="Q337" s="248"/>
      <c r="R337" s="248"/>
      <c r="S337" s="248"/>
      <c r="T337" s="24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0" t="s">
        <v>163</v>
      </c>
      <c r="AU337" s="250" t="s">
        <v>85</v>
      </c>
      <c r="AV337" s="13" t="s">
        <v>83</v>
      </c>
      <c r="AW337" s="13" t="s">
        <v>32</v>
      </c>
      <c r="AX337" s="13" t="s">
        <v>76</v>
      </c>
      <c r="AY337" s="250" t="s">
        <v>155</v>
      </c>
    </row>
    <row r="338" s="13" customFormat="1">
      <c r="A338" s="13"/>
      <c r="B338" s="240"/>
      <c r="C338" s="241"/>
      <c r="D338" s="242" t="s">
        <v>163</v>
      </c>
      <c r="E338" s="243" t="s">
        <v>1</v>
      </c>
      <c r="F338" s="244" t="s">
        <v>351</v>
      </c>
      <c r="G338" s="241"/>
      <c r="H338" s="243" t="s">
        <v>1</v>
      </c>
      <c r="I338" s="245"/>
      <c r="J338" s="241"/>
      <c r="K338" s="241"/>
      <c r="L338" s="246"/>
      <c r="M338" s="247"/>
      <c r="N338" s="248"/>
      <c r="O338" s="248"/>
      <c r="P338" s="248"/>
      <c r="Q338" s="248"/>
      <c r="R338" s="248"/>
      <c r="S338" s="248"/>
      <c r="T338" s="24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0" t="s">
        <v>163</v>
      </c>
      <c r="AU338" s="250" t="s">
        <v>85</v>
      </c>
      <c r="AV338" s="13" t="s">
        <v>83</v>
      </c>
      <c r="AW338" s="13" t="s">
        <v>32</v>
      </c>
      <c r="AX338" s="13" t="s">
        <v>76</v>
      </c>
      <c r="AY338" s="250" t="s">
        <v>155</v>
      </c>
    </row>
    <row r="339" s="13" customFormat="1">
      <c r="A339" s="13"/>
      <c r="B339" s="240"/>
      <c r="C339" s="241"/>
      <c r="D339" s="242" t="s">
        <v>163</v>
      </c>
      <c r="E339" s="243" t="s">
        <v>1</v>
      </c>
      <c r="F339" s="244" t="s">
        <v>352</v>
      </c>
      <c r="G339" s="241"/>
      <c r="H339" s="243" t="s">
        <v>1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0" t="s">
        <v>163</v>
      </c>
      <c r="AU339" s="250" t="s">
        <v>85</v>
      </c>
      <c r="AV339" s="13" t="s">
        <v>83</v>
      </c>
      <c r="AW339" s="13" t="s">
        <v>32</v>
      </c>
      <c r="AX339" s="13" t="s">
        <v>76</v>
      </c>
      <c r="AY339" s="250" t="s">
        <v>155</v>
      </c>
    </row>
    <row r="340" s="14" customFormat="1">
      <c r="A340" s="14"/>
      <c r="B340" s="251"/>
      <c r="C340" s="252"/>
      <c r="D340" s="242" t="s">
        <v>163</v>
      </c>
      <c r="E340" s="253" t="s">
        <v>1</v>
      </c>
      <c r="F340" s="254" t="s">
        <v>736</v>
      </c>
      <c r="G340" s="252"/>
      <c r="H340" s="255">
        <v>130.02000000000001</v>
      </c>
      <c r="I340" s="256"/>
      <c r="J340" s="252"/>
      <c r="K340" s="252"/>
      <c r="L340" s="257"/>
      <c r="M340" s="258"/>
      <c r="N340" s="259"/>
      <c r="O340" s="259"/>
      <c r="P340" s="259"/>
      <c r="Q340" s="259"/>
      <c r="R340" s="259"/>
      <c r="S340" s="259"/>
      <c r="T340" s="26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1" t="s">
        <v>163</v>
      </c>
      <c r="AU340" s="261" t="s">
        <v>85</v>
      </c>
      <c r="AV340" s="14" t="s">
        <v>85</v>
      </c>
      <c r="AW340" s="14" t="s">
        <v>32</v>
      </c>
      <c r="AX340" s="14" t="s">
        <v>76</v>
      </c>
      <c r="AY340" s="261" t="s">
        <v>155</v>
      </c>
    </row>
    <row r="341" s="14" customFormat="1">
      <c r="A341" s="14"/>
      <c r="B341" s="251"/>
      <c r="C341" s="252"/>
      <c r="D341" s="242" t="s">
        <v>163</v>
      </c>
      <c r="E341" s="253" t="s">
        <v>1</v>
      </c>
      <c r="F341" s="254" t="s">
        <v>739</v>
      </c>
      <c r="G341" s="252"/>
      <c r="H341" s="255">
        <v>33</v>
      </c>
      <c r="I341" s="256"/>
      <c r="J341" s="252"/>
      <c r="K341" s="252"/>
      <c r="L341" s="257"/>
      <c r="M341" s="258"/>
      <c r="N341" s="259"/>
      <c r="O341" s="259"/>
      <c r="P341" s="259"/>
      <c r="Q341" s="259"/>
      <c r="R341" s="259"/>
      <c r="S341" s="259"/>
      <c r="T341" s="26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1" t="s">
        <v>163</v>
      </c>
      <c r="AU341" s="261" t="s">
        <v>85</v>
      </c>
      <c r="AV341" s="14" t="s">
        <v>85</v>
      </c>
      <c r="AW341" s="14" t="s">
        <v>32</v>
      </c>
      <c r="AX341" s="14" t="s">
        <v>76</v>
      </c>
      <c r="AY341" s="261" t="s">
        <v>155</v>
      </c>
    </row>
    <row r="342" s="15" customFormat="1">
      <c r="A342" s="15"/>
      <c r="B342" s="262"/>
      <c r="C342" s="263"/>
      <c r="D342" s="242" t="s">
        <v>163</v>
      </c>
      <c r="E342" s="264" t="s">
        <v>1</v>
      </c>
      <c r="F342" s="265" t="s">
        <v>167</v>
      </c>
      <c r="G342" s="263"/>
      <c r="H342" s="266">
        <v>163.02000000000001</v>
      </c>
      <c r="I342" s="267"/>
      <c r="J342" s="263"/>
      <c r="K342" s="263"/>
      <c r="L342" s="268"/>
      <c r="M342" s="269"/>
      <c r="N342" s="270"/>
      <c r="O342" s="270"/>
      <c r="P342" s="270"/>
      <c r="Q342" s="270"/>
      <c r="R342" s="270"/>
      <c r="S342" s="270"/>
      <c r="T342" s="271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2" t="s">
        <v>163</v>
      </c>
      <c r="AU342" s="272" t="s">
        <v>85</v>
      </c>
      <c r="AV342" s="15" t="s">
        <v>162</v>
      </c>
      <c r="AW342" s="15" t="s">
        <v>32</v>
      </c>
      <c r="AX342" s="15" t="s">
        <v>83</v>
      </c>
      <c r="AY342" s="272" t="s">
        <v>155</v>
      </c>
    </row>
    <row r="343" s="12" customFormat="1" ht="22.8" customHeight="1">
      <c r="A343" s="12"/>
      <c r="B343" s="211"/>
      <c r="C343" s="212"/>
      <c r="D343" s="213" t="s">
        <v>75</v>
      </c>
      <c r="E343" s="225" t="s">
        <v>186</v>
      </c>
      <c r="F343" s="225" t="s">
        <v>395</v>
      </c>
      <c r="G343" s="212"/>
      <c r="H343" s="212"/>
      <c r="I343" s="215"/>
      <c r="J343" s="226">
        <f>BK343</f>
        <v>0</v>
      </c>
      <c r="K343" s="212"/>
      <c r="L343" s="217"/>
      <c r="M343" s="218"/>
      <c r="N343" s="219"/>
      <c r="O343" s="219"/>
      <c r="P343" s="220">
        <f>SUM(P344:P375)</f>
        <v>0</v>
      </c>
      <c r="Q343" s="219"/>
      <c r="R343" s="220">
        <f>SUM(R344:R375)</f>
        <v>12.011150259999999</v>
      </c>
      <c r="S343" s="219"/>
      <c r="T343" s="221">
        <f>SUM(T344:T375)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2" t="s">
        <v>83</v>
      </c>
      <c r="AT343" s="223" t="s">
        <v>75</v>
      </c>
      <c r="AU343" s="223" t="s">
        <v>83</v>
      </c>
      <c r="AY343" s="222" t="s">
        <v>155</v>
      </c>
      <c r="BK343" s="224">
        <f>SUM(BK344:BK375)</f>
        <v>0</v>
      </c>
    </row>
    <row r="344" s="2" customFormat="1" ht="24.15" customHeight="1">
      <c r="A344" s="39"/>
      <c r="B344" s="40"/>
      <c r="C344" s="227" t="s">
        <v>273</v>
      </c>
      <c r="D344" s="227" t="s">
        <v>157</v>
      </c>
      <c r="E344" s="228" t="s">
        <v>396</v>
      </c>
      <c r="F344" s="229" t="s">
        <v>397</v>
      </c>
      <c r="G344" s="230" t="s">
        <v>302</v>
      </c>
      <c r="H344" s="231">
        <v>42</v>
      </c>
      <c r="I344" s="232"/>
      <c r="J344" s="233">
        <f>ROUND(I344*H344,2)</f>
        <v>0</v>
      </c>
      <c r="K344" s="229" t="s">
        <v>161</v>
      </c>
      <c r="L344" s="45"/>
      <c r="M344" s="234" t="s">
        <v>1</v>
      </c>
      <c r="N344" s="235" t="s">
        <v>41</v>
      </c>
      <c r="O344" s="92"/>
      <c r="P344" s="236">
        <f>O344*H344</f>
        <v>0</v>
      </c>
      <c r="Q344" s="236">
        <v>1.0000000000000001E-05</v>
      </c>
      <c r="R344" s="236">
        <f>Q344*H344</f>
        <v>0.00042000000000000002</v>
      </c>
      <c r="S344" s="236">
        <v>0</v>
      </c>
      <c r="T344" s="237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8" t="s">
        <v>162</v>
      </c>
      <c r="AT344" s="238" t="s">
        <v>157</v>
      </c>
      <c r="AU344" s="238" t="s">
        <v>85</v>
      </c>
      <c r="AY344" s="18" t="s">
        <v>155</v>
      </c>
      <c r="BE344" s="239">
        <f>IF(N344="základní",J344,0)</f>
        <v>0</v>
      </c>
      <c r="BF344" s="239">
        <f>IF(N344="snížená",J344,0)</f>
        <v>0</v>
      </c>
      <c r="BG344" s="239">
        <f>IF(N344="zákl. přenesená",J344,0)</f>
        <v>0</v>
      </c>
      <c r="BH344" s="239">
        <f>IF(N344="sníž. přenesená",J344,0)</f>
        <v>0</v>
      </c>
      <c r="BI344" s="239">
        <f>IF(N344="nulová",J344,0)</f>
        <v>0</v>
      </c>
      <c r="BJ344" s="18" t="s">
        <v>83</v>
      </c>
      <c r="BK344" s="239">
        <f>ROUND(I344*H344,2)</f>
        <v>0</v>
      </c>
      <c r="BL344" s="18" t="s">
        <v>162</v>
      </c>
      <c r="BM344" s="238" t="s">
        <v>376</v>
      </c>
    </row>
    <row r="345" s="2" customFormat="1" ht="24.15" customHeight="1">
      <c r="A345" s="39"/>
      <c r="B345" s="40"/>
      <c r="C345" s="227" t="s">
        <v>373</v>
      </c>
      <c r="D345" s="227" t="s">
        <v>157</v>
      </c>
      <c r="E345" s="228" t="s">
        <v>400</v>
      </c>
      <c r="F345" s="229" t="s">
        <v>401</v>
      </c>
      <c r="G345" s="230" t="s">
        <v>302</v>
      </c>
      <c r="H345" s="231">
        <v>118.2</v>
      </c>
      <c r="I345" s="232"/>
      <c r="J345" s="233">
        <f>ROUND(I345*H345,2)</f>
        <v>0</v>
      </c>
      <c r="K345" s="229" t="s">
        <v>161</v>
      </c>
      <c r="L345" s="45"/>
      <c r="M345" s="234" t="s">
        <v>1</v>
      </c>
      <c r="N345" s="235" t="s">
        <v>41</v>
      </c>
      <c r="O345" s="92"/>
      <c r="P345" s="236">
        <f>O345*H345</f>
        <v>0</v>
      </c>
      <c r="Q345" s="236">
        <v>1.8E-05</v>
      </c>
      <c r="R345" s="236">
        <f>Q345*H345</f>
        <v>0.0021275999999999999</v>
      </c>
      <c r="S345" s="236">
        <v>0</v>
      </c>
      <c r="T345" s="237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8" t="s">
        <v>162</v>
      </c>
      <c r="AT345" s="238" t="s">
        <v>157</v>
      </c>
      <c r="AU345" s="238" t="s">
        <v>85</v>
      </c>
      <c r="AY345" s="18" t="s">
        <v>155</v>
      </c>
      <c r="BE345" s="239">
        <f>IF(N345="základní",J345,0)</f>
        <v>0</v>
      </c>
      <c r="BF345" s="239">
        <f>IF(N345="snížená",J345,0)</f>
        <v>0</v>
      </c>
      <c r="BG345" s="239">
        <f>IF(N345="zákl. přenesená",J345,0)</f>
        <v>0</v>
      </c>
      <c r="BH345" s="239">
        <f>IF(N345="sníž. přenesená",J345,0)</f>
        <v>0</v>
      </c>
      <c r="BI345" s="239">
        <f>IF(N345="nulová",J345,0)</f>
        <v>0</v>
      </c>
      <c r="BJ345" s="18" t="s">
        <v>83</v>
      </c>
      <c r="BK345" s="239">
        <f>ROUND(I345*H345,2)</f>
        <v>0</v>
      </c>
      <c r="BL345" s="18" t="s">
        <v>162</v>
      </c>
      <c r="BM345" s="238" t="s">
        <v>380</v>
      </c>
    </row>
    <row r="346" s="2" customFormat="1" ht="49.05" customHeight="1">
      <c r="A346" s="39"/>
      <c r="B346" s="40"/>
      <c r="C346" s="289" t="s">
        <v>280</v>
      </c>
      <c r="D346" s="289" t="s">
        <v>277</v>
      </c>
      <c r="E346" s="290" t="s">
        <v>403</v>
      </c>
      <c r="F346" s="291" t="s">
        <v>404</v>
      </c>
      <c r="G346" s="292" t="s">
        <v>302</v>
      </c>
      <c r="H346" s="293">
        <v>119.973</v>
      </c>
      <c r="I346" s="294"/>
      <c r="J346" s="295">
        <f>ROUND(I346*H346,2)</f>
        <v>0</v>
      </c>
      <c r="K346" s="291" t="s">
        <v>1</v>
      </c>
      <c r="L346" s="296"/>
      <c r="M346" s="297" t="s">
        <v>1</v>
      </c>
      <c r="N346" s="298" t="s">
        <v>41</v>
      </c>
      <c r="O346" s="92"/>
      <c r="P346" s="236">
        <f>O346*H346</f>
        <v>0</v>
      </c>
      <c r="Q346" s="236">
        <v>0</v>
      </c>
      <c r="R346" s="236">
        <f>Q346*H346</f>
        <v>0</v>
      </c>
      <c r="S346" s="236">
        <v>0</v>
      </c>
      <c r="T346" s="237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8" t="s">
        <v>186</v>
      </c>
      <c r="AT346" s="238" t="s">
        <v>277</v>
      </c>
      <c r="AU346" s="238" t="s">
        <v>85</v>
      </c>
      <c r="AY346" s="18" t="s">
        <v>155</v>
      </c>
      <c r="BE346" s="239">
        <f>IF(N346="základní",J346,0)</f>
        <v>0</v>
      </c>
      <c r="BF346" s="239">
        <f>IF(N346="snížená",J346,0)</f>
        <v>0</v>
      </c>
      <c r="BG346" s="239">
        <f>IF(N346="zákl. přenesená",J346,0)</f>
        <v>0</v>
      </c>
      <c r="BH346" s="239">
        <f>IF(N346="sníž. přenesená",J346,0)</f>
        <v>0</v>
      </c>
      <c r="BI346" s="239">
        <f>IF(N346="nulová",J346,0)</f>
        <v>0</v>
      </c>
      <c r="BJ346" s="18" t="s">
        <v>83</v>
      </c>
      <c r="BK346" s="239">
        <f>ROUND(I346*H346,2)</f>
        <v>0</v>
      </c>
      <c r="BL346" s="18" t="s">
        <v>162</v>
      </c>
      <c r="BM346" s="238" t="s">
        <v>384</v>
      </c>
    </row>
    <row r="347" s="2" customFormat="1">
      <c r="A347" s="39"/>
      <c r="B347" s="40"/>
      <c r="C347" s="41"/>
      <c r="D347" s="242" t="s">
        <v>192</v>
      </c>
      <c r="E347" s="41"/>
      <c r="F347" s="273" t="s">
        <v>406</v>
      </c>
      <c r="G347" s="41"/>
      <c r="H347" s="41"/>
      <c r="I347" s="274"/>
      <c r="J347" s="41"/>
      <c r="K347" s="41"/>
      <c r="L347" s="45"/>
      <c r="M347" s="275"/>
      <c r="N347" s="276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192</v>
      </c>
      <c r="AU347" s="18" t="s">
        <v>85</v>
      </c>
    </row>
    <row r="348" s="14" customFormat="1">
      <c r="A348" s="14"/>
      <c r="B348" s="251"/>
      <c r="C348" s="252"/>
      <c r="D348" s="242" t="s">
        <v>163</v>
      </c>
      <c r="E348" s="253" t="s">
        <v>1</v>
      </c>
      <c r="F348" s="254" t="s">
        <v>789</v>
      </c>
      <c r="G348" s="252"/>
      <c r="H348" s="255">
        <v>119.973</v>
      </c>
      <c r="I348" s="256"/>
      <c r="J348" s="252"/>
      <c r="K348" s="252"/>
      <c r="L348" s="257"/>
      <c r="M348" s="258"/>
      <c r="N348" s="259"/>
      <c r="O348" s="259"/>
      <c r="P348" s="259"/>
      <c r="Q348" s="259"/>
      <c r="R348" s="259"/>
      <c r="S348" s="259"/>
      <c r="T348" s="26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1" t="s">
        <v>163</v>
      </c>
      <c r="AU348" s="261" t="s">
        <v>85</v>
      </c>
      <c r="AV348" s="14" t="s">
        <v>85</v>
      </c>
      <c r="AW348" s="14" t="s">
        <v>32</v>
      </c>
      <c r="AX348" s="14" t="s">
        <v>76</v>
      </c>
      <c r="AY348" s="261" t="s">
        <v>155</v>
      </c>
    </row>
    <row r="349" s="15" customFormat="1">
      <c r="A349" s="15"/>
      <c r="B349" s="262"/>
      <c r="C349" s="263"/>
      <c r="D349" s="242" t="s">
        <v>163</v>
      </c>
      <c r="E349" s="264" t="s">
        <v>1</v>
      </c>
      <c r="F349" s="265" t="s">
        <v>167</v>
      </c>
      <c r="G349" s="263"/>
      <c r="H349" s="266">
        <v>119.973</v>
      </c>
      <c r="I349" s="267"/>
      <c r="J349" s="263"/>
      <c r="K349" s="263"/>
      <c r="L349" s="268"/>
      <c r="M349" s="269"/>
      <c r="N349" s="270"/>
      <c r="O349" s="270"/>
      <c r="P349" s="270"/>
      <c r="Q349" s="270"/>
      <c r="R349" s="270"/>
      <c r="S349" s="270"/>
      <c r="T349" s="271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2" t="s">
        <v>163</v>
      </c>
      <c r="AU349" s="272" t="s">
        <v>85</v>
      </c>
      <c r="AV349" s="15" t="s">
        <v>162</v>
      </c>
      <c r="AW349" s="15" t="s">
        <v>32</v>
      </c>
      <c r="AX349" s="15" t="s">
        <v>83</v>
      </c>
      <c r="AY349" s="272" t="s">
        <v>155</v>
      </c>
    </row>
    <row r="350" s="2" customFormat="1" ht="44.25" customHeight="1">
      <c r="A350" s="39"/>
      <c r="B350" s="40"/>
      <c r="C350" s="227" t="s">
        <v>381</v>
      </c>
      <c r="D350" s="227" t="s">
        <v>157</v>
      </c>
      <c r="E350" s="228" t="s">
        <v>409</v>
      </c>
      <c r="F350" s="229" t="s">
        <v>410</v>
      </c>
      <c r="G350" s="230" t="s">
        <v>322</v>
      </c>
      <c r="H350" s="231">
        <v>10</v>
      </c>
      <c r="I350" s="232"/>
      <c r="J350" s="233">
        <f>ROUND(I350*H350,2)</f>
        <v>0</v>
      </c>
      <c r="K350" s="229" t="s">
        <v>161</v>
      </c>
      <c r="L350" s="45"/>
      <c r="M350" s="234" t="s">
        <v>1</v>
      </c>
      <c r="N350" s="235" t="s">
        <v>41</v>
      </c>
      <c r="O350" s="92"/>
      <c r="P350" s="236">
        <f>O350*H350</f>
        <v>0</v>
      </c>
      <c r="Q350" s="236">
        <v>1.2500000000000001E-06</v>
      </c>
      <c r="R350" s="236">
        <f>Q350*H350</f>
        <v>1.2500000000000001E-05</v>
      </c>
      <c r="S350" s="236">
        <v>0</v>
      </c>
      <c r="T350" s="237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8" t="s">
        <v>162</v>
      </c>
      <c r="AT350" s="238" t="s">
        <v>157</v>
      </c>
      <c r="AU350" s="238" t="s">
        <v>85</v>
      </c>
      <c r="AY350" s="18" t="s">
        <v>155</v>
      </c>
      <c r="BE350" s="239">
        <f>IF(N350="základní",J350,0)</f>
        <v>0</v>
      </c>
      <c r="BF350" s="239">
        <f>IF(N350="snížená",J350,0)</f>
        <v>0</v>
      </c>
      <c r="BG350" s="239">
        <f>IF(N350="zákl. přenesená",J350,0)</f>
        <v>0</v>
      </c>
      <c r="BH350" s="239">
        <f>IF(N350="sníž. přenesená",J350,0)</f>
        <v>0</v>
      </c>
      <c r="BI350" s="239">
        <f>IF(N350="nulová",J350,0)</f>
        <v>0</v>
      </c>
      <c r="BJ350" s="18" t="s">
        <v>83</v>
      </c>
      <c r="BK350" s="239">
        <f>ROUND(I350*H350,2)</f>
        <v>0</v>
      </c>
      <c r="BL350" s="18" t="s">
        <v>162</v>
      </c>
      <c r="BM350" s="238" t="s">
        <v>387</v>
      </c>
    </row>
    <row r="351" s="2" customFormat="1" ht="16.5" customHeight="1">
      <c r="A351" s="39"/>
      <c r="B351" s="40"/>
      <c r="C351" s="289" t="s">
        <v>285</v>
      </c>
      <c r="D351" s="289" t="s">
        <v>277</v>
      </c>
      <c r="E351" s="290" t="s">
        <v>412</v>
      </c>
      <c r="F351" s="291" t="s">
        <v>413</v>
      </c>
      <c r="G351" s="292" t="s">
        <v>322</v>
      </c>
      <c r="H351" s="293">
        <v>10</v>
      </c>
      <c r="I351" s="294"/>
      <c r="J351" s="295">
        <f>ROUND(I351*H351,2)</f>
        <v>0</v>
      </c>
      <c r="K351" s="291" t="s">
        <v>1</v>
      </c>
      <c r="L351" s="296"/>
      <c r="M351" s="297" t="s">
        <v>1</v>
      </c>
      <c r="N351" s="298" t="s">
        <v>41</v>
      </c>
      <c r="O351" s="92"/>
      <c r="P351" s="236">
        <f>O351*H351</f>
        <v>0</v>
      </c>
      <c r="Q351" s="236">
        <v>0</v>
      </c>
      <c r="R351" s="236">
        <f>Q351*H351</f>
        <v>0</v>
      </c>
      <c r="S351" s="236">
        <v>0</v>
      </c>
      <c r="T351" s="237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8" t="s">
        <v>186</v>
      </c>
      <c r="AT351" s="238" t="s">
        <v>277</v>
      </c>
      <c r="AU351" s="238" t="s">
        <v>85</v>
      </c>
      <c r="AY351" s="18" t="s">
        <v>155</v>
      </c>
      <c r="BE351" s="239">
        <f>IF(N351="základní",J351,0)</f>
        <v>0</v>
      </c>
      <c r="BF351" s="239">
        <f>IF(N351="snížená",J351,0)</f>
        <v>0</v>
      </c>
      <c r="BG351" s="239">
        <f>IF(N351="zákl. přenesená",J351,0)</f>
        <v>0</v>
      </c>
      <c r="BH351" s="239">
        <f>IF(N351="sníž. přenesená",J351,0)</f>
        <v>0</v>
      </c>
      <c r="BI351" s="239">
        <f>IF(N351="nulová",J351,0)</f>
        <v>0</v>
      </c>
      <c r="BJ351" s="18" t="s">
        <v>83</v>
      </c>
      <c r="BK351" s="239">
        <f>ROUND(I351*H351,2)</f>
        <v>0</v>
      </c>
      <c r="BL351" s="18" t="s">
        <v>162</v>
      </c>
      <c r="BM351" s="238" t="s">
        <v>391</v>
      </c>
    </row>
    <row r="352" s="2" customFormat="1" ht="44.25" customHeight="1">
      <c r="A352" s="39"/>
      <c r="B352" s="40"/>
      <c r="C352" s="227" t="s">
        <v>388</v>
      </c>
      <c r="D352" s="227" t="s">
        <v>157</v>
      </c>
      <c r="E352" s="228" t="s">
        <v>409</v>
      </c>
      <c r="F352" s="229" t="s">
        <v>410</v>
      </c>
      <c r="G352" s="230" t="s">
        <v>322</v>
      </c>
      <c r="H352" s="231">
        <v>10</v>
      </c>
      <c r="I352" s="232"/>
      <c r="J352" s="233">
        <f>ROUND(I352*H352,2)</f>
        <v>0</v>
      </c>
      <c r="K352" s="229" t="s">
        <v>161</v>
      </c>
      <c r="L352" s="45"/>
      <c r="M352" s="234" t="s">
        <v>1</v>
      </c>
      <c r="N352" s="235" t="s">
        <v>41</v>
      </c>
      <c r="O352" s="92"/>
      <c r="P352" s="236">
        <f>O352*H352</f>
        <v>0</v>
      </c>
      <c r="Q352" s="236">
        <v>0</v>
      </c>
      <c r="R352" s="236">
        <f>Q352*H352</f>
        <v>0</v>
      </c>
      <c r="S352" s="236">
        <v>0</v>
      </c>
      <c r="T352" s="23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8" t="s">
        <v>162</v>
      </c>
      <c r="AT352" s="238" t="s">
        <v>157</v>
      </c>
      <c r="AU352" s="238" t="s">
        <v>85</v>
      </c>
      <c r="AY352" s="18" t="s">
        <v>155</v>
      </c>
      <c r="BE352" s="239">
        <f>IF(N352="základní",J352,0)</f>
        <v>0</v>
      </c>
      <c r="BF352" s="239">
        <f>IF(N352="snížená",J352,0)</f>
        <v>0</v>
      </c>
      <c r="BG352" s="239">
        <f>IF(N352="zákl. přenesená",J352,0)</f>
        <v>0</v>
      </c>
      <c r="BH352" s="239">
        <f>IF(N352="sníž. přenesená",J352,0)</f>
        <v>0</v>
      </c>
      <c r="BI352" s="239">
        <f>IF(N352="nulová",J352,0)</f>
        <v>0</v>
      </c>
      <c r="BJ352" s="18" t="s">
        <v>83</v>
      </c>
      <c r="BK352" s="239">
        <f>ROUND(I352*H352,2)</f>
        <v>0</v>
      </c>
      <c r="BL352" s="18" t="s">
        <v>162</v>
      </c>
      <c r="BM352" s="238" t="s">
        <v>398</v>
      </c>
    </row>
    <row r="353" s="2" customFormat="1" ht="16.5" customHeight="1">
      <c r="A353" s="39"/>
      <c r="B353" s="40"/>
      <c r="C353" s="289" t="s">
        <v>291</v>
      </c>
      <c r="D353" s="289" t="s">
        <v>277</v>
      </c>
      <c r="E353" s="290" t="s">
        <v>417</v>
      </c>
      <c r="F353" s="291" t="s">
        <v>418</v>
      </c>
      <c r="G353" s="292" t="s">
        <v>322</v>
      </c>
      <c r="H353" s="293">
        <v>10</v>
      </c>
      <c r="I353" s="294"/>
      <c r="J353" s="295">
        <f>ROUND(I353*H353,2)</f>
        <v>0</v>
      </c>
      <c r="K353" s="291" t="s">
        <v>161</v>
      </c>
      <c r="L353" s="296"/>
      <c r="M353" s="297" t="s">
        <v>1</v>
      </c>
      <c r="N353" s="298" t="s">
        <v>41</v>
      </c>
      <c r="O353" s="92"/>
      <c r="P353" s="236">
        <f>O353*H353</f>
        <v>0</v>
      </c>
      <c r="Q353" s="236">
        <v>0.00029</v>
      </c>
      <c r="R353" s="236">
        <f>Q353*H353</f>
        <v>0.0028999999999999998</v>
      </c>
      <c r="S353" s="236">
        <v>0</v>
      </c>
      <c r="T353" s="23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8" t="s">
        <v>186</v>
      </c>
      <c r="AT353" s="238" t="s">
        <v>277</v>
      </c>
      <c r="AU353" s="238" t="s">
        <v>85</v>
      </c>
      <c r="AY353" s="18" t="s">
        <v>155</v>
      </c>
      <c r="BE353" s="239">
        <f>IF(N353="základní",J353,0)</f>
        <v>0</v>
      </c>
      <c r="BF353" s="239">
        <f>IF(N353="snížená",J353,0)</f>
        <v>0</v>
      </c>
      <c r="BG353" s="239">
        <f>IF(N353="zákl. přenesená",J353,0)</f>
        <v>0</v>
      </c>
      <c r="BH353" s="239">
        <f>IF(N353="sníž. přenesená",J353,0)</f>
        <v>0</v>
      </c>
      <c r="BI353" s="239">
        <f>IF(N353="nulová",J353,0)</f>
        <v>0</v>
      </c>
      <c r="BJ353" s="18" t="s">
        <v>83</v>
      </c>
      <c r="BK353" s="239">
        <f>ROUND(I353*H353,2)</f>
        <v>0</v>
      </c>
      <c r="BL353" s="18" t="s">
        <v>162</v>
      </c>
      <c r="BM353" s="238" t="s">
        <v>402</v>
      </c>
    </row>
    <row r="354" s="2" customFormat="1" ht="37.8" customHeight="1">
      <c r="A354" s="39"/>
      <c r="B354" s="40"/>
      <c r="C354" s="227" t="s">
        <v>399</v>
      </c>
      <c r="D354" s="227" t="s">
        <v>157</v>
      </c>
      <c r="E354" s="228" t="s">
        <v>421</v>
      </c>
      <c r="F354" s="229" t="s">
        <v>422</v>
      </c>
      <c r="G354" s="230" t="s">
        <v>322</v>
      </c>
      <c r="H354" s="231">
        <v>10</v>
      </c>
      <c r="I354" s="232"/>
      <c r="J354" s="233">
        <f>ROUND(I354*H354,2)</f>
        <v>0</v>
      </c>
      <c r="K354" s="229" t="s">
        <v>161</v>
      </c>
      <c r="L354" s="45"/>
      <c r="M354" s="234" t="s">
        <v>1</v>
      </c>
      <c r="N354" s="235" t="s">
        <v>41</v>
      </c>
      <c r="O354" s="92"/>
      <c r="P354" s="236">
        <f>O354*H354</f>
        <v>0</v>
      </c>
      <c r="Q354" s="236">
        <v>2.7999999999999999E-06</v>
      </c>
      <c r="R354" s="236">
        <f>Q354*H354</f>
        <v>2.8E-05</v>
      </c>
      <c r="S354" s="236">
        <v>0</v>
      </c>
      <c r="T354" s="237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8" t="s">
        <v>162</v>
      </c>
      <c r="AT354" s="238" t="s">
        <v>157</v>
      </c>
      <c r="AU354" s="238" t="s">
        <v>85</v>
      </c>
      <c r="AY354" s="18" t="s">
        <v>155</v>
      </c>
      <c r="BE354" s="239">
        <f>IF(N354="základní",J354,0)</f>
        <v>0</v>
      </c>
      <c r="BF354" s="239">
        <f>IF(N354="snížená",J354,0)</f>
        <v>0</v>
      </c>
      <c r="BG354" s="239">
        <f>IF(N354="zákl. přenesená",J354,0)</f>
        <v>0</v>
      </c>
      <c r="BH354" s="239">
        <f>IF(N354="sníž. přenesená",J354,0)</f>
        <v>0</v>
      </c>
      <c r="BI354" s="239">
        <f>IF(N354="nulová",J354,0)</f>
        <v>0</v>
      </c>
      <c r="BJ354" s="18" t="s">
        <v>83</v>
      </c>
      <c r="BK354" s="239">
        <f>ROUND(I354*H354,2)</f>
        <v>0</v>
      </c>
      <c r="BL354" s="18" t="s">
        <v>162</v>
      </c>
      <c r="BM354" s="238" t="s">
        <v>405</v>
      </c>
    </row>
    <row r="355" s="2" customFormat="1" ht="16.5" customHeight="1">
      <c r="A355" s="39"/>
      <c r="B355" s="40"/>
      <c r="C355" s="289" t="s">
        <v>295</v>
      </c>
      <c r="D355" s="289" t="s">
        <v>277</v>
      </c>
      <c r="E355" s="290" t="s">
        <v>424</v>
      </c>
      <c r="F355" s="291" t="s">
        <v>425</v>
      </c>
      <c r="G355" s="292" t="s">
        <v>322</v>
      </c>
      <c r="H355" s="293">
        <v>10</v>
      </c>
      <c r="I355" s="294"/>
      <c r="J355" s="295">
        <f>ROUND(I355*H355,2)</f>
        <v>0</v>
      </c>
      <c r="K355" s="291" t="s">
        <v>1</v>
      </c>
      <c r="L355" s="296"/>
      <c r="M355" s="297" t="s">
        <v>1</v>
      </c>
      <c r="N355" s="298" t="s">
        <v>41</v>
      </c>
      <c r="O355" s="92"/>
      <c r="P355" s="236">
        <f>O355*H355</f>
        <v>0</v>
      </c>
      <c r="Q355" s="236">
        <v>0</v>
      </c>
      <c r="R355" s="236">
        <f>Q355*H355</f>
        <v>0</v>
      </c>
      <c r="S355" s="236">
        <v>0</v>
      </c>
      <c r="T355" s="237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8" t="s">
        <v>186</v>
      </c>
      <c r="AT355" s="238" t="s">
        <v>277</v>
      </c>
      <c r="AU355" s="238" t="s">
        <v>85</v>
      </c>
      <c r="AY355" s="18" t="s">
        <v>155</v>
      </c>
      <c r="BE355" s="239">
        <f>IF(N355="základní",J355,0)</f>
        <v>0</v>
      </c>
      <c r="BF355" s="239">
        <f>IF(N355="snížená",J355,0)</f>
        <v>0</v>
      </c>
      <c r="BG355" s="239">
        <f>IF(N355="zákl. přenesená",J355,0)</f>
        <v>0</v>
      </c>
      <c r="BH355" s="239">
        <f>IF(N355="sníž. přenesená",J355,0)</f>
        <v>0</v>
      </c>
      <c r="BI355" s="239">
        <f>IF(N355="nulová",J355,0)</f>
        <v>0</v>
      </c>
      <c r="BJ355" s="18" t="s">
        <v>83</v>
      </c>
      <c r="BK355" s="239">
        <f>ROUND(I355*H355,2)</f>
        <v>0</v>
      </c>
      <c r="BL355" s="18" t="s">
        <v>162</v>
      </c>
      <c r="BM355" s="238" t="s">
        <v>411</v>
      </c>
    </row>
    <row r="356" s="2" customFormat="1" ht="24.15" customHeight="1">
      <c r="A356" s="39"/>
      <c r="B356" s="40"/>
      <c r="C356" s="227" t="s">
        <v>408</v>
      </c>
      <c r="D356" s="227" t="s">
        <v>157</v>
      </c>
      <c r="E356" s="228" t="s">
        <v>790</v>
      </c>
      <c r="F356" s="229" t="s">
        <v>791</v>
      </c>
      <c r="G356" s="230" t="s">
        <v>322</v>
      </c>
      <c r="H356" s="231">
        <v>1</v>
      </c>
      <c r="I356" s="232"/>
      <c r="J356" s="233">
        <f>ROUND(I356*H356,2)</f>
        <v>0</v>
      </c>
      <c r="K356" s="229" t="s">
        <v>161</v>
      </c>
      <c r="L356" s="45"/>
      <c r="M356" s="234" t="s">
        <v>1</v>
      </c>
      <c r="N356" s="235" t="s">
        <v>41</v>
      </c>
      <c r="O356" s="92"/>
      <c r="P356" s="236">
        <f>O356*H356</f>
        <v>0</v>
      </c>
      <c r="Q356" s="236">
        <v>0.12723335999999999</v>
      </c>
      <c r="R356" s="236">
        <f>Q356*H356</f>
        <v>0.12723335999999999</v>
      </c>
      <c r="S356" s="236">
        <v>0</v>
      </c>
      <c r="T356" s="237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8" t="s">
        <v>162</v>
      </c>
      <c r="AT356" s="238" t="s">
        <v>157</v>
      </c>
      <c r="AU356" s="238" t="s">
        <v>85</v>
      </c>
      <c r="AY356" s="18" t="s">
        <v>155</v>
      </c>
      <c r="BE356" s="239">
        <f>IF(N356="základní",J356,0)</f>
        <v>0</v>
      </c>
      <c r="BF356" s="239">
        <f>IF(N356="snížená",J356,0)</f>
        <v>0</v>
      </c>
      <c r="BG356" s="239">
        <f>IF(N356="zákl. přenesená",J356,0)</f>
        <v>0</v>
      </c>
      <c r="BH356" s="239">
        <f>IF(N356="sníž. přenesená",J356,0)</f>
        <v>0</v>
      </c>
      <c r="BI356" s="239">
        <f>IF(N356="nulová",J356,0)</f>
        <v>0</v>
      </c>
      <c r="BJ356" s="18" t="s">
        <v>83</v>
      </c>
      <c r="BK356" s="239">
        <f>ROUND(I356*H356,2)</f>
        <v>0</v>
      </c>
      <c r="BL356" s="18" t="s">
        <v>162</v>
      </c>
      <c r="BM356" s="238" t="s">
        <v>414</v>
      </c>
    </row>
    <row r="357" s="2" customFormat="1" ht="16.5" customHeight="1">
      <c r="A357" s="39"/>
      <c r="B357" s="40"/>
      <c r="C357" s="289" t="s">
        <v>303</v>
      </c>
      <c r="D357" s="289" t="s">
        <v>277</v>
      </c>
      <c r="E357" s="290" t="s">
        <v>792</v>
      </c>
      <c r="F357" s="291" t="s">
        <v>793</v>
      </c>
      <c r="G357" s="292" t="s">
        <v>322</v>
      </c>
      <c r="H357" s="293">
        <v>1</v>
      </c>
      <c r="I357" s="294"/>
      <c r="J357" s="295">
        <f>ROUND(I357*H357,2)</f>
        <v>0</v>
      </c>
      <c r="K357" s="291" t="s">
        <v>1</v>
      </c>
      <c r="L357" s="296"/>
      <c r="M357" s="297" t="s">
        <v>1</v>
      </c>
      <c r="N357" s="298" t="s">
        <v>41</v>
      </c>
      <c r="O357" s="92"/>
      <c r="P357" s="236">
        <f>O357*H357</f>
        <v>0</v>
      </c>
      <c r="Q357" s="236">
        <v>0</v>
      </c>
      <c r="R357" s="236">
        <f>Q357*H357</f>
        <v>0</v>
      </c>
      <c r="S357" s="236">
        <v>0</v>
      </c>
      <c r="T357" s="237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8" t="s">
        <v>186</v>
      </c>
      <c r="AT357" s="238" t="s">
        <v>277</v>
      </c>
      <c r="AU357" s="238" t="s">
        <v>85</v>
      </c>
      <c r="AY357" s="18" t="s">
        <v>155</v>
      </c>
      <c r="BE357" s="239">
        <f>IF(N357="základní",J357,0)</f>
        <v>0</v>
      </c>
      <c r="BF357" s="239">
        <f>IF(N357="snížená",J357,0)</f>
        <v>0</v>
      </c>
      <c r="BG357" s="239">
        <f>IF(N357="zákl. přenesená",J357,0)</f>
        <v>0</v>
      </c>
      <c r="BH357" s="239">
        <f>IF(N357="sníž. přenesená",J357,0)</f>
        <v>0</v>
      </c>
      <c r="BI357" s="239">
        <f>IF(N357="nulová",J357,0)</f>
        <v>0</v>
      </c>
      <c r="BJ357" s="18" t="s">
        <v>83</v>
      </c>
      <c r="BK357" s="239">
        <f>ROUND(I357*H357,2)</f>
        <v>0</v>
      </c>
      <c r="BL357" s="18" t="s">
        <v>162</v>
      </c>
      <c r="BM357" s="238" t="s">
        <v>416</v>
      </c>
    </row>
    <row r="358" s="2" customFormat="1" ht="24.15" customHeight="1">
      <c r="A358" s="39"/>
      <c r="B358" s="40"/>
      <c r="C358" s="227" t="s">
        <v>415</v>
      </c>
      <c r="D358" s="227" t="s">
        <v>157</v>
      </c>
      <c r="E358" s="228" t="s">
        <v>428</v>
      </c>
      <c r="F358" s="229" t="s">
        <v>429</v>
      </c>
      <c r="G358" s="230" t="s">
        <v>430</v>
      </c>
      <c r="H358" s="231">
        <v>4</v>
      </c>
      <c r="I358" s="232"/>
      <c r="J358" s="233">
        <f>ROUND(I358*H358,2)</f>
        <v>0</v>
      </c>
      <c r="K358" s="229" t="s">
        <v>161</v>
      </c>
      <c r="L358" s="45"/>
      <c r="M358" s="234" t="s">
        <v>1</v>
      </c>
      <c r="N358" s="235" t="s">
        <v>41</v>
      </c>
      <c r="O358" s="92"/>
      <c r="P358" s="236">
        <f>O358*H358</f>
        <v>0</v>
      </c>
      <c r="Q358" s="236">
        <v>0.0003102</v>
      </c>
      <c r="R358" s="236">
        <f>Q358*H358</f>
        <v>0.0012408</v>
      </c>
      <c r="S358" s="236">
        <v>0</v>
      </c>
      <c r="T358" s="237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8" t="s">
        <v>162</v>
      </c>
      <c r="AT358" s="238" t="s">
        <v>157</v>
      </c>
      <c r="AU358" s="238" t="s">
        <v>85</v>
      </c>
      <c r="AY358" s="18" t="s">
        <v>155</v>
      </c>
      <c r="BE358" s="239">
        <f>IF(N358="základní",J358,0)</f>
        <v>0</v>
      </c>
      <c r="BF358" s="239">
        <f>IF(N358="snížená",J358,0)</f>
        <v>0</v>
      </c>
      <c r="BG358" s="239">
        <f>IF(N358="zákl. přenesená",J358,0)</f>
        <v>0</v>
      </c>
      <c r="BH358" s="239">
        <f>IF(N358="sníž. přenesená",J358,0)</f>
        <v>0</v>
      </c>
      <c r="BI358" s="239">
        <f>IF(N358="nulová",J358,0)</f>
        <v>0</v>
      </c>
      <c r="BJ358" s="18" t="s">
        <v>83</v>
      </c>
      <c r="BK358" s="239">
        <f>ROUND(I358*H358,2)</f>
        <v>0</v>
      </c>
      <c r="BL358" s="18" t="s">
        <v>162</v>
      </c>
      <c r="BM358" s="238" t="s">
        <v>419</v>
      </c>
    </row>
    <row r="359" s="2" customFormat="1" ht="24.15" customHeight="1">
      <c r="A359" s="39"/>
      <c r="B359" s="40"/>
      <c r="C359" s="227" t="s">
        <v>308</v>
      </c>
      <c r="D359" s="227" t="s">
        <v>157</v>
      </c>
      <c r="E359" s="228" t="s">
        <v>432</v>
      </c>
      <c r="F359" s="229" t="s">
        <v>433</v>
      </c>
      <c r="G359" s="230" t="s">
        <v>322</v>
      </c>
      <c r="H359" s="231">
        <v>6</v>
      </c>
      <c r="I359" s="232"/>
      <c r="J359" s="233">
        <f>ROUND(I359*H359,2)</f>
        <v>0</v>
      </c>
      <c r="K359" s="229" t="s">
        <v>161</v>
      </c>
      <c r="L359" s="45"/>
      <c r="M359" s="234" t="s">
        <v>1</v>
      </c>
      <c r="N359" s="235" t="s">
        <v>41</v>
      </c>
      <c r="O359" s="92"/>
      <c r="P359" s="236">
        <f>O359*H359</f>
        <v>0</v>
      </c>
      <c r="Q359" s="236">
        <v>0.010186000000000001</v>
      </c>
      <c r="R359" s="236">
        <f>Q359*H359</f>
        <v>0.061116000000000004</v>
      </c>
      <c r="S359" s="236">
        <v>0</v>
      </c>
      <c r="T359" s="237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8" t="s">
        <v>162</v>
      </c>
      <c r="AT359" s="238" t="s">
        <v>157</v>
      </c>
      <c r="AU359" s="238" t="s">
        <v>85</v>
      </c>
      <c r="AY359" s="18" t="s">
        <v>155</v>
      </c>
      <c r="BE359" s="239">
        <f>IF(N359="základní",J359,0)</f>
        <v>0</v>
      </c>
      <c r="BF359" s="239">
        <f>IF(N359="snížená",J359,0)</f>
        <v>0</v>
      </c>
      <c r="BG359" s="239">
        <f>IF(N359="zákl. přenesená",J359,0)</f>
        <v>0</v>
      </c>
      <c r="BH359" s="239">
        <f>IF(N359="sníž. přenesená",J359,0)</f>
        <v>0</v>
      </c>
      <c r="BI359" s="239">
        <f>IF(N359="nulová",J359,0)</f>
        <v>0</v>
      </c>
      <c r="BJ359" s="18" t="s">
        <v>83</v>
      </c>
      <c r="BK359" s="239">
        <f>ROUND(I359*H359,2)</f>
        <v>0</v>
      </c>
      <c r="BL359" s="18" t="s">
        <v>162</v>
      </c>
      <c r="BM359" s="238" t="s">
        <v>423</v>
      </c>
    </row>
    <row r="360" s="14" customFormat="1">
      <c r="A360" s="14"/>
      <c r="B360" s="251"/>
      <c r="C360" s="252"/>
      <c r="D360" s="242" t="s">
        <v>163</v>
      </c>
      <c r="E360" s="253" t="s">
        <v>1</v>
      </c>
      <c r="F360" s="254" t="s">
        <v>794</v>
      </c>
      <c r="G360" s="252"/>
      <c r="H360" s="255">
        <v>6</v>
      </c>
      <c r="I360" s="256"/>
      <c r="J360" s="252"/>
      <c r="K360" s="252"/>
      <c r="L360" s="257"/>
      <c r="M360" s="258"/>
      <c r="N360" s="259"/>
      <c r="O360" s="259"/>
      <c r="P360" s="259"/>
      <c r="Q360" s="259"/>
      <c r="R360" s="259"/>
      <c r="S360" s="259"/>
      <c r="T360" s="26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1" t="s">
        <v>163</v>
      </c>
      <c r="AU360" s="261" t="s">
        <v>85</v>
      </c>
      <c r="AV360" s="14" t="s">
        <v>85</v>
      </c>
      <c r="AW360" s="14" t="s">
        <v>32</v>
      </c>
      <c r="AX360" s="14" t="s">
        <v>76</v>
      </c>
      <c r="AY360" s="261" t="s">
        <v>155</v>
      </c>
    </row>
    <row r="361" s="15" customFormat="1">
      <c r="A361" s="15"/>
      <c r="B361" s="262"/>
      <c r="C361" s="263"/>
      <c r="D361" s="242" t="s">
        <v>163</v>
      </c>
      <c r="E361" s="264" t="s">
        <v>1</v>
      </c>
      <c r="F361" s="265" t="s">
        <v>167</v>
      </c>
      <c r="G361" s="263"/>
      <c r="H361" s="266">
        <v>6</v>
      </c>
      <c r="I361" s="267"/>
      <c r="J361" s="263"/>
      <c r="K361" s="263"/>
      <c r="L361" s="268"/>
      <c r="M361" s="269"/>
      <c r="N361" s="270"/>
      <c r="O361" s="270"/>
      <c r="P361" s="270"/>
      <c r="Q361" s="270"/>
      <c r="R361" s="270"/>
      <c r="S361" s="270"/>
      <c r="T361" s="271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2" t="s">
        <v>163</v>
      </c>
      <c r="AU361" s="272" t="s">
        <v>85</v>
      </c>
      <c r="AV361" s="15" t="s">
        <v>162</v>
      </c>
      <c r="AW361" s="15" t="s">
        <v>32</v>
      </c>
      <c r="AX361" s="15" t="s">
        <v>83</v>
      </c>
      <c r="AY361" s="272" t="s">
        <v>155</v>
      </c>
    </row>
    <row r="362" s="2" customFormat="1" ht="21.75" customHeight="1">
      <c r="A362" s="39"/>
      <c r="B362" s="40"/>
      <c r="C362" s="289" t="s">
        <v>420</v>
      </c>
      <c r="D362" s="289" t="s">
        <v>277</v>
      </c>
      <c r="E362" s="290" t="s">
        <v>704</v>
      </c>
      <c r="F362" s="291" t="s">
        <v>705</v>
      </c>
      <c r="G362" s="292" t="s">
        <v>322</v>
      </c>
      <c r="H362" s="293">
        <v>4</v>
      </c>
      <c r="I362" s="294"/>
      <c r="J362" s="295">
        <f>ROUND(I362*H362,2)</f>
        <v>0</v>
      </c>
      <c r="K362" s="291" t="s">
        <v>161</v>
      </c>
      <c r="L362" s="296"/>
      <c r="M362" s="297" t="s">
        <v>1</v>
      </c>
      <c r="N362" s="298" t="s">
        <v>41</v>
      </c>
      <c r="O362" s="92"/>
      <c r="P362" s="236">
        <f>O362*H362</f>
        <v>0</v>
      </c>
      <c r="Q362" s="236">
        <v>0.50600000000000001</v>
      </c>
      <c r="R362" s="236">
        <f>Q362*H362</f>
        <v>2.024</v>
      </c>
      <c r="S362" s="236">
        <v>0</v>
      </c>
      <c r="T362" s="237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8" t="s">
        <v>186</v>
      </c>
      <c r="AT362" s="238" t="s">
        <v>277</v>
      </c>
      <c r="AU362" s="238" t="s">
        <v>85</v>
      </c>
      <c r="AY362" s="18" t="s">
        <v>155</v>
      </c>
      <c r="BE362" s="239">
        <f>IF(N362="základní",J362,0)</f>
        <v>0</v>
      </c>
      <c r="BF362" s="239">
        <f>IF(N362="snížená",J362,0)</f>
        <v>0</v>
      </c>
      <c r="BG362" s="239">
        <f>IF(N362="zákl. přenesená",J362,0)</f>
        <v>0</v>
      </c>
      <c r="BH362" s="239">
        <f>IF(N362="sníž. přenesená",J362,0)</f>
        <v>0</v>
      </c>
      <c r="BI362" s="239">
        <f>IF(N362="nulová",J362,0)</f>
        <v>0</v>
      </c>
      <c r="BJ362" s="18" t="s">
        <v>83</v>
      </c>
      <c r="BK362" s="239">
        <f>ROUND(I362*H362,2)</f>
        <v>0</v>
      </c>
      <c r="BL362" s="18" t="s">
        <v>162</v>
      </c>
      <c r="BM362" s="238" t="s">
        <v>426</v>
      </c>
    </row>
    <row r="363" s="2" customFormat="1" ht="21.75" customHeight="1">
      <c r="A363" s="39"/>
      <c r="B363" s="40"/>
      <c r="C363" s="289" t="s">
        <v>312</v>
      </c>
      <c r="D363" s="289" t="s">
        <v>277</v>
      </c>
      <c r="E363" s="290" t="s">
        <v>601</v>
      </c>
      <c r="F363" s="291" t="s">
        <v>602</v>
      </c>
      <c r="G363" s="292" t="s">
        <v>322</v>
      </c>
      <c r="H363" s="293">
        <v>2</v>
      </c>
      <c r="I363" s="294"/>
      <c r="J363" s="295">
        <f>ROUND(I363*H363,2)</f>
        <v>0</v>
      </c>
      <c r="K363" s="291" t="s">
        <v>161</v>
      </c>
      <c r="L363" s="296"/>
      <c r="M363" s="297" t="s">
        <v>1</v>
      </c>
      <c r="N363" s="298" t="s">
        <v>41</v>
      </c>
      <c r="O363" s="92"/>
      <c r="P363" s="236">
        <f>O363*H363</f>
        <v>0</v>
      </c>
      <c r="Q363" s="236">
        <v>0.254</v>
      </c>
      <c r="R363" s="236">
        <f>Q363*H363</f>
        <v>0.50800000000000001</v>
      </c>
      <c r="S363" s="236">
        <v>0</v>
      </c>
      <c r="T363" s="237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8" t="s">
        <v>186</v>
      </c>
      <c r="AT363" s="238" t="s">
        <v>277</v>
      </c>
      <c r="AU363" s="238" t="s">
        <v>85</v>
      </c>
      <c r="AY363" s="18" t="s">
        <v>155</v>
      </c>
      <c r="BE363" s="239">
        <f>IF(N363="základní",J363,0)</f>
        <v>0</v>
      </c>
      <c r="BF363" s="239">
        <f>IF(N363="snížená",J363,0)</f>
        <v>0</v>
      </c>
      <c r="BG363" s="239">
        <f>IF(N363="zákl. přenesená",J363,0)</f>
        <v>0</v>
      </c>
      <c r="BH363" s="239">
        <f>IF(N363="sníž. přenesená",J363,0)</f>
        <v>0</v>
      </c>
      <c r="BI363" s="239">
        <f>IF(N363="nulová",J363,0)</f>
        <v>0</v>
      </c>
      <c r="BJ363" s="18" t="s">
        <v>83</v>
      </c>
      <c r="BK363" s="239">
        <f>ROUND(I363*H363,2)</f>
        <v>0</v>
      </c>
      <c r="BL363" s="18" t="s">
        <v>162</v>
      </c>
      <c r="BM363" s="238" t="s">
        <v>431</v>
      </c>
    </row>
    <row r="364" s="2" customFormat="1" ht="24.15" customHeight="1">
      <c r="A364" s="39"/>
      <c r="B364" s="40"/>
      <c r="C364" s="227" t="s">
        <v>427</v>
      </c>
      <c r="D364" s="227" t="s">
        <v>157</v>
      </c>
      <c r="E364" s="228" t="s">
        <v>439</v>
      </c>
      <c r="F364" s="229" t="s">
        <v>440</v>
      </c>
      <c r="G364" s="230" t="s">
        <v>322</v>
      </c>
      <c r="H364" s="231">
        <v>4</v>
      </c>
      <c r="I364" s="232"/>
      <c r="J364" s="233">
        <f>ROUND(I364*H364,2)</f>
        <v>0</v>
      </c>
      <c r="K364" s="229" t="s">
        <v>161</v>
      </c>
      <c r="L364" s="45"/>
      <c r="M364" s="234" t="s">
        <v>1</v>
      </c>
      <c r="N364" s="235" t="s">
        <v>41</v>
      </c>
      <c r="O364" s="92"/>
      <c r="P364" s="236">
        <f>O364*H364</f>
        <v>0</v>
      </c>
      <c r="Q364" s="236">
        <v>0.01248</v>
      </c>
      <c r="R364" s="236">
        <f>Q364*H364</f>
        <v>0.049919999999999999</v>
      </c>
      <c r="S364" s="236">
        <v>0</v>
      </c>
      <c r="T364" s="23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8" t="s">
        <v>162</v>
      </c>
      <c r="AT364" s="238" t="s">
        <v>157</v>
      </c>
      <c r="AU364" s="238" t="s">
        <v>85</v>
      </c>
      <c r="AY364" s="18" t="s">
        <v>155</v>
      </c>
      <c r="BE364" s="239">
        <f>IF(N364="základní",J364,0)</f>
        <v>0</v>
      </c>
      <c r="BF364" s="239">
        <f>IF(N364="snížená",J364,0)</f>
        <v>0</v>
      </c>
      <c r="BG364" s="239">
        <f>IF(N364="zákl. přenesená",J364,0)</f>
        <v>0</v>
      </c>
      <c r="BH364" s="239">
        <f>IF(N364="sníž. přenesená",J364,0)</f>
        <v>0</v>
      </c>
      <c r="BI364" s="239">
        <f>IF(N364="nulová",J364,0)</f>
        <v>0</v>
      </c>
      <c r="BJ364" s="18" t="s">
        <v>83</v>
      </c>
      <c r="BK364" s="239">
        <f>ROUND(I364*H364,2)</f>
        <v>0</v>
      </c>
      <c r="BL364" s="18" t="s">
        <v>162</v>
      </c>
      <c r="BM364" s="238" t="s">
        <v>434</v>
      </c>
    </row>
    <row r="365" s="14" customFormat="1">
      <c r="A365" s="14"/>
      <c r="B365" s="251"/>
      <c r="C365" s="252"/>
      <c r="D365" s="242" t="s">
        <v>163</v>
      </c>
      <c r="E365" s="253" t="s">
        <v>1</v>
      </c>
      <c r="F365" s="254" t="s">
        <v>162</v>
      </c>
      <c r="G365" s="252"/>
      <c r="H365" s="255">
        <v>4</v>
      </c>
      <c r="I365" s="256"/>
      <c r="J365" s="252"/>
      <c r="K365" s="252"/>
      <c r="L365" s="257"/>
      <c r="M365" s="258"/>
      <c r="N365" s="259"/>
      <c r="O365" s="259"/>
      <c r="P365" s="259"/>
      <c r="Q365" s="259"/>
      <c r="R365" s="259"/>
      <c r="S365" s="259"/>
      <c r="T365" s="26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1" t="s">
        <v>163</v>
      </c>
      <c r="AU365" s="261" t="s">
        <v>85</v>
      </c>
      <c r="AV365" s="14" t="s">
        <v>85</v>
      </c>
      <c r="AW365" s="14" t="s">
        <v>32</v>
      </c>
      <c r="AX365" s="14" t="s">
        <v>76</v>
      </c>
      <c r="AY365" s="261" t="s">
        <v>155</v>
      </c>
    </row>
    <row r="366" s="15" customFormat="1">
      <c r="A366" s="15"/>
      <c r="B366" s="262"/>
      <c r="C366" s="263"/>
      <c r="D366" s="242" t="s">
        <v>163</v>
      </c>
      <c r="E366" s="264" t="s">
        <v>1</v>
      </c>
      <c r="F366" s="265" t="s">
        <v>167</v>
      </c>
      <c r="G366" s="263"/>
      <c r="H366" s="266">
        <v>4</v>
      </c>
      <c r="I366" s="267"/>
      <c r="J366" s="263"/>
      <c r="K366" s="263"/>
      <c r="L366" s="268"/>
      <c r="M366" s="269"/>
      <c r="N366" s="270"/>
      <c r="O366" s="270"/>
      <c r="P366" s="270"/>
      <c r="Q366" s="270"/>
      <c r="R366" s="270"/>
      <c r="S366" s="270"/>
      <c r="T366" s="271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2" t="s">
        <v>163</v>
      </c>
      <c r="AU366" s="272" t="s">
        <v>85</v>
      </c>
      <c r="AV366" s="15" t="s">
        <v>162</v>
      </c>
      <c r="AW366" s="15" t="s">
        <v>32</v>
      </c>
      <c r="AX366" s="15" t="s">
        <v>83</v>
      </c>
      <c r="AY366" s="272" t="s">
        <v>155</v>
      </c>
    </row>
    <row r="367" s="2" customFormat="1" ht="24.15" customHeight="1">
      <c r="A367" s="39"/>
      <c r="B367" s="40"/>
      <c r="C367" s="289" t="s">
        <v>316</v>
      </c>
      <c r="D367" s="289" t="s">
        <v>277</v>
      </c>
      <c r="E367" s="290" t="s">
        <v>443</v>
      </c>
      <c r="F367" s="291" t="s">
        <v>444</v>
      </c>
      <c r="G367" s="292" t="s">
        <v>322</v>
      </c>
      <c r="H367" s="293">
        <v>4</v>
      </c>
      <c r="I367" s="294"/>
      <c r="J367" s="295">
        <f>ROUND(I367*H367,2)</f>
        <v>0</v>
      </c>
      <c r="K367" s="291" t="s">
        <v>161</v>
      </c>
      <c r="L367" s="296"/>
      <c r="M367" s="297" t="s">
        <v>1</v>
      </c>
      <c r="N367" s="298" t="s">
        <v>41</v>
      </c>
      <c r="O367" s="92"/>
      <c r="P367" s="236">
        <f>O367*H367</f>
        <v>0</v>
      </c>
      <c r="Q367" s="236">
        <v>0.58499999999999996</v>
      </c>
      <c r="R367" s="236">
        <f>Q367*H367</f>
        <v>2.3399999999999999</v>
      </c>
      <c r="S367" s="236">
        <v>0</v>
      </c>
      <c r="T367" s="237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8" t="s">
        <v>186</v>
      </c>
      <c r="AT367" s="238" t="s">
        <v>277</v>
      </c>
      <c r="AU367" s="238" t="s">
        <v>85</v>
      </c>
      <c r="AY367" s="18" t="s">
        <v>155</v>
      </c>
      <c r="BE367" s="239">
        <f>IF(N367="základní",J367,0)</f>
        <v>0</v>
      </c>
      <c r="BF367" s="239">
        <f>IF(N367="snížená",J367,0)</f>
        <v>0</v>
      </c>
      <c r="BG367" s="239">
        <f>IF(N367="zákl. přenesená",J367,0)</f>
        <v>0</v>
      </c>
      <c r="BH367" s="239">
        <f>IF(N367="sníž. přenesená",J367,0)</f>
        <v>0</v>
      </c>
      <c r="BI367" s="239">
        <f>IF(N367="nulová",J367,0)</f>
        <v>0</v>
      </c>
      <c r="BJ367" s="18" t="s">
        <v>83</v>
      </c>
      <c r="BK367" s="239">
        <f>ROUND(I367*H367,2)</f>
        <v>0</v>
      </c>
      <c r="BL367" s="18" t="s">
        <v>162</v>
      </c>
      <c r="BM367" s="238" t="s">
        <v>438</v>
      </c>
    </row>
    <row r="368" s="2" customFormat="1" ht="24.15" customHeight="1">
      <c r="A368" s="39"/>
      <c r="B368" s="40"/>
      <c r="C368" s="227" t="s">
        <v>600</v>
      </c>
      <c r="D368" s="227" t="s">
        <v>157</v>
      </c>
      <c r="E368" s="228" t="s">
        <v>446</v>
      </c>
      <c r="F368" s="229" t="s">
        <v>447</v>
      </c>
      <c r="G368" s="230" t="s">
        <v>322</v>
      </c>
      <c r="H368" s="231">
        <v>4</v>
      </c>
      <c r="I368" s="232"/>
      <c r="J368" s="233">
        <f>ROUND(I368*H368,2)</f>
        <v>0</v>
      </c>
      <c r="K368" s="229" t="s">
        <v>161</v>
      </c>
      <c r="L368" s="45"/>
      <c r="M368" s="234" t="s">
        <v>1</v>
      </c>
      <c r="N368" s="235" t="s">
        <v>41</v>
      </c>
      <c r="O368" s="92"/>
      <c r="P368" s="236">
        <f>O368*H368</f>
        <v>0</v>
      </c>
      <c r="Q368" s="236">
        <v>0.028538000000000001</v>
      </c>
      <c r="R368" s="236">
        <f>Q368*H368</f>
        <v>0.114152</v>
      </c>
      <c r="S368" s="236">
        <v>0</v>
      </c>
      <c r="T368" s="23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8" t="s">
        <v>162</v>
      </c>
      <c r="AT368" s="238" t="s">
        <v>157</v>
      </c>
      <c r="AU368" s="238" t="s">
        <v>85</v>
      </c>
      <c r="AY368" s="18" t="s">
        <v>155</v>
      </c>
      <c r="BE368" s="239">
        <f>IF(N368="základní",J368,0)</f>
        <v>0</v>
      </c>
      <c r="BF368" s="239">
        <f>IF(N368="snížená",J368,0)</f>
        <v>0</v>
      </c>
      <c r="BG368" s="239">
        <f>IF(N368="zákl. přenesená",J368,0)</f>
        <v>0</v>
      </c>
      <c r="BH368" s="239">
        <f>IF(N368="sníž. přenesená",J368,0)</f>
        <v>0</v>
      </c>
      <c r="BI368" s="239">
        <f>IF(N368="nulová",J368,0)</f>
        <v>0</v>
      </c>
      <c r="BJ368" s="18" t="s">
        <v>83</v>
      </c>
      <c r="BK368" s="239">
        <f>ROUND(I368*H368,2)</f>
        <v>0</v>
      </c>
      <c r="BL368" s="18" t="s">
        <v>162</v>
      </c>
      <c r="BM368" s="238" t="s">
        <v>441</v>
      </c>
    </row>
    <row r="369" s="14" customFormat="1">
      <c r="A369" s="14"/>
      <c r="B369" s="251"/>
      <c r="C369" s="252"/>
      <c r="D369" s="242" t="s">
        <v>163</v>
      </c>
      <c r="E369" s="253" t="s">
        <v>1</v>
      </c>
      <c r="F369" s="254" t="s">
        <v>162</v>
      </c>
      <c r="G369" s="252"/>
      <c r="H369" s="255">
        <v>4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1" t="s">
        <v>163</v>
      </c>
      <c r="AU369" s="261" t="s">
        <v>85</v>
      </c>
      <c r="AV369" s="14" t="s">
        <v>85</v>
      </c>
      <c r="AW369" s="14" t="s">
        <v>32</v>
      </c>
      <c r="AX369" s="14" t="s">
        <v>76</v>
      </c>
      <c r="AY369" s="261" t="s">
        <v>155</v>
      </c>
    </row>
    <row r="370" s="15" customFormat="1">
      <c r="A370" s="15"/>
      <c r="B370" s="262"/>
      <c r="C370" s="263"/>
      <c r="D370" s="242" t="s">
        <v>163</v>
      </c>
      <c r="E370" s="264" t="s">
        <v>1</v>
      </c>
      <c r="F370" s="265" t="s">
        <v>167</v>
      </c>
      <c r="G370" s="263"/>
      <c r="H370" s="266">
        <v>4</v>
      </c>
      <c r="I370" s="267"/>
      <c r="J370" s="263"/>
      <c r="K370" s="263"/>
      <c r="L370" s="268"/>
      <c r="M370" s="269"/>
      <c r="N370" s="270"/>
      <c r="O370" s="270"/>
      <c r="P370" s="270"/>
      <c r="Q370" s="270"/>
      <c r="R370" s="270"/>
      <c r="S370" s="270"/>
      <c r="T370" s="271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2" t="s">
        <v>163</v>
      </c>
      <c r="AU370" s="272" t="s">
        <v>85</v>
      </c>
      <c r="AV370" s="15" t="s">
        <v>162</v>
      </c>
      <c r="AW370" s="15" t="s">
        <v>32</v>
      </c>
      <c r="AX370" s="15" t="s">
        <v>83</v>
      </c>
      <c r="AY370" s="272" t="s">
        <v>155</v>
      </c>
    </row>
    <row r="371" s="2" customFormat="1" ht="21.75" customHeight="1">
      <c r="A371" s="39"/>
      <c r="B371" s="40"/>
      <c r="C371" s="289" t="s">
        <v>323</v>
      </c>
      <c r="D371" s="289" t="s">
        <v>277</v>
      </c>
      <c r="E371" s="290" t="s">
        <v>450</v>
      </c>
      <c r="F371" s="291" t="s">
        <v>451</v>
      </c>
      <c r="G371" s="292" t="s">
        <v>322</v>
      </c>
      <c r="H371" s="293">
        <v>4</v>
      </c>
      <c r="I371" s="294"/>
      <c r="J371" s="295">
        <f>ROUND(I371*H371,2)</f>
        <v>0</v>
      </c>
      <c r="K371" s="291" t="s">
        <v>161</v>
      </c>
      <c r="L371" s="296"/>
      <c r="M371" s="297" t="s">
        <v>1</v>
      </c>
      <c r="N371" s="298" t="s">
        <v>41</v>
      </c>
      <c r="O371" s="92"/>
      <c r="P371" s="236">
        <f>O371*H371</f>
        <v>0</v>
      </c>
      <c r="Q371" s="236">
        <v>1.6000000000000001</v>
      </c>
      <c r="R371" s="236">
        <f>Q371*H371</f>
        <v>6.4000000000000004</v>
      </c>
      <c r="S371" s="236">
        <v>0</v>
      </c>
      <c r="T371" s="23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8" t="s">
        <v>186</v>
      </c>
      <c r="AT371" s="238" t="s">
        <v>277</v>
      </c>
      <c r="AU371" s="238" t="s">
        <v>85</v>
      </c>
      <c r="AY371" s="18" t="s">
        <v>155</v>
      </c>
      <c r="BE371" s="239">
        <f>IF(N371="základní",J371,0)</f>
        <v>0</v>
      </c>
      <c r="BF371" s="239">
        <f>IF(N371="snížená",J371,0)</f>
        <v>0</v>
      </c>
      <c r="BG371" s="239">
        <f>IF(N371="zákl. přenesená",J371,0)</f>
        <v>0</v>
      </c>
      <c r="BH371" s="239">
        <f>IF(N371="sníž. přenesená",J371,0)</f>
        <v>0</v>
      </c>
      <c r="BI371" s="239">
        <f>IF(N371="nulová",J371,0)</f>
        <v>0</v>
      </c>
      <c r="BJ371" s="18" t="s">
        <v>83</v>
      </c>
      <c r="BK371" s="239">
        <f>ROUND(I371*H371,2)</f>
        <v>0</v>
      </c>
      <c r="BL371" s="18" t="s">
        <v>162</v>
      </c>
      <c r="BM371" s="238" t="s">
        <v>445</v>
      </c>
    </row>
    <row r="372" s="2" customFormat="1" ht="24.15" customHeight="1">
      <c r="A372" s="39"/>
      <c r="B372" s="40"/>
      <c r="C372" s="289" t="s">
        <v>435</v>
      </c>
      <c r="D372" s="289" t="s">
        <v>277</v>
      </c>
      <c r="E372" s="290" t="s">
        <v>453</v>
      </c>
      <c r="F372" s="291" t="s">
        <v>454</v>
      </c>
      <c r="G372" s="292" t="s">
        <v>322</v>
      </c>
      <c r="H372" s="293">
        <v>10</v>
      </c>
      <c r="I372" s="294"/>
      <c r="J372" s="295">
        <f>ROUND(I372*H372,2)</f>
        <v>0</v>
      </c>
      <c r="K372" s="291" t="s">
        <v>161</v>
      </c>
      <c r="L372" s="296"/>
      <c r="M372" s="297" t="s">
        <v>1</v>
      </c>
      <c r="N372" s="298" t="s">
        <v>41</v>
      </c>
      <c r="O372" s="92"/>
      <c r="P372" s="236">
        <f>O372*H372</f>
        <v>0</v>
      </c>
      <c r="Q372" s="236">
        <v>0.002</v>
      </c>
      <c r="R372" s="236">
        <f>Q372*H372</f>
        <v>0.02</v>
      </c>
      <c r="S372" s="236">
        <v>0</v>
      </c>
      <c r="T372" s="237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8" t="s">
        <v>186</v>
      </c>
      <c r="AT372" s="238" t="s">
        <v>277</v>
      </c>
      <c r="AU372" s="238" t="s">
        <v>85</v>
      </c>
      <c r="AY372" s="18" t="s">
        <v>155</v>
      </c>
      <c r="BE372" s="239">
        <f>IF(N372="základní",J372,0)</f>
        <v>0</v>
      </c>
      <c r="BF372" s="239">
        <f>IF(N372="snížená",J372,0)</f>
        <v>0</v>
      </c>
      <c r="BG372" s="239">
        <f>IF(N372="zákl. přenesená",J372,0)</f>
        <v>0</v>
      </c>
      <c r="BH372" s="239">
        <f>IF(N372="sníž. přenesená",J372,0)</f>
        <v>0</v>
      </c>
      <c r="BI372" s="239">
        <f>IF(N372="nulová",J372,0)</f>
        <v>0</v>
      </c>
      <c r="BJ372" s="18" t="s">
        <v>83</v>
      </c>
      <c r="BK372" s="239">
        <f>ROUND(I372*H372,2)</f>
        <v>0</v>
      </c>
      <c r="BL372" s="18" t="s">
        <v>162</v>
      </c>
      <c r="BM372" s="238" t="s">
        <v>448</v>
      </c>
    </row>
    <row r="373" s="2" customFormat="1" ht="37.8" customHeight="1">
      <c r="A373" s="39"/>
      <c r="B373" s="40"/>
      <c r="C373" s="227" t="s">
        <v>327</v>
      </c>
      <c r="D373" s="227" t="s">
        <v>157</v>
      </c>
      <c r="E373" s="228" t="s">
        <v>706</v>
      </c>
      <c r="F373" s="229" t="s">
        <v>707</v>
      </c>
      <c r="G373" s="230" t="s">
        <v>322</v>
      </c>
      <c r="H373" s="231">
        <v>4</v>
      </c>
      <c r="I373" s="232"/>
      <c r="J373" s="233">
        <f>ROUND(I373*H373,2)</f>
        <v>0</v>
      </c>
      <c r="K373" s="229" t="s">
        <v>161</v>
      </c>
      <c r="L373" s="45"/>
      <c r="M373" s="234" t="s">
        <v>1</v>
      </c>
      <c r="N373" s="235" t="s">
        <v>41</v>
      </c>
      <c r="O373" s="92"/>
      <c r="P373" s="236">
        <f>O373*H373</f>
        <v>0</v>
      </c>
      <c r="Q373" s="236">
        <v>0.089999999999999997</v>
      </c>
      <c r="R373" s="236">
        <f>Q373*H373</f>
        <v>0.35999999999999999</v>
      </c>
      <c r="S373" s="236">
        <v>0</v>
      </c>
      <c r="T373" s="23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8" t="s">
        <v>162</v>
      </c>
      <c r="AT373" s="238" t="s">
        <v>157</v>
      </c>
      <c r="AU373" s="238" t="s">
        <v>85</v>
      </c>
      <c r="AY373" s="18" t="s">
        <v>155</v>
      </c>
      <c r="BE373" s="239">
        <f>IF(N373="základní",J373,0)</f>
        <v>0</v>
      </c>
      <c r="BF373" s="239">
        <f>IF(N373="snížená",J373,0)</f>
        <v>0</v>
      </c>
      <c r="BG373" s="239">
        <f>IF(N373="zákl. přenesená",J373,0)</f>
        <v>0</v>
      </c>
      <c r="BH373" s="239">
        <f>IF(N373="sníž. přenesená",J373,0)</f>
        <v>0</v>
      </c>
      <c r="BI373" s="239">
        <f>IF(N373="nulová",J373,0)</f>
        <v>0</v>
      </c>
      <c r="BJ373" s="18" t="s">
        <v>83</v>
      </c>
      <c r="BK373" s="239">
        <f>ROUND(I373*H373,2)</f>
        <v>0</v>
      </c>
      <c r="BL373" s="18" t="s">
        <v>162</v>
      </c>
      <c r="BM373" s="238" t="s">
        <v>452</v>
      </c>
    </row>
    <row r="374" s="2" customFormat="1" ht="33" customHeight="1">
      <c r="A374" s="39"/>
      <c r="B374" s="40"/>
      <c r="C374" s="289" t="s">
        <v>442</v>
      </c>
      <c r="D374" s="289" t="s">
        <v>277</v>
      </c>
      <c r="E374" s="290" t="s">
        <v>708</v>
      </c>
      <c r="F374" s="291" t="s">
        <v>709</v>
      </c>
      <c r="G374" s="292" t="s">
        <v>322</v>
      </c>
      <c r="H374" s="293">
        <v>3</v>
      </c>
      <c r="I374" s="294"/>
      <c r="J374" s="295">
        <f>ROUND(I374*H374,2)</f>
        <v>0</v>
      </c>
      <c r="K374" s="291" t="s">
        <v>1</v>
      </c>
      <c r="L374" s="296"/>
      <c r="M374" s="297" t="s">
        <v>1</v>
      </c>
      <c r="N374" s="298" t="s">
        <v>41</v>
      </c>
      <c r="O374" s="92"/>
      <c r="P374" s="236">
        <f>O374*H374</f>
        <v>0</v>
      </c>
      <c r="Q374" s="236">
        <v>0</v>
      </c>
      <c r="R374" s="236">
        <f>Q374*H374</f>
        <v>0</v>
      </c>
      <c r="S374" s="236">
        <v>0</v>
      </c>
      <c r="T374" s="237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8" t="s">
        <v>186</v>
      </c>
      <c r="AT374" s="238" t="s">
        <v>277</v>
      </c>
      <c r="AU374" s="238" t="s">
        <v>85</v>
      </c>
      <c r="AY374" s="18" t="s">
        <v>155</v>
      </c>
      <c r="BE374" s="239">
        <f>IF(N374="základní",J374,0)</f>
        <v>0</v>
      </c>
      <c r="BF374" s="239">
        <f>IF(N374="snížená",J374,0)</f>
        <v>0</v>
      </c>
      <c r="BG374" s="239">
        <f>IF(N374="zákl. přenesená",J374,0)</f>
        <v>0</v>
      </c>
      <c r="BH374" s="239">
        <f>IF(N374="sníž. přenesená",J374,0)</f>
        <v>0</v>
      </c>
      <c r="BI374" s="239">
        <f>IF(N374="nulová",J374,0)</f>
        <v>0</v>
      </c>
      <c r="BJ374" s="18" t="s">
        <v>83</v>
      </c>
      <c r="BK374" s="239">
        <f>ROUND(I374*H374,2)</f>
        <v>0</v>
      </c>
      <c r="BL374" s="18" t="s">
        <v>162</v>
      </c>
      <c r="BM374" s="238" t="s">
        <v>455</v>
      </c>
    </row>
    <row r="375" s="2" customFormat="1" ht="33" customHeight="1">
      <c r="A375" s="39"/>
      <c r="B375" s="40"/>
      <c r="C375" s="289" t="s">
        <v>331</v>
      </c>
      <c r="D375" s="289" t="s">
        <v>277</v>
      </c>
      <c r="E375" s="290" t="s">
        <v>795</v>
      </c>
      <c r="F375" s="291" t="s">
        <v>796</v>
      </c>
      <c r="G375" s="292" t="s">
        <v>322</v>
      </c>
      <c r="H375" s="293">
        <v>1</v>
      </c>
      <c r="I375" s="294"/>
      <c r="J375" s="295">
        <f>ROUND(I375*H375,2)</f>
        <v>0</v>
      </c>
      <c r="K375" s="291" t="s">
        <v>1</v>
      </c>
      <c r="L375" s="296"/>
      <c r="M375" s="297" t="s">
        <v>1</v>
      </c>
      <c r="N375" s="298" t="s">
        <v>41</v>
      </c>
      <c r="O375" s="92"/>
      <c r="P375" s="236">
        <f>O375*H375</f>
        <v>0</v>
      </c>
      <c r="Q375" s="236">
        <v>0</v>
      </c>
      <c r="R375" s="236">
        <f>Q375*H375</f>
        <v>0</v>
      </c>
      <c r="S375" s="236">
        <v>0</v>
      </c>
      <c r="T375" s="237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8" t="s">
        <v>186</v>
      </c>
      <c r="AT375" s="238" t="s">
        <v>277</v>
      </c>
      <c r="AU375" s="238" t="s">
        <v>85</v>
      </c>
      <c r="AY375" s="18" t="s">
        <v>155</v>
      </c>
      <c r="BE375" s="239">
        <f>IF(N375="základní",J375,0)</f>
        <v>0</v>
      </c>
      <c r="BF375" s="239">
        <f>IF(N375="snížená",J375,0)</f>
        <v>0</v>
      </c>
      <c r="BG375" s="239">
        <f>IF(N375="zákl. přenesená",J375,0)</f>
        <v>0</v>
      </c>
      <c r="BH375" s="239">
        <f>IF(N375="sníž. přenesená",J375,0)</f>
        <v>0</v>
      </c>
      <c r="BI375" s="239">
        <f>IF(N375="nulová",J375,0)</f>
        <v>0</v>
      </c>
      <c r="BJ375" s="18" t="s">
        <v>83</v>
      </c>
      <c r="BK375" s="239">
        <f>ROUND(I375*H375,2)</f>
        <v>0</v>
      </c>
      <c r="BL375" s="18" t="s">
        <v>162</v>
      </c>
      <c r="BM375" s="238" t="s">
        <v>460</v>
      </c>
    </row>
    <row r="376" s="12" customFormat="1" ht="22.8" customHeight="1">
      <c r="A376" s="12"/>
      <c r="B376" s="211"/>
      <c r="C376" s="212"/>
      <c r="D376" s="213" t="s">
        <v>75</v>
      </c>
      <c r="E376" s="225" t="s">
        <v>483</v>
      </c>
      <c r="F376" s="225" t="s">
        <v>484</v>
      </c>
      <c r="G376" s="212"/>
      <c r="H376" s="212"/>
      <c r="I376" s="215"/>
      <c r="J376" s="226">
        <f>BK376</f>
        <v>0</v>
      </c>
      <c r="K376" s="212"/>
      <c r="L376" s="217"/>
      <c r="M376" s="218"/>
      <c r="N376" s="219"/>
      <c r="O376" s="219"/>
      <c r="P376" s="220">
        <f>SUM(P377:P410)</f>
        <v>0</v>
      </c>
      <c r="Q376" s="219"/>
      <c r="R376" s="220">
        <f>SUM(R377:R410)</f>
        <v>0</v>
      </c>
      <c r="S376" s="219"/>
      <c r="T376" s="221">
        <f>SUM(T377:T410)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22" t="s">
        <v>83</v>
      </c>
      <c r="AT376" s="223" t="s">
        <v>75</v>
      </c>
      <c r="AU376" s="223" t="s">
        <v>83</v>
      </c>
      <c r="AY376" s="222" t="s">
        <v>155</v>
      </c>
      <c r="BK376" s="224">
        <f>SUM(BK377:BK410)</f>
        <v>0</v>
      </c>
    </row>
    <row r="377" s="2" customFormat="1" ht="37.8" customHeight="1">
      <c r="A377" s="39"/>
      <c r="B377" s="40"/>
      <c r="C377" s="227" t="s">
        <v>449</v>
      </c>
      <c r="D377" s="227" t="s">
        <v>157</v>
      </c>
      <c r="E377" s="228" t="s">
        <v>486</v>
      </c>
      <c r="F377" s="229" t="s">
        <v>487</v>
      </c>
      <c r="G377" s="230" t="s">
        <v>266</v>
      </c>
      <c r="H377" s="231">
        <v>220.28200000000001</v>
      </c>
      <c r="I377" s="232"/>
      <c r="J377" s="233">
        <f>ROUND(I377*H377,2)</f>
        <v>0</v>
      </c>
      <c r="K377" s="229" t="s">
        <v>161</v>
      </c>
      <c r="L377" s="45"/>
      <c r="M377" s="234" t="s">
        <v>1</v>
      </c>
      <c r="N377" s="235" t="s">
        <v>41</v>
      </c>
      <c r="O377" s="92"/>
      <c r="P377" s="236">
        <f>O377*H377</f>
        <v>0</v>
      </c>
      <c r="Q377" s="236">
        <v>0</v>
      </c>
      <c r="R377" s="236">
        <f>Q377*H377</f>
        <v>0</v>
      </c>
      <c r="S377" s="236">
        <v>0</v>
      </c>
      <c r="T377" s="237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8" t="s">
        <v>162</v>
      </c>
      <c r="AT377" s="238" t="s">
        <v>157</v>
      </c>
      <c r="AU377" s="238" t="s">
        <v>85</v>
      </c>
      <c r="AY377" s="18" t="s">
        <v>155</v>
      </c>
      <c r="BE377" s="239">
        <f>IF(N377="základní",J377,0)</f>
        <v>0</v>
      </c>
      <c r="BF377" s="239">
        <f>IF(N377="snížená",J377,0)</f>
        <v>0</v>
      </c>
      <c r="BG377" s="239">
        <f>IF(N377="zákl. přenesená",J377,0)</f>
        <v>0</v>
      </c>
      <c r="BH377" s="239">
        <f>IF(N377="sníž. přenesená",J377,0)</f>
        <v>0</v>
      </c>
      <c r="BI377" s="239">
        <f>IF(N377="nulová",J377,0)</f>
        <v>0</v>
      </c>
      <c r="BJ377" s="18" t="s">
        <v>83</v>
      </c>
      <c r="BK377" s="239">
        <f>ROUND(I377*H377,2)</f>
        <v>0</v>
      </c>
      <c r="BL377" s="18" t="s">
        <v>162</v>
      </c>
      <c r="BM377" s="238" t="s">
        <v>481</v>
      </c>
    </row>
    <row r="378" s="13" customFormat="1">
      <c r="A378" s="13"/>
      <c r="B378" s="240"/>
      <c r="C378" s="241"/>
      <c r="D378" s="242" t="s">
        <v>163</v>
      </c>
      <c r="E378" s="243" t="s">
        <v>1</v>
      </c>
      <c r="F378" s="244" t="s">
        <v>606</v>
      </c>
      <c r="G378" s="241"/>
      <c r="H378" s="243" t="s">
        <v>1</v>
      </c>
      <c r="I378" s="245"/>
      <c r="J378" s="241"/>
      <c r="K378" s="241"/>
      <c r="L378" s="246"/>
      <c r="M378" s="247"/>
      <c r="N378" s="248"/>
      <c r="O378" s="248"/>
      <c r="P378" s="248"/>
      <c r="Q378" s="248"/>
      <c r="R378" s="248"/>
      <c r="S378" s="248"/>
      <c r="T378" s="24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0" t="s">
        <v>163</v>
      </c>
      <c r="AU378" s="250" t="s">
        <v>85</v>
      </c>
      <c r="AV378" s="13" t="s">
        <v>83</v>
      </c>
      <c r="AW378" s="13" t="s">
        <v>32</v>
      </c>
      <c r="AX378" s="13" t="s">
        <v>76</v>
      </c>
      <c r="AY378" s="250" t="s">
        <v>155</v>
      </c>
    </row>
    <row r="379" s="14" customFormat="1">
      <c r="A379" s="14"/>
      <c r="B379" s="251"/>
      <c r="C379" s="252"/>
      <c r="D379" s="242" t="s">
        <v>163</v>
      </c>
      <c r="E379" s="253" t="s">
        <v>1</v>
      </c>
      <c r="F379" s="254" t="s">
        <v>797</v>
      </c>
      <c r="G379" s="252"/>
      <c r="H379" s="255">
        <v>47.276000000000003</v>
      </c>
      <c r="I379" s="256"/>
      <c r="J379" s="252"/>
      <c r="K379" s="252"/>
      <c r="L379" s="257"/>
      <c r="M379" s="258"/>
      <c r="N379" s="259"/>
      <c r="O379" s="259"/>
      <c r="P379" s="259"/>
      <c r="Q379" s="259"/>
      <c r="R379" s="259"/>
      <c r="S379" s="259"/>
      <c r="T379" s="26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1" t="s">
        <v>163</v>
      </c>
      <c r="AU379" s="261" t="s">
        <v>85</v>
      </c>
      <c r="AV379" s="14" t="s">
        <v>85</v>
      </c>
      <c r="AW379" s="14" t="s">
        <v>32</v>
      </c>
      <c r="AX379" s="14" t="s">
        <v>76</v>
      </c>
      <c r="AY379" s="261" t="s">
        <v>155</v>
      </c>
    </row>
    <row r="380" s="16" customFormat="1">
      <c r="A380" s="16"/>
      <c r="B380" s="277"/>
      <c r="C380" s="278"/>
      <c r="D380" s="242" t="s">
        <v>163</v>
      </c>
      <c r="E380" s="279" t="s">
        <v>1</v>
      </c>
      <c r="F380" s="280" t="s">
        <v>228</v>
      </c>
      <c r="G380" s="278"/>
      <c r="H380" s="281">
        <v>47.276000000000003</v>
      </c>
      <c r="I380" s="282"/>
      <c r="J380" s="278"/>
      <c r="K380" s="278"/>
      <c r="L380" s="283"/>
      <c r="M380" s="284"/>
      <c r="N380" s="285"/>
      <c r="O380" s="285"/>
      <c r="P380" s="285"/>
      <c r="Q380" s="285"/>
      <c r="R380" s="285"/>
      <c r="S380" s="285"/>
      <c r="T380" s="28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87" t="s">
        <v>163</v>
      </c>
      <c r="AU380" s="287" t="s">
        <v>85</v>
      </c>
      <c r="AV380" s="16" t="s">
        <v>178</v>
      </c>
      <c r="AW380" s="16" t="s">
        <v>32</v>
      </c>
      <c r="AX380" s="16" t="s">
        <v>76</v>
      </c>
      <c r="AY380" s="287" t="s">
        <v>155</v>
      </c>
    </row>
    <row r="381" s="13" customFormat="1">
      <c r="A381" s="13"/>
      <c r="B381" s="240"/>
      <c r="C381" s="241"/>
      <c r="D381" s="242" t="s">
        <v>163</v>
      </c>
      <c r="E381" s="243" t="s">
        <v>1</v>
      </c>
      <c r="F381" s="244" t="s">
        <v>609</v>
      </c>
      <c r="G381" s="241"/>
      <c r="H381" s="243" t="s">
        <v>1</v>
      </c>
      <c r="I381" s="245"/>
      <c r="J381" s="241"/>
      <c r="K381" s="241"/>
      <c r="L381" s="246"/>
      <c r="M381" s="247"/>
      <c r="N381" s="248"/>
      <c r="O381" s="248"/>
      <c r="P381" s="248"/>
      <c r="Q381" s="248"/>
      <c r="R381" s="248"/>
      <c r="S381" s="248"/>
      <c r="T381" s="24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0" t="s">
        <v>163</v>
      </c>
      <c r="AU381" s="250" t="s">
        <v>85</v>
      </c>
      <c r="AV381" s="13" t="s">
        <v>83</v>
      </c>
      <c r="AW381" s="13" t="s">
        <v>32</v>
      </c>
      <c r="AX381" s="13" t="s">
        <v>76</v>
      </c>
      <c r="AY381" s="250" t="s">
        <v>155</v>
      </c>
    </row>
    <row r="382" s="14" customFormat="1">
      <c r="A382" s="14"/>
      <c r="B382" s="251"/>
      <c r="C382" s="252"/>
      <c r="D382" s="242" t="s">
        <v>163</v>
      </c>
      <c r="E382" s="253" t="s">
        <v>1</v>
      </c>
      <c r="F382" s="254" t="s">
        <v>798</v>
      </c>
      <c r="G382" s="252"/>
      <c r="H382" s="255">
        <v>51.103999999999999</v>
      </c>
      <c r="I382" s="256"/>
      <c r="J382" s="252"/>
      <c r="K382" s="252"/>
      <c r="L382" s="257"/>
      <c r="M382" s="258"/>
      <c r="N382" s="259"/>
      <c r="O382" s="259"/>
      <c r="P382" s="259"/>
      <c r="Q382" s="259"/>
      <c r="R382" s="259"/>
      <c r="S382" s="259"/>
      <c r="T382" s="26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1" t="s">
        <v>163</v>
      </c>
      <c r="AU382" s="261" t="s">
        <v>85</v>
      </c>
      <c r="AV382" s="14" t="s">
        <v>85</v>
      </c>
      <c r="AW382" s="14" t="s">
        <v>32</v>
      </c>
      <c r="AX382" s="14" t="s">
        <v>76</v>
      </c>
      <c r="AY382" s="261" t="s">
        <v>155</v>
      </c>
    </row>
    <row r="383" s="14" customFormat="1">
      <c r="A383" s="14"/>
      <c r="B383" s="251"/>
      <c r="C383" s="252"/>
      <c r="D383" s="242" t="s">
        <v>163</v>
      </c>
      <c r="E383" s="253" t="s">
        <v>1</v>
      </c>
      <c r="F383" s="254" t="s">
        <v>799</v>
      </c>
      <c r="G383" s="252"/>
      <c r="H383" s="255">
        <v>57.271999999999998</v>
      </c>
      <c r="I383" s="256"/>
      <c r="J383" s="252"/>
      <c r="K383" s="252"/>
      <c r="L383" s="257"/>
      <c r="M383" s="258"/>
      <c r="N383" s="259"/>
      <c r="O383" s="259"/>
      <c r="P383" s="259"/>
      <c r="Q383" s="259"/>
      <c r="R383" s="259"/>
      <c r="S383" s="259"/>
      <c r="T383" s="26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1" t="s">
        <v>163</v>
      </c>
      <c r="AU383" s="261" t="s">
        <v>85</v>
      </c>
      <c r="AV383" s="14" t="s">
        <v>85</v>
      </c>
      <c r="AW383" s="14" t="s">
        <v>32</v>
      </c>
      <c r="AX383" s="14" t="s">
        <v>76</v>
      </c>
      <c r="AY383" s="261" t="s">
        <v>155</v>
      </c>
    </row>
    <row r="384" s="14" customFormat="1">
      <c r="A384" s="14"/>
      <c r="B384" s="251"/>
      <c r="C384" s="252"/>
      <c r="D384" s="242" t="s">
        <v>163</v>
      </c>
      <c r="E384" s="253" t="s">
        <v>1</v>
      </c>
      <c r="F384" s="254" t="s">
        <v>800</v>
      </c>
      <c r="G384" s="252"/>
      <c r="H384" s="255">
        <v>22.896999999999998</v>
      </c>
      <c r="I384" s="256"/>
      <c r="J384" s="252"/>
      <c r="K384" s="252"/>
      <c r="L384" s="257"/>
      <c r="M384" s="258"/>
      <c r="N384" s="259"/>
      <c r="O384" s="259"/>
      <c r="P384" s="259"/>
      <c r="Q384" s="259"/>
      <c r="R384" s="259"/>
      <c r="S384" s="259"/>
      <c r="T384" s="26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1" t="s">
        <v>163</v>
      </c>
      <c r="AU384" s="261" t="s">
        <v>85</v>
      </c>
      <c r="AV384" s="14" t="s">
        <v>85</v>
      </c>
      <c r="AW384" s="14" t="s">
        <v>32</v>
      </c>
      <c r="AX384" s="14" t="s">
        <v>76</v>
      </c>
      <c r="AY384" s="261" t="s">
        <v>155</v>
      </c>
    </row>
    <row r="385" s="14" customFormat="1">
      <c r="A385" s="14"/>
      <c r="B385" s="251"/>
      <c r="C385" s="252"/>
      <c r="D385" s="242" t="s">
        <v>163</v>
      </c>
      <c r="E385" s="253" t="s">
        <v>1</v>
      </c>
      <c r="F385" s="254" t="s">
        <v>801</v>
      </c>
      <c r="G385" s="252"/>
      <c r="H385" s="255">
        <v>41.732999999999997</v>
      </c>
      <c r="I385" s="256"/>
      <c r="J385" s="252"/>
      <c r="K385" s="252"/>
      <c r="L385" s="257"/>
      <c r="M385" s="258"/>
      <c r="N385" s="259"/>
      <c r="O385" s="259"/>
      <c r="P385" s="259"/>
      <c r="Q385" s="259"/>
      <c r="R385" s="259"/>
      <c r="S385" s="259"/>
      <c r="T385" s="26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1" t="s">
        <v>163</v>
      </c>
      <c r="AU385" s="261" t="s">
        <v>85</v>
      </c>
      <c r="AV385" s="14" t="s">
        <v>85</v>
      </c>
      <c r="AW385" s="14" t="s">
        <v>32</v>
      </c>
      <c r="AX385" s="14" t="s">
        <v>76</v>
      </c>
      <c r="AY385" s="261" t="s">
        <v>155</v>
      </c>
    </row>
    <row r="386" s="15" customFormat="1">
      <c r="A386" s="15"/>
      <c r="B386" s="262"/>
      <c r="C386" s="263"/>
      <c r="D386" s="242" t="s">
        <v>163</v>
      </c>
      <c r="E386" s="264" t="s">
        <v>1</v>
      </c>
      <c r="F386" s="265" t="s">
        <v>167</v>
      </c>
      <c r="G386" s="263"/>
      <c r="H386" s="266">
        <v>220.28199999999998</v>
      </c>
      <c r="I386" s="267"/>
      <c r="J386" s="263"/>
      <c r="K386" s="263"/>
      <c r="L386" s="268"/>
      <c r="M386" s="269"/>
      <c r="N386" s="270"/>
      <c r="O386" s="270"/>
      <c r="P386" s="270"/>
      <c r="Q386" s="270"/>
      <c r="R386" s="270"/>
      <c r="S386" s="270"/>
      <c r="T386" s="271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2" t="s">
        <v>163</v>
      </c>
      <c r="AU386" s="272" t="s">
        <v>85</v>
      </c>
      <c r="AV386" s="15" t="s">
        <v>162</v>
      </c>
      <c r="AW386" s="15" t="s">
        <v>32</v>
      </c>
      <c r="AX386" s="15" t="s">
        <v>83</v>
      </c>
      <c r="AY386" s="272" t="s">
        <v>155</v>
      </c>
    </row>
    <row r="387" s="2" customFormat="1" ht="37.8" customHeight="1">
      <c r="A387" s="39"/>
      <c r="B387" s="40"/>
      <c r="C387" s="227" t="s">
        <v>335</v>
      </c>
      <c r="D387" s="227" t="s">
        <v>157</v>
      </c>
      <c r="E387" s="228" t="s">
        <v>489</v>
      </c>
      <c r="F387" s="229" t="s">
        <v>490</v>
      </c>
      <c r="G387" s="230" t="s">
        <v>266</v>
      </c>
      <c r="H387" s="231">
        <v>2806.748</v>
      </c>
      <c r="I387" s="232"/>
      <c r="J387" s="233">
        <f>ROUND(I387*H387,2)</f>
        <v>0</v>
      </c>
      <c r="K387" s="229" t="s">
        <v>161</v>
      </c>
      <c r="L387" s="45"/>
      <c r="M387" s="234" t="s">
        <v>1</v>
      </c>
      <c r="N387" s="235" t="s">
        <v>41</v>
      </c>
      <c r="O387" s="92"/>
      <c r="P387" s="236">
        <f>O387*H387</f>
        <v>0</v>
      </c>
      <c r="Q387" s="236">
        <v>0</v>
      </c>
      <c r="R387" s="236">
        <f>Q387*H387</f>
        <v>0</v>
      </c>
      <c r="S387" s="236">
        <v>0</v>
      </c>
      <c r="T387" s="237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8" t="s">
        <v>162</v>
      </c>
      <c r="AT387" s="238" t="s">
        <v>157</v>
      </c>
      <c r="AU387" s="238" t="s">
        <v>85</v>
      </c>
      <c r="AY387" s="18" t="s">
        <v>155</v>
      </c>
      <c r="BE387" s="239">
        <f>IF(N387="základní",J387,0)</f>
        <v>0</v>
      </c>
      <c r="BF387" s="239">
        <f>IF(N387="snížená",J387,0)</f>
        <v>0</v>
      </c>
      <c r="BG387" s="239">
        <f>IF(N387="zákl. přenesená",J387,0)</f>
        <v>0</v>
      </c>
      <c r="BH387" s="239">
        <f>IF(N387="sníž. přenesená",J387,0)</f>
        <v>0</v>
      </c>
      <c r="BI387" s="239">
        <f>IF(N387="nulová",J387,0)</f>
        <v>0</v>
      </c>
      <c r="BJ387" s="18" t="s">
        <v>83</v>
      </c>
      <c r="BK387" s="239">
        <f>ROUND(I387*H387,2)</f>
        <v>0</v>
      </c>
      <c r="BL387" s="18" t="s">
        <v>162</v>
      </c>
      <c r="BM387" s="238" t="s">
        <v>488</v>
      </c>
    </row>
    <row r="388" s="13" customFormat="1">
      <c r="A388" s="13"/>
      <c r="B388" s="240"/>
      <c r="C388" s="241"/>
      <c r="D388" s="242" t="s">
        <v>163</v>
      </c>
      <c r="E388" s="243" t="s">
        <v>1</v>
      </c>
      <c r="F388" s="244" t="s">
        <v>492</v>
      </c>
      <c r="G388" s="241"/>
      <c r="H388" s="243" t="s">
        <v>1</v>
      </c>
      <c r="I388" s="245"/>
      <c r="J388" s="241"/>
      <c r="K388" s="241"/>
      <c r="L388" s="246"/>
      <c r="M388" s="247"/>
      <c r="N388" s="248"/>
      <c r="O388" s="248"/>
      <c r="P388" s="248"/>
      <c r="Q388" s="248"/>
      <c r="R388" s="248"/>
      <c r="S388" s="248"/>
      <c r="T388" s="24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0" t="s">
        <v>163</v>
      </c>
      <c r="AU388" s="250" t="s">
        <v>85</v>
      </c>
      <c r="AV388" s="13" t="s">
        <v>83</v>
      </c>
      <c r="AW388" s="13" t="s">
        <v>32</v>
      </c>
      <c r="AX388" s="13" t="s">
        <v>76</v>
      </c>
      <c r="AY388" s="250" t="s">
        <v>155</v>
      </c>
    </row>
    <row r="389" s="14" customFormat="1">
      <c r="A389" s="14"/>
      <c r="B389" s="251"/>
      <c r="C389" s="252"/>
      <c r="D389" s="242" t="s">
        <v>163</v>
      </c>
      <c r="E389" s="253" t="s">
        <v>1</v>
      </c>
      <c r="F389" s="254" t="s">
        <v>802</v>
      </c>
      <c r="G389" s="252"/>
      <c r="H389" s="255">
        <v>38.662999999999997</v>
      </c>
      <c r="I389" s="256"/>
      <c r="J389" s="252"/>
      <c r="K389" s="252"/>
      <c r="L389" s="257"/>
      <c r="M389" s="258"/>
      <c r="N389" s="259"/>
      <c r="O389" s="259"/>
      <c r="P389" s="259"/>
      <c r="Q389" s="259"/>
      <c r="R389" s="259"/>
      <c r="S389" s="259"/>
      <c r="T389" s="26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1" t="s">
        <v>163</v>
      </c>
      <c r="AU389" s="261" t="s">
        <v>85</v>
      </c>
      <c r="AV389" s="14" t="s">
        <v>85</v>
      </c>
      <c r="AW389" s="14" t="s">
        <v>32</v>
      </c>
      <c r="AX389" s="14" t="s">
        <v>76</v>
      </c>
      <c r="AY389" s="261" t="s">
        <v>155</v>
      </c>
    </row>
    <row r="390" s="16" customFormat="1">
      <c r="A390" s="16"/>
      <c r="B390" s="277"/>
      <c r="C390" s="278"/>
      <c r="D390" s="242" t="s">
        <v>163</v>
      </c>
      <c r="E390" s="279" t="s">
        <v>1</v>
      </c>
      <c r="F390" s="280" t="s">
        <v>228</v>
      </c>
      <c r="G390" s="278"/>
      <c r="H390" s="281">
        <v>38.662999999999997</v>
      </c>
      <c r="I390" s="282"/>
      <c r="J390" s="278"/>
      <c r="K390" s="278"/>
      <c r="L390" s="283"/>
      <c r="M390" s="284"/>
      <c r="N390" s="285"/>
      <c r="O390" s="285"/>
      <c r="P390" s="285"/>
      <c r="Q390" s="285"/>
      <c r="R390" s="285"/>
      <c r="S390" s="285"/>
      <c r="T390" s="28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T390" s="287" t="s">
        <v>163</v>
      </c>
      <c r="AU390" s="287" t="s">
        <v>85</v>
      </c>
      <c r="AV390" s="16" t="s">
        <v>178</v>
      </c>
      <c r="AW390" s="16" t="s">
        <v>32</v>
      </c>
      <c r="AX390" s="16" t="s">
        <v>76</v>
      </c>
      <c r="AY390" s="287" t="s">
        <v>155</v>
      </c>
    </row>
    <row r="391" s="13" customFormat="1">
      <c r="A391" s="13"/>
      <c r="B391" s="240"/>
      <c r="C391" s="241"/>
      <c r="D391" s="242" t="s">
        <v>163</v>
      </c>
      <c r="E391" s="243" t="s">
        <v>1</v>
      </c>
      <c r="F391" s="244" t="s">
        <v>495</v>
      </c>
      <c r="G391" s="241"/>
      <c r="H391" s="243" t="s">
        <v>1</v>
      </c>
      <c r="I391" s="245"/>
      <c r="J391" s="241"/>
      <c r="K391" s="241"/>
      <c r="L391" s="246"/>
      <c r="M391" s="247"/>
      <c r="N391" s="248"/>
      <c r="O391" s="248"/>
      <c r="P391" s="248"/>
      <c r="Q391" s="248"/>
      <c r="R391" s="248"/>
      <c r="S391" s="248"/>
      <c r="T391" s="24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0" t="s">
        <v>163</v>
      </c>
      <c r="AU391" s="250" t="s">
        <v>85</v>
      </c>
      <c r="AV391" s="13" t="s">
        <v>83</v>
      </c>
      <c r="AW391" s="13" t="s">
        <v>32</v>
      </c>
      <c r="AX391" s="13" t="s">
        <v>76</v>
      </c>
      <c r="AY391" s="250" t="s">
        <v>155</v>
      </c>
    </row>
    <row r="392" s="14" customFormat="1">
      <c r="A392" s="14"/>
      <c r="B392" s="251"/>
      <c r="C392" s="252"/>
      <c r="D392" s="242" t="s">
        <v>163</v>
      </c>
      <c r="E392" s="253" t="s">
        <v>1</v>
      </c>
      <c r="F392" s="254" t="s">
        <v>803</v>
      </c>
      <c r="G392" s="252"/>
      <c r="H392" s="255">
        <v>817.66099999999994</v>
      </c>
      <c r="I392" s="256"/>
      <c r="J392" s="252"/>
      <c r="K392" s="252"/>
      <c r="L392" s="257"/>
      <c r="M392" s="258"/>
      <c r="N392" s="259"/>
      <c r="O392" s="259"/>
      <c r="P392" s="259"/>
      <c r="Q392" s="259"/>
      <c r="R392" s="259"/>
      <c r="S392" s="259"/>
      <c r="T392" s="26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1" t="s">
        <v>163</v>
      </c>
      <c r="AU392" s="261" t="s">
        <v>85</v>
      </c>
      <c r="AV392" s="14" t="s">
        <v>85</v>
      </c>
      <c r="AW392" s="14" t="s">
        <v>32</v>
      </c>
      <c r="AX392" s="14" t="s">
        <v>76</v>
      </c>
      <c r="AY392" s="261" t="s">
        <v>155</v>
      </c>
    </row>
    <row r="393" s="14" customFormat="1">
      <c r="A393" s="14"/>
      <c r="B393" s="251"/>
      <c r="C393" s="252"/>
      <c r="D393" s="242" t="s">
        <v>163</v>
      </c>
      <c r="E393" s="253" t="s">
        <v>1</v>
      </c>
      <c r="F393" s="254" t="s">
        <v>804</v>
      </c>
      <c r="G393" s="252"/>
      <c r="H393" s="255">
        <v>916.34400000000005</v>
      </c>
      <c r="I393" s="256"/>
      <c r="J393" s="252"/>
      <c r="K393" s="252"/>
      <c r="L393" s="257"/>
      <c r="M393" s="258"/>
      <c r="N393" s="259"/>
      <c r="O393" s="259"/>
      <c r="P393" s="259"/>
      <c r="Q393" s="259"/>
      <c r="R393" s="259"/>
      <c r="S393" s="259"/>
      <c r="T393" s="26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1" t="s">
        <v>163</v>
      </c>
      <c r="AU393" s="261" t="s">
        <v>85</v>
      </c>
      <c r="AV393" s="14" t="s">
        <v>85</v>
      </c>
      <c r="AW393" s="14" t="s">
        <v>32</v>
      </c>
      <c r="AX393" s="14" t="s">
        <v>76</v>
      </c>
      <c r="AY393" s="261" t="s">
        <v>155</v>
      </c>
    </row>
    <row r="394" s="14" customFormat="1">
      <c r="A394" s="14"/>
      <c r="B394" s="251"/>
      <c r="C394" s="252"/>
      <c r="D394" s="242" t="s">
        <v>163</v>
      </c>
      <c r="E394" s="253" t="s">
        <v>1</v>
      </c>
      <c r="F394" s="254" t="s">
        <v>805</v>
      </c>
      <c r="G394" s="252"/>
      <c r="H394" s="255">
        <v>366.35000000000002</v>
      </c>
      <c r="I394" s="256"/>
      <c r="J394" s="252"/>
      <c r="K394" s="252"/>
      <c r="L394" s="257"/>
      <c r="M394" s="258"/>
      <c r="N394" s="259"/>
      <c r="O394" s="259"/>
      <c r="P394" s="259"/>
      <c r="Q394" s="259"/>
      <c r="R394" s="259"/>
      <c r="S394" s="259"/>
      <c r="T394" s="26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1" t="s">
        <v>163</v>
      </c>
      <c r="AU394" s="261" t="s">
        <v>85</v>
      </c>
      <c r="AV394" s="14" t="s">
        <v>85</v>
      </c>
      <c r="AW394" s="14" t="s">
        <v>32</v>
      </c>
      <c r="AX394" s="14" t="s">
        <v>76</v>
      </c>
      <c r="AY394" s="261" t="s">
        <v>155</v>
      </c>
    </row>
    <row r="395" s="14" customFormat="1">
      <c r="A395" s="14"/>
      <c r="B395" s="251"/>
      <c r="C395" s="252"/>
      <c r="D395" s="242" t="s">
        <v>163</v>
      </c>
      <c r="E395" s="253" t="s">
        <v>1</v>
      </c>
      <c r="F395" s="254" t="s">
        <v>806</v>
      </c>
      <c r="G395" s="252"/>
      <c r="H395" s="255">
        <v>667.73000000000002</v>
      </c>
      <c r="I395" s="256"/>
      <c r="J395" s="252"/>
      <c r="K395" s="252"/>
      <c r="L395" s="257"/>
      <c r="M395" s="258"/>
      <c r="N395" s="259"/>
      <c r="O395" s="259"/>
      <c r="P395" s="259"/>
      <c r="Q395" s="259"/>
      <c r="R395" s="259"/>
      <c r="S395" s="259"/>
      <c r="T395" s="26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1" t="s">
        <v>163</v>
      </c>
      <c r="AU395" s="261" t="s">
        <v>85</v>
      </c>
      <c r="AV395" s="14" t="s">
        <v>85</v>
      </c>
      <c r="AW395" s="14" t="s">
        <v>32</v>
      </c>
      <c r="AX395" s="14" t="s">
        <v>76</v>
      </c>
      <c r="AY395" s="261" t="s">
        <v>155</v>
      </c>
    </row>
    <row r="396" s="15" customFormat="1">
      <c r="A396" s="15"/>
      <c r="B396" s="262"/>
      <c r="C396" s="263"/>
      <c r="D396" s="242" t="s">
        <v>163</v>
      </c>
      <c r="E396" s="264" t="s">
        <v>1</v>
      </c>
      <c r="F396" s="265" t="s">
        <v>167</v>
      </c>
      <c r="G396" s="263"/>
      <c r="H396" s="266">
        <v>2806.748</v>
      </c>
      <c r="I396" s="267"/>
      <c r="J396" s="263"/>
      <c r="K396" s="263"/>
      <c r="L396" s="268"/>
      <c r="M396" s="269"/>
      <c r="N396" s="270"/>
      <c r="O396" s="270"/>
      <c r="P396" s="270"/>
      <c r="Q396" s="270"/>
      <c r="R396" s="270"/>
      <c r="S396" s="270"/>
      <c r="T396" s="271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2" t="s">
        <v>163</v>
      </c>
      <c r="AU396" s="272" t="s">
        <v>85</v>
      </c>
      <c r="AV396" s="15" t="s">
        <v>162</v>
      </c>
      <c r="AW396" s="15" t="s">
        <v>32</v>
      </c>
      <c r="AX396" s="15" t="s">
        <v>83</v>
      </c>
      <c r="AY396" s="272" t="s">
        <v>155</v>
      </c>
    </row>
    <row r="397" s="2" customFormat="1" ht="24.15" customHeight="1">
      <c r="A397" s="39"/>
      <c r="B397" s="40"/>
      <c r="C397" s="227" t="s">
        <v>456</v>
      </c>
      <c r="D397" s="227" t="s">
        <v>157</v>
      </c>
      <c r="E397" s="228" t="s">
        <v>503</v>
      </c>
      <c r="F397" s="229" t="s">
        <v>504</v>
      </c>
      <c r="G397" s="230" t="s">
        <v>266</v>
      </c>
      <c r="H397" s="231">
        <v>47.276000000000003</v>
      </c>
      <c r="I397" s="232"/>
      <c r="J397" s="233">
        <f>ROUND(I397*H397,2)</f>
        <v>0</v>
      </c>
      <c r="K397" s="229" t="s">
        <v>161</v>
      </c>
      <c r="L397" s="45"/>
      <c r="M397" s="234" t="s">
        <v>1</v>
      </c>
      <c r="N397" s="235" t="s">
        <v>41</v>
      </c>
      <c r="O397" s="92"/>
      <c r="P397" s="236">
        <f>O397*H397</f>
        <v>0</v>
      </c>
      <c r="Q397" s="236">
        <v>0</v>
      </c>
      <c r="R397" s="236">
        <f>Q397*H397</f>
        <v>0</v>
      </c>
      <c r="S397" s="236">
        <v>0</v>
      </c>
      <c r="T397" s="237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8" t="s">
        <v>162</v>
      </c>
      <c r="AT397" s="238" t="s">
        <v>157</v>
      </c>
      <c r="AU397" s="238" t="s">
        <v>85</v>
      </c>
      <c r="AY397" s="18" t="s">
        <v>155</v>
      </c>
      <c r="BE397" s="239">
        <f>IF(N397="základní",J397,0)</f>
        <v>0</v>
      </c>
      <c r="BF397" s="239">
        <f>IF(N397="snížená",J397,0)</f>
        <v>0</v>
      </c>
      <c r="BG397" s="239">
        <f>IF(N397="zákl. přenesená",J397,0)</f>
        <v>0</v>
      </c>
      <c r="BH397" s="239">
        <f>IF(N397="sníž. přenesená",J397,0)</f>
        <v>0</v>
      </c>
      <c r="BI397" s="239">
        <f>IF(N397="nulová",J397,0)</f>
        <v>0</v>
      </c>
      <c r="BJ397" s="18" t="s">
        <v>83</v>
      </c>
      <c r="BK397" s="239">
        <f>ROUND(I397*H397,2)</f>
        <v>0</v>
      </c>
      <c r="BL397" s="18" t="s">
        <v>162</v>
      </c>
      <c r="BM397" s="238" t="s">
        <v>491</v>
      </c>
    </row>
    <row r="398" s="13" customFormat="1">
      <c r="A398" s="13"/>
      <c r="B398" s="240"/>
      <c r="C398" s="241"/>
      <c r="D398" s="242" t="s">
        <v>163</v>
      </c>
      <c r="E398" s="243" t="s">
        <v>1</v>
      </c>
      <c r="F398" s="244" t="s">
        <v>492</v>
      </c>
      <c r="G398" s="241"/>
      <c r="H398" s="243" t="s">
        <v>1</v>
      </c>
      <c r="I398" s="245"/>
      <c r="J398" s="241"/>
      <c r="K398" s="241"/>
      <c r="L398" s="246"/>
      <c r="M398" s="247"/>
      <c r="N398" s="248"/>
      <c r="O398" s="248"/>
      <c r="P398" s="248"/>
      <c r="Q398" s="248"/>
      <c r="R398" s="248"/>
      <c r="S398" s="248"/>
      <c r="T398" s="24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0" t="s">
        <v>163</v>
      </c>
      <c r="AU398" s="250" t="s">
        <v>85</v>
      </c>
      <c r="AV398" s="13" t="s">
        <v>83</v>
      </c>
      <c r="AW398" s="13" t="s">
        <v>32</v>
      </c>
      <c r="AX398" s="13" t="s">
        <v>76</v>
      </c>
      <c r="AY398" s="250" t="s">
        <v>155</v>
      </c>
    </row>
    <row r="399" s="14" customFormat="1">
      <c r="A399" s="14"/>
      <c r="B399" s="251"/>
      <c r="C399" s="252"/>
      <c r="D399" s="242" t="s">
        <v>163</v>
      </c>
      <c r="E399" s="253" t="s">
        <v>1</v>
      </c>
      <c r="F399" s="254" t="s">
        <v>807</v>
      </c>
      <c r="G399" s="252"/>
      <c r="H399" s="255">
        <v>47.276000000000003</v>
      </c>
      <c r="I399" s="256"/>
      <c r="J399" s="252"/>
      <c r="K399" s="252"/>
      <c r="L399" s="257"/>
      <c r="M399" s="258"/>
      <c r="N399" s="259"/>
      <c r="O399" s="259"/>
      <c r="P399" s="259"/>
      <c r="Q399" s="259"/>
      <c r="R399" s="259"/>
      <c r="S399" s="259"/>
      <c r="T399" s="26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1" t="s">
        <v>163</v>
      </c>
      <c r="AU399" s="261" t="s">
        <v>85</v>
      </c>
      <c r="AV399" s="14" t="s">
        <v>85</v>
      </c>
      <c r="AW399" s="14" t="s">
        <v>32</v>
      </c>
      <c r="AX399" s="14" t="s">
        <v>76</v>
      </c>
      <c r="AY399" s="261" t="s">
        <v>155</v>
      </c>
    </row>
    <row r="400" s="15" customFormat="1">
      <c r="A400" s="15"/>
      <c r="B400" s="262"/>
      <c r="C400" s="263"/>
      <c r="D400" s="242" t="s">
        <v>163</v>
      </c>
      <c r="E400" s="264" t="s">
        <v>1</v>
      </c>
      <c r="F400" s="265" t="s">
        <v>167</v>
      </c>
      <c r="G400" s="263"/>
      <c r="H400" s="266">
        <v>47.276000000000003</v>
      </c>
      <c r="I400" s="267"/>
      <c r="J400" s="263"/>
      <c r="K400" s="263"/>
      <c r="L400" s="268"/>
      <c r="M400" s="269"/>
      <c r="N400" s="270"/>
      <c r="O400" s="270"/>
      <c r="P400" s="270"/>
      <c r="Q400" s="270"/>
      <c r="R400" s="270"/>
      <c r="S400" s="270"/>
      <c r="T400" s="27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2" t="s">
        <v>163</v>
      </c>
      <c r="AU400" s="272" t="s">
        <v>85</v>
      </c>
      <c r="AV400" s="15" t="s">
        <v>162</v>
      </c>
      <c r="AW400" s="15" t="s">
        <v>32</v>
      </c>
      <c r="AX400" s="15" t="s">
        <v>83</v>
      </c>
      <c r="AY400" s="272" t="s">
        <v>155</v>
      </c>
    </row>
    <row r="401" s="2" customFormat="1" ht="44.25" customHeight="1">
      <c r="A401" s="39"/>
      <c r="B401" s="40"/>
      <c r="C401" s="227" t="s">
        <v>339</v>
      </c>
      <c r="D401" s="288" t="s">
        <v>157</v>
      </c>
      <c r="E401" s="228" t="s">
        <v>507</v>
      </c>
      <c r="F401" s="229" t="s">
        <v>508</v>
      </c>
      <c r="G401" s="230" t="s">
        <v>266</v>
      </c>
      <c r="H401" s="231">
        <v>57.271999999999998</v>
      </c>
      <c r="I401" s="232"/>
      <c r="J401" s="233">
        <f>ROUND(I401*H401,2)</f>
        <v>0</v>
      </c>
      <c r="K401" s="229" t="s">
        <v>267</v>
      </c>
      <c r="L401" s="45"/>
      <c r="M401" s="234" t="s">
        <v>1</v>
      </c>
      <c r="N401" s="235" t="s">
        <v>41</v>
      </c>
      <c r="O401" s="92"/>
      <c r="P401" s="236">
        <f>O401*H401</f>
        <v>0</v>
      </c>
      <c r="Q401" s="236">
        <v>0</v>
      </c>
      <c r="R401" s="236">
        <f>Q401*H401</f>
        <v>0</v>
      </c>
      <c r="S401" s="236">
        <v>0</v>
      </c>
      <c r="T401" s="237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8" t="s">
        <v>162</v>
      </c>
      <c r="AT401" s="238" t="s">
        <v>157</v>
      </c>
      <c r="AU401" s="238" t="s">
        <v>85</v>
      </c>
      <c r="AY401" s="18" t="s">
        <v>155</v>
      </c>
      <c r="BE401" s="239">
        <f>IF(N401="základní",J401,0)</f>
        <v>0</v>
      </c>
      <c r="BF401" s="239">
        <f>IF(N401="snížená",J401,0)</f>
        <v>0</v>
      </c>
      <c r="BG401" s="239">
        <f>IF(N401="zákl. přenesená",J401,0)</f>
        <v>0</v>
      </c>
      <c r="BH401" s="239">
        <f>IF(N401="sníž. přenesená",J401,0)</f>
        <v>0</v>
      </c>
      <c r="BI401" s="239">
        <f>IF(N401="nulová",J401,0)</f>
        <v>0</v>
      </c>
      <c r="BJ401" s="18" t="s">
        <v>83</v>
      </c>
      <c r="BK401" s="239">
        <f>ROUND(I401*H401,2)</f>
        <v>0</v>
      </c>
      <c r="BL401" s="18" t="s">
        <v>162</v>
      </c>
      <c r="BM401" s="238" t="s">
        <v>505</v>
      </c>
    </row>
    <row r="402" s="14" customFormat="1">
      <c r="A402" s="14"/>
      <c r="B402" s="251"/>
      <c r="C402" s="252"/>
      <c r="D402" s="242" t="s">
        <v>163</v>
      </c>
      <c r="E402" s="253" t="s">
        <v>1</v>
      </c>
      <c r="F402" s="254" t="s">
        <v>799</v>
      </c>
      <c r="G402" s="252"/>
      <c r="H402" s="255">
        <v>57.271999999999998</v>
      </c>
      <c r="I402" s="256"/>
      <c r="J402" s="252"/>
      <c r="K402" s="252"/>
      <c r="L402" s="257"/>
      <c r="M402" s="258"/>
      <c r="N402" s="259"/>
      <c r="O402" s="259"/>
      <c r="P402" s="259"/>
      <c r="Q402" s="259"/>
      <c r="R402" s="259"/>
      <c r="S402" s="259"/>
      <c r="T402" s="26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1" t="s">
        <v>163</v>
      </c>
      <c r="AU402" s="261" t="s">
        <v>85</v>
      </c>
      <c r="AV402" s="14" t="s">
        <v>85</v>
      </c>
      <c r="AW402" s="14" t="s">
        <v>32</v>
      </c>
      <c r="AX402" s="14" t="s">
        <v>76</v>
      </c>
      <c r="AY402" s="261" t="s">
        <v>155</v>
      </c>
    </row>
    <row r="403" s="15" customFormat="1">
      <c r="A403" s="15"/>
      <c r="B403" s="262"/>
      <c r="C403" s="263"/>
      <c r="D403" s="242" t="s">
        <v>163</v>
      </c>
      <c r="E403" s="264" t="s">
        <v>1</v>
      </c>
      <c r="F403" s="265" t="s">
        <v>167</v>
      </c>
      <c r="G403" s="263"/>
      <c r="H403" s="266">
        <v>57.271999999999998</v>
      </c>
      <c r="I403" s="267"/>
      <c r="J403" s="263"/>
      <c r="K403" s="263"/>
      <c r="L403" s="268"/>
      <c r="M403" s="269"/>
      <c r="N403" s="270"/>
      <c r="O403" s="270"/>
      <c r="P403" s="270"/>
      <c r="Q403" s="270"/>
      <c r="R403" s="270"/>
      <c r="S403" s="270"/>
      <c r="T403" s="271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72" t="s">
        <v>163</v>
      </c>
      <c r="AU403" s="272" t="s">
        <v>85</v>
      </c>
      <c r="AV403" s="15" t="s">
        <v>162</v>
      </c>
      <c r="AW403" s="15" t="s">
        <v>32</v>
      </c>
      <c r="AX403" s="15" t="s">
        <v>83</v>
      </c>
      <c r="AY403" s="272" t="s">
        <v>155</v>
      </c>
    </row>
    <row r="404" s="2" customFormat="1" ht="44.25" customHeight="1">
      <c r="A404" s="39"/>
      <c r="B404" s="40"/>
      <c r="C404" s="227" t="s">
        <v>470</v>
      </c>
      <c r="D404" s="288" t="s">
        <v>157</v>
      </c>
      <c r="E404" s="228" t="s">
        <v>512</v>
      </c>
      <c r="F404" s="229" t="s">
        <v>513</v>
      </c>
      <c r="G404" s="230" t="s">
        <v>266</v>
      </c>
      <c r="H404" s="231">
        <v>64.629999999999995</v>
      </c>
      <c r="I404" s="232"/>
      <c r="J404" s="233">
        <f>ROUND(I404*H404,2)</f>
        <v>0</v>
      </c>
      <c r="K404" s="229" t="s">
        <v>267</v>
      </c>
      <c r="L404" s="45"/>
      <c r="M404" s="234" t="s">
        <v>1</v>
      </c>
      <c r="N404" s="235" t="s">
        <v>41</v>
      </c>
      <c r="O404" s="92"/>
      <c r="P404" s="236">
        <f>O404*H404</f>
        <v>0</v>
      </c>
      <c r="Q404" s="236">
        <v>0</v>
      </c>
      <c r="R404" s="236">
        <f>Q404*H404</f>
        <v>0</v>
      </c>
      <c r="S404" s="236">
        <v>0</v>
      </c>
      <c r="T404" s="237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8" t="s">
        <v>162</v>
      </c>
      <c r="AT404" s="238" t="s">
        <v>157</v>
      </c>
      <c r="AU404" s="238" t="s">
        <v>85</v>
      </c>
      <c r="AY404" s="18" t="s">
        <v>155</v>
      </c>
      <c r="BE404" s="239">
        <f>IF(N404="základní",J404,0)</f>
        <v>0</v>
      </c>
      <c r="BF404" s="239">
        <f>IF(N404="snížená",J404,0)</f>
        <v>0</v>
      </c>
      <c r="BG404" s="239">
        <f>IF(N404="zákl. přenesená",J404,0)</f>
        <v>0</v>
      </c>
      <c r="BH404" s="239">
        <f>IF(N404="sníž. přenesená",J404,0)</f>
        <v>0</v>
      </c>
      <c r="BI404" s="239">
        <f>IF(N404="nulová",J404,0)</f>
        <v>0</v>
      </c>
      <c r="BJ404" s="18" t="s">
        <v>83</v>
      </c>
      <c r="BK404" s="239">
        <f>ROUND(I404*H404,2)</f>
        <v>0</v>
      </c>
      <c r="BL404" s="18" t="s">
        <v>162</v>
      </c>
      <c r="BM404" s="238" t="s">
        <v>509</v>
      </c>
    </row>
    <row r="405" s="14" customFormat="1">
      <c r="A405" s="14"/>
      <c r="B405" s="251"/>
      <c r="C405" s="252"/>
      <c r="D405" s="242" t="s">
        <v>163</v>
      </c>
      <c r="E405" s="253" t="s">
        <v>1</v>
      </c>
      <c r="F405" s="254" t="s">
        <v>800</v>
      </c>
      <c r="G405" s="252"/>
      <c r="H405" s="255">
        <v>22.896999999999998</v>
      </c>
      <c r="I405" s="256"/>
      <c r="J405" s="252"/>
      <c r="K405" s="252"/>
      <c r="L405" s="257"/>
      <c r="M405" s="258"/>
      <c r="N405" s="259"/>
      <c r="O405" s="259"/>
      <c r="P405" s="259"/>
      <c r="Q405" s="259"/>
      <c r="R405" s="259"/>
      <c r="S405" s="259"/>
      <c r="T405" s="26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1" t="s">
        <v>163</v>
      </c>
      <c r="AU405" s="261" t="s">
        <v>85</v>
      </c>
      <c r="AV405" s="14" t="s">
        <v>85</v>
      </c>
      <c r="AW405" s="14" t="s">
        <v>32</v>
      </c>
      <c r="AX405" s="14" t="s">
        <v>76</v>
      </c>
      <c r="AY405" s="261" t="s">
        <v>155</v>
      </c>
    </row>
    <row r="406" s="14" customFormat="1">
      <c r="A406" s="14"/>
      <c r="B406" s="251"/>
      <c r="C406" s="252"/>
      <c r="D406" s="242" t="s">
        <v>163</v>
      </c>
      <c r="E406" s="253" t="s">
        <v>1</v>
      </c>
      <c r="F406" s="254" t="s">
        <v>801</v>
      </c>
      <c r="G406" s="252"/>
      <c r="H406" s="255">
        <v>41.732999999999997</v>
      </c>
      <c r="I406" s="256"/>
      <c r="J406" s="252"/>
      <c r="K406" s="252"/>
      <c r="L406" s="257"/>
      <c r="M406" s="258"/>
      <c r="N406" s="259"/>
      <c r="O406" s="259"/>
      <c r="P406" s="259"/>
      <c r="Q406" s="259"/>
      <c r="R406" s="259"/>
      <c r="S406" s="259"/>
      <c r="T406" s="26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1" t="s">
        <v>163</v>
      </c>
      <c r="AU406" s="261" t="s">
        <v>85</v>
      </c>
      <c r="AV406" s="14" t="s">
        <v>85</v>
      </c>
      <c r="AW406" s="14" t="s">
        <v>32</v>
      </c>
      <c r="AX406" s="14" t="s">
        <v>76</v>
      </c>
      <c r="AY406" s="261" t="s">
        <v>155</v>
      </c>
    </row>
    <row r="407" s="15" customFormat="1">
      <c r="A407" s="15"/>
      <c r="B407" s="262"/>
      <c r="C407" s="263"/>
      <c r="D407" s="242" t="s">
        <v>163</v>
      </c>
      <c r="E407" s="264" t="s">
        <v>1</v>
      </c>
      <c r="F407" s="265" t="s">
        <v>167</v>
      </c>
      <c r="G407" s="263"/>
      <c r="H407" s="266">
        <v>64.629999999999995</v>
      </c>
      <c r="I407" s="267"/>
      <c r="J407" s="263"/>
      <c r="K407" s="263"/>
      <c r="L407" s="268"/>
      <c r="M407" s="269"/>
      <c r="N407" s="270"/>
      <c r="O407" s="270"/>
      <c r="P407" s="270"/>
      <c r="Q407" s="270"/>
      <c r="R407" s="270"/>
      <c r="S407" s="270"/>
      <c r="T407" s="271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2" t="s">
        <v>163</v>
      </c>
      <c r="AU407" s="272" t="s">
        <v>85</v>
      </c>
      <c r="AV407" s="15" t="s">
        <v>162</v>
      </c>
      <c r="AW407" s="15" t="s">
        <v>32</v>
      </c>
      <c r="AX407" s="15" t="s">
        <v>83</v>
      </c>
      <c r="AY407" s="272" t="s">
        <v>155</v>
      </c>
    </row>
    <row r="408" s="2" customFormat="1" ht="44.25" customHeight="1">
      <c r="A408" s="39"/>
      <c r="B408" s="40"/>
      <c r="C408" s="227" t="s">
        <v>343</v>
      </c>
      <c r="D408" s="288" t="s">
        <v>157</v>
      </c>
      <c r="E408" s="228" t="s">
        <v>518</v>
      </c>
      <c r="F408" s="229" t="s">
        <v>265</v>
      </c>
      <c r="G408" s="230" t="s">
        <v>266</v>
      </c>
      <c r="H408" s="231">
        <v>51.103999999999999</v>
      </c>
      <c r="I408" s="232"/>
      <c r="J408" s="233">
        <f>ROUND(I408*H408,2)</f>
        <v>0</v>
      </c>
      <c r="K408" s="229" t="s">
        <v>267</v>
      </c>
      <c r="L408" s="45"/>
      <c r="M408" s="234" t="s">
        <v>1</v>
      </c>
      <c r="N408" s="235" t="s">
        <v>41</v>
      </c>
      <c r="O408" s="92"/>
      <c r="P408" s="236">
        <f>O408*H408</f>
        <v>0</v>
      </c>
      <c r="Q408" s="236">
        <v>0</v>
      </c>
      <c r="R408" s="236">
        <f>Q408*H408</f>
        <v>0</v>
      </c>
      <c r="S408" s="236">
        <v>0</v>
      </c>
      <c r="T408" s="237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8" t="s">
        <v>162</v>
      </c>
      <c r="AT408" s="238" t="s">
        <v>157</v>
      </c>
      <c r="AU408" s="238" t="s">
        <v>85</v>
      </c>
      <c r="AY408" s="18" t="s">
        <v>155</v>
      </c>
      <c r="BE408" s="239">
        <f>IF(N408="základní",J408,0)</f>
        <v>0</v>
      </c>
      <c r="BF408" s="239">
        <f>IF(N408="snížená",J408,0)</f>
        <v>0</v>
      </c>
      <c r="BG408" s="239">
        <f>IF(N408="zákl. přenesená",J408,0)</f>
        <v>0</v>
      </c>
      <c r="BH408" s="239">
        <f>IF(N408="sníž. přenesená",J408,0)</f>
        <v>0</v>
      </c>
      <c r="BI408" s="239">
        <f>IF(N408="nulová",J408,0)</f>
        <v>0</v>
      </c>
      <c r="BJ408" s="18" t="s">
        <v>83</v>
      </c>
      <c r="BK408" s="239">
        <f>ROUND(I408*H408,2)</f>
        <v>0</v>
      </c>
      <c r="BL408" s="18" t="s">
        <v>162</v>
      </c>
      <c r="BM408" s="238" t="s">
        <v>514</v>
      </c>
    </row>
    <row r="409" s="14" customFormat="1">
      <c r="A409" s="14"/>
      <c r="B409" s="251"/>
      <c r="C409" s="252"/>
      <c r="D409" s="242" t="s">
        <v>163</v>
      </c>
      <c r="E409" s="253" t="s">
        <v>1</v>
      </c>
      <c r="F409" s="254" t="s">
        <v>798</v>
      </c>
      <c r="G409" s="252"/>
      <c r="H409" s="255">
        <v>51.103999999999999</v>
      </c>
      <c r="I409" s="256"/>
      <c r="J409" s="252"/>
      <c r="K409" s="252"/>
      <c r="L409" s="257"/>
      <c r="M409" s="258"/>
      <c r="N409" s="259"/>
      <c r="O409" s="259"/>
      <c r="P409" s="259"/>
      <c r="Q409" s="259"/>
      <c r="R409" s="259"/>
      <c r="S409" s="259"/>
      <c r="T409" s="26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1" t="s">
        <v>163</v>
      </c>
      <c r="AU409" s="261" t="s">
        <v>85</v>
      </c>
      <c r="AV409" s="14" t="s">
        <v>85</v>
      </c>
      <c r="AW409" s="14" t="s">
        <v>32</v>
      </c>
      <c r="AX409" s="14" t="s">
        <v>76</v>
      </c>
      <c r="AY409" s="261" t="s">
        <v>155</v>
      </c>
    </row>
    <row r="410" s="15" customFormat="1">
      <c r="A410" s="15"/>
      <c r="B410" s="262"/>
      <c r="C410" s="263"/>
      <c r="D410" s="242" t="s">
        <v>163</v>
      </c>
      <c r="E410" s="264" t="s">
        <v>1</v>
      </c>
      <c r="F410" s="265" t="s">
        <v>167</v>
      </c>
      <c r="G410" s="263"/>
      <c r="H410" s="266">
        <v>51.103999999999999</v>
      </c>
      <c r="I410" s="267"/>
      <c r="J410" s="263"/>
      <c r="K410" s="263"/>
      <c r="L410" s="268"/>
      <c r="M410" s="269"/>
      <c r="N410" s="270"/>
      <c r="O410" s="270"/>
      <c r="P410" s="270"/>
      <c r="Q410" s="270"/>
      <c r="R410" s="270"/>
      <c r="S410" s="270"/>
      <c r="T410" s="271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2" t="s">
        <v>163</v>
      </c>
      <c r="AU410" s="272" t="s">
        <v>85</v>
      </c>
      <c r="AV410" s="15" t="s">
        <v>162</v>
      </c>
      <c r="AW410" s="15" t="s">
        <v>32</v>
      </c>
      <c r="AX410" s="15" t="s">
        <v>83</v>
      </c>
      <c r="AY410" s="272" t="s">
        <v>155</v>
      </c>
    </row>
    <row r="411" s="12" customFormat="1" ht="22.8" customHeight="1">
      <c r="A411" s="12"/>
      <c r="B411" s="211"/>
      <c r="C411" s="212"/>
      <c r="D411" s="213" t="s">
        <v>75</v>
      </c>
      <c r="E411" s="225" t="s">
        <v>522</v>
      </c>
      <c r="F411" s="225" t="s">
        <v>523</v>
      </c>
      <c r="G411" s="212"/>
      <c r="H411" s="212"/>
      <c r="I411" s="215"/>
      <c r="J411" s="226">
        <f>BK411</f>
        <v>0</v>
      </c>
      <c r="K411" s="212"/>
      <c r="L411" s="217"/>
      <c r="M411" s="218"/>
      <c r="N411" s="219"/>
      <c r="O411" s="219"/>
      <c r="P411" s="220">
        <f>P412</f>
        <v>0</v>
      </c>
      <c r="Q411" s="219"/>
      <c r="R411" s="220">
        <f>R412</f>
        <v>0</v>
      </c>
      <c r="S411" s="219"/>
      <c r="T411" s="221">
        <f>T412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22" t="s">
        <v>83</v>
      </c>
      <c r="AT411" s="223" t="s">
        <v>75</v>
      </c>
      <c r="AU411" s="223" t="s">
        <v>83</v>
      </c>
      <c r="AY411" s="222" t="s">
        <v>155</v>
      </c>
      <c r="BK411" s="224">
        <f>BK412</f>
        <v>0</v>
      </c>
    </row>
    <row r="412" s="2" customFormat="1" ht="49.05" customHeight="1">
      <c r="A412" s="39"/>
      <c r="B412" s="40"/>
      <c r="C412" s="227" t="s">
        <v>474</v>
      </c>
      <c r="D412" s="288" t="s">
        <v>157</v>
      </c>
      <c r="E412" s="228" t="s">
        <v>525</v>
      </c>
      <c r="F412" s="229" t="s">
        <v>526</v>
      </c>
      <c r="G412" s="230" t="s">
        <v>266</v>
      </c>
      <c r="H412" s="231">
        <v>662.79200000000003</v>
      </c>
      <c r="I412" s="232"/>
      <c r="J412" s="233">
        <f>ROUND(I412*H412,2)</f>
        <v>0</v>
      </c>
      <c r="K412" s="229" t="s">
        <v>267</v>
      </c>
      <c r="L412" s="45"/>
      <c r="M412" s="299" t="s">
        <v>1</v>
      </c>
      <c r="N412" s="300" t="s">
        <v>41</v>
      </c>
      <c r="O412" s="301"/>
      <c r="P412" s="302">
        <f>O412*H412</f>
        <v>0</v>
      </c>
      <c r="Q412" s="302">
        <v>0</v>
      </c>
      <c r="R412" s="302">
        <f>Q412*H412</f>
        <v>0</v>
      </c>
      <c r="S412" s="302">
        <v>0</v>
      </c>
      <c r="T412" s="303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8" t="s">
        <v>162</v>
      </c>
      <c r="AT412" s="238" t="s">
        <v>157</v>
      </c>
      <c r="AU412" s="238" t="s">
        <v>85</v>
      </c>
      <c r="AY412" s="18" t="s">
        <v>155</v>
      </c>
      <c r="BE412" s="239">
        <f>IF(N412="základní",J412,0)</f>
        <v>0</v>
      </c>
      <c r="BF412" s="239">
        <f>IF(N412="snížená",J412,0)</f>
        <v>0</v>
      </c>
      <c r="BG412" s="239">
        <f>IF(N412="zákl. přenesená",J412,0)</f>
        <v>0</v>
      </c>
      <c r="BH412" s="239">
        <f>IF(N412="sníž. přenesená",J412,0)</f>
        <v>0</v>
      </c>
      <c r="BI412" s="239">
        <f>IF(N412="nulová",J412,0)</f>
        <v>0</v>
      </c>
      <c r="BJ412" s="18" t="s">
        <v>83</v>
      </c>
      <c r="BK412" s="239">
        <f>ROUND(I412*H412,2)</f>
        <v>0</v>
      </c>
      <c r="BL412" s="18" t="s">
        <v>162</v>
      </c>
      <c r="BM412" s="238" t="s">
        <v>519</v>
      </c>
    </row>
    <row r="413" s="2" customFormat="1" ht="6.96" customHeight="1">
      <c r="A413" s="39"/>
      <c r="B413" s="67"/>
      <c r="C413" s="68"/>
      <c r="D413" s="68"/>
      <c r="E413" s="68"/>
      <c r="F413" s="68"/>
      <c r="G413" s="68"/>
      <c r="H413" s="68"/>
      <c r="I413" s="68"/>
      <c r="J413" s="68"/>
      <c r="K413" s="68"/>
      <c r="L413" s="45"/>
      <c r="M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</sheetData>
  <sheetProtection sheet="1" autoFilter="0" formatColumns="0" formatRows="0" objects="1" scenarios="1" spinCount="100000" saltValue="NjBNJU3S/nkD4eF82X7X627xdgbf/JjzzHqdX6GChp8Vah/cDBPhgilpm/TRfYmti/EuMp6Fmqgys+x5LyGxjw==" hashValue="1eLq+qGzVd7BOF38Dh23vfbDhVVLO6CD/CohZLO1HZP8BBFJN8G05jxieD1vCmDyR82p4fuMcp4phuLlDc16SQ==" algorithmName="SHA-512" password="CC35"/>
  <autoFilter ref="C128:K41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Opočínek III. část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808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809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ROUND((SUM(BE132:BE402)),  2)</f>
        <v>0</v>
      </c>
      <c r="G35" s="39"/>
      <c r="H35" s="39"/>
      <c r="I35" s="165">
        <v>0.20999999999999999</v>
      </c>
      <c r="J35" s="164">
        <f>ROUND(((SUM(BE132:BE402))*I35),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ROUND((SUM(BF132:BF402)),  2)</f>
        <v>0</v>
      </c>
      <c r="G36" s="39"/>
      <c r="H36" s="39"/>
      <c r="I36" s="165">
        <v>0.12</v>
      </c>
      <c r="J36" s="164">
        <f>ROUND(((SUM(BF132:BF402))*I36),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ROUND((SUM(BG132:BG402)),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ROUND((SUM(BH132:BH402)),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ROUND((SUM(BI132:BI402)),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Opočínek III. část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808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03.1 - I.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Opočínek</v>
      </c>
      <c r="G91" s="41"/>
      <c r="H91" s="41"/>
      <c r="I91" s="33" t="s">
        <v>22</v>
      </c>
      <c r="J91" s="80" t="str">
        <f>IF(J14="","",J14)</f>
        <v>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Vodovody a kanalizace Pardubice, a.s.</v>
      </c>
      <c r="G93" s="41"/>
      <c r="H93" s="41"/>
      <c r="I93" s="33" t="s">
        <v>30</v>
      </c>
      <c r="J93" s="37" t="str">
        <f>E23</f>
        <v>Multiaqua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Lubor Dítě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126</v>
      </c>
      <c r="D96" s="186"/>
      <c r="E96" s="186"/>
      <c r="F96" s="186"/>
      <c r="G96" s="186"/>
      <c r="H96" s="186"/>
      <c r="I96" s="186"/>
      <c r="J96" s="187" t="s">
        <v>127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128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129</v>
      </c>
    </row>
    <row r="99" s="9" customFormat="1" ht="24.96" customHeight="1">
      <c r="A99" s="9"/>
      <c r="B99" s="189"/>
      <c r="C99" s="190"/>
      <c r="D99" s="191" t="s">
        <v>130</v>
      </c>
      <c r="E99" s="192"/>
      <c r="F99" s="192"/>
      <c r="G99" s="192"/>
      <c r="H99" s="192"/>
      <c r="I99" s="192"/>
      <c r="J99" s="193">
        <f>J133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131</v>
      </c>
      <c r="E100" s="197"/>
      <c r="F100" s="197"/>
      <c r="G100" s="197"/>
      <c r="H100" s="197"/>
      <c r="I100" s="197"/>
      <c r="J100" s="198">
        <f>J134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132</v>
      </c>
      <c r="E101" s="197"/>
      <c r="F101" s="197"/>
      <c r="G101" s="197"/>
      <c r="H101" s="197"/>
      <c r="I101" s="197"/>
      <c r="J101" s="198">
        <f>J254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134</v>
      </c>
      <c r="E102" s="197"/>
      <c r="F102" s="197"/>
      <c r="G102" s="197"/>
      <c r="H102" s="197"/>
      <c r="I102" s="197"/>
      <c r="J102" s="198">
        <f>J274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135</v>
      </c>
      <c r="E103" s="197"/>
      <c r="F103" s="197"/>
      <c r="G103" s="197"/>
      <c r="H103" s="197"/>
      <c r="I103" s="197"/>
      <c r="J103" s="198">
        <f>J283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810</v>
      </c>
      <c r="E104" s="197"/>
      <c r="F104" s="197"/>
      <c r="G104" s="197"/>
      <c r="H104" s="197"/>
      <c r="I104" s="197"/>
      <c r="J104" s="198">
        <f>J298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136</v>
      </c>
      <c r="E105" s="197"/>
      <c r="F105" s="197"/>
      <c r="G105" s="197"/>
      <c r="H105" s="197"/>
      <c r="I105" s="197"/>
      <c r="J105" s="198">
        <f>J303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137</v>
      </c>
      <c r="E106" s="197"/>
      <c r="F106" s="197"/>
      <c r="G106" s="197"/>
      <c r="H106" s="197"/>
      <c r="I106" s="197"/>
      <c r="J106" s="198">
        <f>J339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138</v>
      </c>
      <c r="E107" s="197"/>
      <c r="F107" s="197"/>
      <c r="G107" s="197"/>
      <c r="H107" s="197"/>
      <c r="I107" s="197"/>
      <c r="J107" s="198">
        <f>J354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139</v>
      </c>
      <c r="E108" s="197"/>
      <c r="F108" s="197"/>
      <c r="G108" s="197"/>
      <c r="H108" s="197"/>
      <c r="I108" s="197"/>
      <c r="J108" s="198">
        <f>J384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9"/>
      <c r="C109" s="190"/>
      <c r="D109" s="191" t="s">
        <v>811</v>
      </c>
      <c r="E109" s="192"/>
      <c r="F109" s="192"/>
      <c r="G109" s="192"/>
      <c r="H109" s="192"/>
      <c r="I109" s="192"/>
      <c r="J109" s="193">
        <f>J386</f>
        <v>0</v>
      </c>
      <c r="K109" s="190"/>
      <c r="L109" s="19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5"/>
      <c r="C110" s="134"/>
      <c r="D110" s="196" t="s">
        <v>812</v>
      </c>
      <c r="E110" s="197"/>
      <c r="F110" s="197"/>
      <c r="G110" s="197"/>
      <c r="H110" s="197"/>
      <c r="I110" s="197"/>
      <c r="J110" s="198">
        <f>J387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140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4" t="str">
        <f>E7</f>
        <v>Opočínek III. část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121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4" t="s">
        <v>808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123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SO 03.1 - I. část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Opočínek</v>
      </c>
      <c r="G126" s="41"/>
      <c r="H126" s="41"/>
      <c r="I126" s="33" t="s">
        <v>22</v>
      </c>
      <c r="J126" s="80" t="str">
        <f>IF(J14="","",J14)</f>
        <v>8. 2. 2024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Vodovody a kanalizace Pardubice, a.s.</v>
      </c>
      <c r="G128" s="41"/>
      <c r="H128" s="41"/>
      <c r="I128" s="33" t="s">
        <v>30</v>
      </c>
      <c r="J128" s="37" t="str">
        <f>E23</f>
        <v>Multiaqua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>Ing. Lubor Dítě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0"/>
      <c r="B131" s="201"/>
      <c r="C131" s="202" t="s">
        <v>141</v>
      </c>
      <c r="D131" s="203" t="s">
        <v>61</v>
      </c>
      <c r="E131" s="203" t="s">
        <v>57</v>
      </c>
      <c r="F131" s="203" t="s">
        <v>58</v>
      </c>
      <c r="G131" s="203" t="s">
        <v>142</v>
      </c>
      <c r="H131" s="203" t="s">
        <v>143</v>
      </c>
      <c r="I131" s="203" t="s">
        <v>144</v>
      </c>
      <c r="J131" s="203" t="s">
        <v>127</v>
      </c>
      <c r="K131" s="204" t="s">
        <v>145</v>
      </c>
      <c r="L131" s="205"/>
      <c r="M131" s="101" t="s">
        <v>1</v>
      </c>
      <c r="N131" s="102" t="s">
        <v>40</v>
      </c>
      <c r="O131" s="102" t="s">
        <v>146</v>
      </c>
      <c r="P131" s="102" t="s">
        <v>147</v>
      </c>
      <c r="Q131" s="102" t="s">
        <v>148</v>
      </c>
      <c r="R131" s="102" t="s">
        <v>149</v>
      </c>
      <c r="S131" s="102" t="s">
        <v>150</v>
      </c>
      <c r="T131" s="103" t="s">
        <v>151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9"/>
      <c r="B132" s="40"/>
      <c r="C132" s="108" t="s">
        <v>152</v>
      </c>
      <c r="D132" s="41"/>
      <c r="E132" s="41"/>
      <c r="F132" s="41"/>
      <c r="G132" s="41"/>
      <c r="H132" s="41"/>
      <c r="I132" s="41"/>
      <c r="J132" s="206">
        <f>BK132</f>
        <v>0</v>
      </c>
      <c r="K132" s="41"/>
      <c r="L132" s="45"/>
      <c r="M132" s="104"/>
      <c r="N132" s="207"/>
      <c r="O132" s="105"/>
      <c r="P132" s="208">
        <f>P133+P386</f>
        <v>0</v>
      </c>
      <c r="Q132" s="105"/>
      <c r="R132" s="208">
        <f>R133+R386</f>
        <v>157.69035896200998</v>
      </c>
      <c r="S132" s="105"/>
      <c r="T132" s="209">
        <f>T133+T386</f>
        <v>22.706099999999999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129</v>
      </c>
      <c r="BK132" s="210">
        <f>BK133+BK386</f>
        <v>0</v>
      </c>
    </row>
    <row r="133" s="12" customFormat="1" ht="25.92" customHeight="1">
      <c r="A133" s="12"/>
      <c r="B133" s="211"/>
      <c r="C133" s="212"/>
      <c r="D133" s="213" t="s">
        <v>75</v>
      </c>
      <c r="E133" s="214" t="s">
        <v>153</v>
      </c>
      <c r="F133" s="214" t="s">
        <v>154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f>P134+P254+P274+P283+P298+P303+P339+P354+P384</f>
        <v>0</v>
      </c>
      <c r="Q133" s="219"/>
      <c r="R133" s="220">
        <f>R134+R254+R274+R283+R298+R303+R339+R354+R384</f>
        <v>157.69035896200998</v>
      </c>
      <c r="S133" s="219"/>
      <c r="T133" s="221">
        <f>T134+T254+T274+T283+T298+T303+T339+T354+T384</f>
        <v>22.706099999999999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83</v>
      </c>
      <c r="AT133" s="223" t="s">
        <v>75</v>
      </c>
      <c r="AU133" s="223" t="s">
        <v>76</v>
      </c>
      <c r="AY133" s="222" t="s">
        <v>155</v>
      </c>
      <c r="BK133" s="224">
        <f>BK134+BK254+BK274+BK283+BK298+BK303+BK339+BK354+BK384</f>
        <v>0</v>
      </c>
    </row>
    <row r="134" s="12" customFormat="1" ht="22.8" customHeight="1">
      <c r="A134" s="12"/>
      <c r="B134" s="211"/>
      <c r="C134" s="212"/>
      <c r="D134" s="213" t="s">
        <v>75</v>
      </c>
      <c r="E134" s="225" t="s">
        <v>83</v>
      </c>
      <c r="F134" s="225" t="s">
        <v>156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SUM(P135:P253)</f>
        <v>0</v>
      </c>
      <c r="Q134" s="219"/>
      <c r="R134" s="220">
        <f>SUM(R135:R253)</f>
        <v>144.29368358600001</v>
      </c>
      <c r="S134" s="219"/>
      <c r="T134" s="221">
        <f>SUM(T135:T253)</f>
        <v>22.643999999999998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83</v>
      </c>
      <c r="AT134" s="223" t="s">
        <v>75</v>
      </c>
      <c r="AU134" s="223" t="s">
        <v>83</v>
      </c>
      <c r="AY134" s="222" t="s">
        <v>155</v>
      </c>
      <c r="BK134" s="224">
        <f>SUM(BK135:BK253)</f>
        <v>0</v>
      </c>
    </row>
    <row r="135" s="2" customFormat="1" ht="66.75" customHeight="1">
      <c r="A135" s="39"/>
      <c r="B135" s="40"/>
      <c r="C135" s="227" t="s">
        <v>83</v>
      </c>
      <c r="D135" s="227" t="s">
        <v>157</v>
      </c>
      <c r="E135" s="228" t="s">
        <v>633</v>
      </c>
      <c r="F135" s="229" t="s">
        <v>634</v>
      </c>
      <c r="G135" s="230" t="s">
        <v>160</v>
      </c>
      <c r="H135" s="231">
        <v>17</v>
      </c>
      <c r="I135" s="232"/>
      <c r="J135" s="233">
        <f>ROUND(I135*H135,2)</f>
        <v>0</v>
      </c>
      <c r="K135" s="229" t="s">
        <v>161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0.44</v>
      </c>
      <c r="T135" s="237">
        <f>S135*H135</f>
        <v>7.4800000000000004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162</v>
      </c>
      <c r="AT135" s="238" t="s">
        <v>157</v>
      </c>
      <c r="AU135" s="238" t="s">
        <v>85</v>
      </c>
      <c r="AY135" s="18" t="s">
        <v>155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162</v>
      </c>
      <c r="BM135" s="238" t="s">
        <v>85</v>
      </c>
    </row>
    <row r="136" s="13" customFormat="1">
      <c r="A136" s="13"/>
      <c r="B136" s="240"/>
      <c r="C136" s="241"/>
      <c r="D136" s="242" t="s">
        <v>163</v>
      </c>
      <c r="E136" s="243" t="s">
        <v>1</v>
      </c>
      <c r="F136" s="244" t="s">
        <v>813</v>
      </c>
      <c r="G136" s="241"/>
      <c r="H136" s="243" t="s">
        <v>1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163</v>
      </c>
      <c r="AU136" s="250" t="s">
        <v>85</v>
      </c>
      <c r="AV136" s="13" t="s">
        <v>83</v>
      </c>
      <c r="AW136" s="13" t="s">
        <v>32</v>
      </c>
      <c r="AX136" s="13" t="s">
        <v>76</v>
      </c>
      <c r="AY136" s="250" t="s">
        <v>155</v>
      </c>
    </row>
    <row r="137" s="13" customFormat="1">
      <c r="A137" s="13"/>
      <c r="B137" s="240"/>
      <c r="C137" s="241"/>
      <c r="D137" s="242" t="s">
        <v>163</v>
      </c>
      <c r="E137" s="243" t="s">
        <v>1</v>
      </c>
      <c r="F137" s="244" t="s">
        <v>537</v>
      </c>
      <c r="G137" s="241"/>
      <c r="H137" s="243" t="s">
        <v>1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163</v>
      </c>
      <c r="AU137" s="250" t="s">
        <v>85</v>
      </c>
      <c r="AV137" s="13" t="s">
        <v>83</v>
      </c>
      <c r="AW137" s="13" t="s">
        <v>32</v>
      </c>
      <c r="AX137" s="13" t="s">
        <v>76</v>
      </c>
      <c r="AY137" s="250" t="s">
        <v>155</v>
      </c>
    </row>
    <row r="138" s="14" customFormat="1">
      <c r="A138" s="14"/>
      <c r="B138" s="251"/>
      <c r="C138" s="252"/>
      <c r="D138" s="242" t="s">
        <v>163</v>
      </c>
      <c r="E138" s="253" t="s">
        <v>1</v>
      </c>
      <c r="F138" s="254" t="s">
        <v>814</v>
      </c>
      <c r="G138" s="252"/>
      <c r="H138" s="255">
        <v>17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163</v>
      </c>
      <c r="AU138" s="261" t="s">
        <v>85</v>
      </c>
      <c r="AV138" s="14" t="s">
        <v>85</v>
      </c>
      <c r="AW138" s="14" t="s">
        <v>32</v>
      </c>
      <c r="AX138" s="14" t="s">
        <v>76</v>
      </c>
      <c r="AY138" s="261" t="s">
        <v>155</v>
      </c>
    </row>
    <row r="139" s="15" customFormat="1">
      <c r="A139" s="15"/>
      <c r="B139" s="262"/>
      <c r="C139" s="263"/>
      <c r="D139" s="242" t="s">
        <v>163</v>
      </c>
      <c r="E139" s="264" t="s">
        <v>1</v>
      </c>
      <c r="F139" s="265" t="s">
        <v>167</v>
      </c>
      <c r="G139" s="263"/>
      <c r="H139" s="266">
        <v>17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2" t="s">
        <v>163</v>
      </c>
      <c r="AU139" s="272" t="s">
        <v>85</v>
      </c>
      <c r="AV139" s="15" t="s">
        <v>162</v>
      </c>
      <c r="AW139" s="15" t="s">
        <v>32</v>
      </c>
      <c r="AX139" s="15" t="s">
        <v>83</v>
      </c>
      <c r="AY139" s="272" t="s">
        <v>155</v>
      </c>
    </row>
    <row r="140" s="2" customFormat="1" ht="66.75" customHeight="1">
      <c r="A140" s="39"/>
      <c r="B140" s="40"/>
      <c r="C140" s="227" t="s">
        <v>85</v>
      </c>
      <c r="D140" s="227" t="s">
        <v>157</v>
      </c>
      <c r="E140" s="228" t="s">
        <v>815</v>
      </c>
      <c r="F140" s="229" t="s">
        <v>816</v>
      </c>
      <c r="G140" s="230" t="s">
        <v>160</v>
      </c>
      <c r="H140" s="231">
        <v>17</v>
      </c>
      <c r="I140" s="232"/>
      <c r="J140" s="233">
        <f>ROUND(I140*H140,2)</f>
        <v>0</v>
      </c>
      <c r="K140" s="229" t="s">
        <v>161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0.57999999999999996</v>
      </c>
      <c r="T140" s="237">
        <f>S140*H140</f>
        <v>9.8599999999999994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162</v>
      </c>
      <c r="AT140" s="238" t="s">
        <v>157</v>
      </c>
      <c r="AU140" s="238" t="s">
        <v>85</v>
      </c>
      <c r="AY140" s="18" t="s">
        <v>155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162</v>
      </c>
      <c r="BM140" s="238" t="s">
        <v>162</v>
      </c>
    </row>
    <row r="141" s="13" customFormat="1">
      <c r="A141" s="13"/>
      <c r="B141" s="240"/>
      <c r="C141" s="241"/>
      <c r="D141" s="242" t="s">
        <v>163</v>
      </c>
      <c r="E141" s="243" t="s">
        <v>1</v>
      </c>
      <c r="F141" s="244" t="s">
        <v>813</v>
      </c>
      <c r="G141" s="241"/>
      <c r="H141" s="243" t="s">
        <v>1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163</v>
      </c>
      <c r="AU141" s="250" t="s">
        <v>85</v>
      </c>
      <c r="AV141" s="13" t="s">
        <v>83</v>
      </c>
      <c r="AW141" s="13" t="s">
        <v>32</v>
      </c>
      <c r="AX141" s="13" t="s">
        <v>76</v>
      </c>
      <c r="AY141" s="250" t="s">
        <v>155</v>
      </c>
    </row>
    <row r="142" s="14" customFormat="1">
      <c r="A142" s="14"/>
      <c r="B142" s="251"/>
      <c r="C142" s="252"/>
      <c r="D142" s="242" t="s">
        <v>163</v>
      </c>
      <c r="E142" s="253" t="s">
        <v>1</v>
      </c>
      <c r="F142" s="254" t="s">
        <v>814</v>
      </c>
      <c r="G142" s="252"/>
      <c r="H142" s="255">
        <v>17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1" t="s">
        <v>163</v>
      </c>
      <c r="AU142" s="261" t="s">
        <v>85</v>
      </c>
      <c r="AV142" s="14" t="s">
        <v>85</v>
      </c>
      <c r="AW142" s="14" t="s">
        <v>32</v>
      </c>
      <c r="AX142" s="14" t="s">
        <v>76</v>
      </c>
      <c r="AY142" s="261" t="s">
        <v>155</v>
      </c>
    </row>
    <row r="143" s="15" customFormat="1">
      <c r="A143" s="15"/>
      <c r="B143" s="262"/>
      <c r="C143" s="263"/>
      <c r="D143" s="242" t="s">
        <v>163</v>
      </c>
      <c r="E143" s="264" t="s">
        <v>1</v>
      </c>
      <c r="F143" s="265" t="s">
        <v>167</v>
      </c>
      <c r="G143" s="263"/>
      <c r="H143" s="266">
        <v>17</v>
      </c>
      <c r="I143" s="267"/>
      <c r="J143" s="263"/>
      <c r="K143" s="263"/>
      <c r="L143" s="268"/>
      <c r="M143" s="269"/>
      <c r="N143" s="270"/>
      <c r="O143" s="270"/>
      <c r="P143" s="270"/>
      <c r="Q143" s="270"/>
      <c r="R143" s="270"/>
      <c r="S143" s="270"/>
      <c r="T143" s="271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2" t="s">
        <v>163</v>
      </c>
      <c r="AU143" s="272" t="s">
        <v>85</v>
      </c>
      <c r="AV143" s="15" t="s">
        <v>162</v>
      </c>
      <c r="AW143" s="15" t="s">
        <v>32</v>
      </c>
      <c r="AX143" s="15" t="s">
        <v>83</v>
      </c>
      <c r="AY143" s="272" t="s">
        <v>155</v>
      </c>
    </row>
    <row r="144" s="2" customFormat="1" ht="55.5" customHeight="1">
      <c r="A144" s="39"/>
      <c r="B144" s="40"/>
      <c r="C144" s="227" t="s">
        <v>178</v>
      </c>
      <c r="D144" s="227" t="s">
        <v>157</v>
      </c>
      <c r="E144" s="228" t="s">
        <v>184</v>
      </c>
      <c r="F144" s="229" t="s">
        <v>185</v>
      </c>
      <c r="G144" s="230" t="s">
        <v>160</v>
      </c>
      <c r="H144" s="231">
        <v>17</v>
      </c>
      <c r="I144" s="232"/>
      <c r="J144" s="233">
        <f>ROUND(I144*H144,2)</f>
        <v>0</v>
      </c>
      <c r="K144" s="229" t="s">
        <v>161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0.22</v>
      </c>
      <c r="T144" s="237">
        <f>S144*H144</f>
        <v>3.7400000000000002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162</v>
      </c>
      <c r="AT144" s="238" t="s">
        <v>157</v>
      </c>
      <c r="AU144" s="238" t="s">
        <v>85</v>
      </c>
      <c r="AY144" s="18" t="s">
        <v>155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162</v>
      </c>
      <c r="BM144" s="238" t="s">
        <v>181</v>
      </c>
    </row>
    <row r="145" s="13" customFormat="1">
      <c r="A145" s="13"/>
      <c r="B145" s="240"/>
      <c r="C145" s="241"/>
      <c r="D145" s="242" t="s">
        <v>163</v>
      </c>
      <c r="E145" s="243" t="s">
        <v>1</v>
      </c>
      <c r="F145" s="244" t="s">
        <v>813</v>
      </c>
      <c r="G145" s="241"/>
      <c r="H145" s="243" t="s">
        <v>1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163</v>
      </c>
      <c r="AU145" s="250" t="s">
        <v>85</v>
      </c>
      <c r="AV145" s="13" t="s">
        <v>83</v>
      </c>
      <c r="AW145" s="13" t="s">
        <v>32</v>
      </c>
      <c r="AX145" s="13" t="s">
        <v>76</v>
      </c>
      <c r="AY145" s="250" t="s">
        <v>155</v>
      </c>
    </row>
    <row r="146" s="14" customFormat="1">
      <c r="A146" s="14"/>
      <c r="B146" s="251"/>
      <c r="C146" s="252"/>
      <c r="D146" s="242" t="s">
        <v>163</v>
      </c>
      <c r="E146" s="253" t="s">
        <v>1</v>
      </c>
      <c r="F146" s="254" t="s">
        <v>814</v>
      </c>
      <c r="G146" s="252"/>
      <c r="H146" s="255">
        <v>17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1" t="s">
        <v>163</v>
      </c>
      <c r="AU146" s="261" t="s">
        <v>85</v>
      </c>
      <c r="AV146" s="14" t="s">
        <v>85</v>
      </c>
      <c r="AW146" s="14" t="s">
        <v>32</v>
      </c>
      <c r="AX146" s="14" t="s">
        <v>76</v>
      </c>
      <c r="AY146" s="261" t="s">
        <v>155</v>
      </c>
    </row>
    <row r="147" s="15" customFormat="1">
      <c r="A147" s="15"/>
      <c r="B147" s="262"/>
      <c r="C147" s="263"/>
      <c r="D147" s="242" t="s">
        <v>163</v>
      </c>
      <c r="E147" s="264" t="s">
        <v>1</v>
      </c>
      <c r="F147" s="265" t="s">
        <v>167</v>
      </c>
      <c r="G147" s="263"/>
      <c r="H147" s="266">
        <v>17</v>
      </c>
      <c r="I147" s="267"/>
      <c r="J147" s="263"/>
      <c r="K147" s="263"/>
      <c r="L147" s="268"/>
      <c r="M147" s="269"/>
      <c r="N147" s="270"/>
      <c r="O147" s="270"/>
      <c r="P147" s="270"/>
      <c r="Q147" s="270"/>
      <c r="R147" s="270"/>
      <c r="S147" s="270"/>
      <c r="T147" s="27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2" t="s">
        <v>163</v>
      </c>
      <c r="AU147" s="272" t="s">
        <v>85</v>
      </c>
      <c r="AV147" s="15" t="s">
        <v>162</v>
      </c>
      <c r="AW147" s="15" t="s">
        <v>32</v>
      </c>
      <c r="AX147" s="15" t="s">
        <v>83</v>
      </c>
      <c r="AY147" s="272" t="s">
        <v>155</v>
      </c>
    </row>
    <row r="148" s="2" customFormat="1" ht="49.05" customHeight="1">
      <c r="A148" s="39"/>
      <c r="B148" s="40"/>
      <c r="C148" s="227" t="s">
        <v>162</v>
      </c>
      <c r="D148" s="227" t="s">
        <v>157</v>
      </c>
      <c r="E148" s="228" t="s">
        <v>196</v>
      </c>
      <c r="F148" s="229" t="s">
        <v>197</v>
      </c>
      <c r="G148" s="230" t="s">
        <v>160</v>
      </c>
      <c r="H148" s="231">
        <v>17</v>
      </c>
      <c r="I148" s="232"/>
      <c r="J148" s="233">
        <f>ROUND(I148*H148,2)</f>
        <v>0</v>
      </c>
      <c r="K148" s="229" t="s">
        <v>161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3.8359999999999999E-05</v>
      </c>
      <c r="R148" s="236">
        <f>Q148*H148</f>
        <v>0.00065211999999999996</v>
      </c>
      <c r="S148" s="236">
        <v>0.091999999999999998</v>
      </c>
      <c r="T148" s="237">
        <f>S148*H148</f>
        <v>1.5640000000000001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162</v>
      </c>
      <c r="AT148" s="238" t="s">
        <v>157</v>
      </c>
      <c r="AU148" s="238" t="s">
        <v>85</v>
      </c>
      <c r="AY148" s="18" t="s">
        <v>155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162</v>
      </c>
      <c r="BM148" s="238" t="s">
        <v>186</v>
      </c>
    </row>
    <row r="149" s="13" customFormat="1">
      <c r="A149" s="13"/>
      <c r="B149" s="240"/>
      <c r="C149" s="241"/>
      <c r="D149" s="242" t="s">
        <v>163</v>
      </c>
      <c r="E149" s="243" t="s">
        <v>1</v>
      </c>
      <c r="F149" s="244" t="s">
        <v>813</v>
      </c>
      <c r="G149" s="241"/>
      <c r="H149" s="243" t="s">
        <v>1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163</v>
      </c>
      <c r="AU149" s="250" t="s">
        <v>85</v>
      </c>
      <c r="AV149" s="13" t="s">
        <v>83</v>
      </c>
      <c r="AW149" s="13" t="s">
        <v>32</v>
      </c>
      <c r="AX149" s="13" t="s">
        <v>76</v>
      </c>
      <c r="AY149" s="250" t="s">
        <v>155</v>
      </c>
    </row>
    <row r="150" s="14" customFormat="1">
      <c r="A150" s="14"/>
      <c r="B150" s="251"/>
      <c r="C150" s="252"/>
      <c r="D150" s="242" t="s">
        <v>163</v>
      </c>
      <c r="E150" s="253" t="s">
        <v>1</v>
      </c>
      <c r="F150" s="254" t="s">
        <v>814</v>
      </c>
      <c r="G150" s="252"/>
      <c r="H150" s="255">
        <v>17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163</v>
      </c>
      <c r="AU150" s="261" t="s">
        <v>85</v>
      </c>
      <c r="AV150" s="14" t="s">
        <v>85</v>
      </c>
      <c r="AW150" s="14" t="s">
        <v>32</v>
      </c>
      <c r="AX150" s="14" t="s">
        <v>76</v>
      </c>
      <c r="AY150" s="261" t="s">
        <v>155</v>
      </c>
    </row>
    <row r="151" s="15" customFormat="1">
      <c r="A151" s="15"/>
      <c r="B151" s="262"/>
      <c r="C151" s="263"/>
      <c r="D151" s="242" t="s">
        <v>163</v>
      </c>
      <c r="E151" s="264" t="s">
        <v>1</v>
      </c>
      <c r="F151" s="265" t="s">
        <v>167</v>
      </c>
      <c r="G151" s="263"/>
      <c r="H151" s="266">
        <v>17</v>
      </c>
      <c r="I151" s="267"/>
      <c r="J151" s="263"/>
      <c r="K151" s="263"/>
      <c r="L151" s="268"/>
      <c r="M151" s="269"/>
      <c r="N151" s="270"/>
      <c r="O151" s="270"/>
      <c r="P151" s="270"/>
      <c r="Q151" s="270"/>
      <c r="R151" s="270"/>
      <c r="S151" s="270"/>
      <c r="T151" s="27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2" t="s">
        <v>163</v>
      </c>
      <c r="AU151" s="272" t="s">
        <v>85</v>
      </c>
      <c r="AV151" s="15" t="s">
        <v>162</v>
      </c>
      <c r="AW151" s="15" t="s">
        <v>32</v>
      </c>
      <c r="AX151" s="15" t="s">
        <v>83</v>
      </c>
      <c r="AY151" s="272" t="s">
        <v>155</v>
      </c>
    </row>
    <row r="152" s="2" customFormat="1" ht="24.15" customHeight="1">
      <c r="A152" s="39"/>
      <c r="B152" s="40"/>
      <c r="C152" s="227" t="s">
        <v>188</v>
      </c>
      <c r="D152" s="227" t="s">
        <v>157</v>
      </c>
      <c r="E152" s="228" t="s">
        <v>200</v>
      </c>
      <c r="F152" s="229" t="s">
        <v>201</v>
      </c>
      <c r="G152" s="230" t="s">
        <v>202</v>
      </c>
      <c r="H152" s="231">
        <v>300</v>
      </c>
      <c r="I152" s="232"/>
      <c r="J152" s="233">
        <f>ROUND(I152*H152,2)</f>
        <v>0</v>
      </c>
      <c r="K152" s="229" t="s">
        <v>161</v>
      </c>
      <c r="L152" s="45"/>
      <c r="M152" s="234" t="s">
        <v>1</v>
      </c>
      <c r="N152" s="235" t="s">
        <v>41</v>
      </c>
      <c r="O152" s="92"/>
      <c r="P152" s="236">
        <f>O152*H152</f>
        <v>0</v>
      </c>
      <c r="Q152" s="236">
        <v>3.2634E-05</v>
      </c>
      <c r="R152" s="236">
        <f>Q152*H152</f>
        <v>0.0097902000000000006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162</v>
      </c>
      <c r="AT152" s="238" t="s">
        <v>157</v>
      </c>
      <c r="AU152" s="238" t="s">
        <v>85</v>
      </c>
      <c r="AY152" s="18" t="s">
        <v>155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162</v>
      </c>
      <c r="BM152" s="238" t="s">
        <v>191</v>
      </c>
    </row>
    <row r="153" s="14" customFormat="1">
      <c r="A153" s="14"/>
      <c r="B153" s="251"/>
      <c r="C153" s="252"/>
      <c r="D153" s="242" t="s">
        <v>163</v>
      </c>
      <c r="E153" s="253" t="s">
        <v>1</v>
      </c>
      <c r="F153" s="254" t="s">
        <v>817</v>
      </c>
      <c r="G153" s="252"/>
      <c r="H153" s="255">
        <v>300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163</v>
      </c>
      <c r="AU153" s="261" t="s">
        <v>85</v>
      </c>
      <c r="AV153" s="14" t="s">
        <v>85</v>
      </c>
      <c r="AW153" s="14" t="s">
        <v>32</v>
      </c>
      <c r="AX153" s="14" t="s">
        <v>76</v>
      </c>
      <c r="AY153" s="261" t="s">
        <v>155</v>
      </c>
    </row>
    <row r="154" s="15" customFormat="1">
      <c r="A154" s="15"/>
      <c r="B154" s="262"/>
      <c r="C154" s="263"/>
      <c r="D154" s="242" t="s">
        <v>163</v>
      </c>
      <c r="E154" s="264" t="s">
        <v>1</v>
      </c>
      <c r="F154" s="265" t="s">
        <v>167</v>
      </c>
      <c r="G154" s="263"/>
      <c r="H154" s="266">
        <v>300</v>
      </c>
      <c r="I154" s="267"/>
      <c r="J154" s="263"/>
      <c r="K154" s="263"/>
      <c r="L154" s="268"/>
      <c r="M154" s="269"/>
      <c r="N154" s="270"/>
      <c r="O154" s="270"/>
      <c r="P154" s="270"/>
      <c r="Q154" s="270"/>
      <c r="R154" s="270"/>
      <c r="S154" s="270"/>
      <c r="T154" s="27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2" t="s">
        <v>163</v>
      </c>
      <c r="AU154" s="272" t="s">
        <v>85</v>
      </c>
      <c r="AV154" s="15" t="s">
        <v>162</v>
      </c>
      <c r="AW154" s="15" t="s">
        <v>32</v>
      </c>
      <c r="AX154" s="15" t="s">
        <v>83</v>
      </c>
      <c r="AY154" s="272" t="s">
        <v>155</v>
      </c>
    </row>
    <row r="155" s="2" customFormat="1" ht="37.8" customHeight="1">
      <c r="A155" s="39"/>
      <c r="B155" s="40"/>
      <c r="C155" s="227" t="s">
        <v>181</v>
      </c>
      <c r="D155" s="227" t="s">
        <v>157</v>
      </c>
      <c r="E155" s="228" t="s">
        <v>206</v>
      </c>
      <c r="F155" s="229" t="s">
        <v>207</v>
      </c>
      <c r="G155" s="230" t="s">
        <v>208</v>
      </c>
      <c r="H155" s="231">
        <v>12</v>
      </c>
      <c r="I155" s="232"/>
      <c r="J155" s="233">
        <f>ROUND(I155*H155,2)</f>
        <v>0</v>
      </c>
      <c r="K155" s="229" t="s">
        <v>161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162</v>
      </c>
      <c r="AT155" s="238" t="s">
        <v>157</v>
      </c>
      <c r="AU155" s="238" t="s">
        <v>85</v>
      </c>
      <c r="AY155" s="18" t="s">
        <v>155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162</v>
      </c>
      <c r="BM155" s="238" t="s">
        <v>8</v>
      </c>
    </row>
    <row r="156" s="14" customFormat="1">
      <c r="A156" s="14"/>
      <c r="B156" s="251"/>
      <c r="C156" s="252"/>
      <c r="D156" s="242" t="s">
        <v>163</v>
      </c>
      <c r="E156" s="253" t="s">
        <v>1</v>
      </c>
      <c r="F156" s="254" t="s">
        <v>818</v>
      </c>
      <c r="G156" s="252"/>
      <c r="H156" s="255">
        <v>12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163</v>
      </c>
      <c r="AU156" s="261" t="s">
        <v>85</v>
      </c>
      <c r="AV156" s="14" t="s">
        <v>85</v>
      </c>
      <c r="AW156" s="14" t="s">
        <v>32</v>
      </c>
      <c r="AX156" s="14" t="s">
        <v>76</v>
      </c>
      <c r="AY156" s="261" t="s">
        <v>155</v>
      </c>
    </row>
    <row r="157" s="15" customFormat="1">
      <c r="A157" s="15"/>
      <c r="B157" s="262"/>
      <c r="C157" s="263"/>
      <c r="D157" s="242" t="s">
        <v>163</v>
      </c>
      <c r="E157" s="264" t="s">
        <v>1</v>
      </c>
      <c r="F157" s="265" t="s">
        <v>167</v>
      </c>
      <c r="G157" s="263"/>
      <c r="H157" s="266">
        <v>12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2" t="s">
        <v>163</v>
      </c>
      <c r="AU157" s="272" t="s">
        <v>85</v>
      </c>
      <c r="AV157" s="15" t="s">
        <v>162</v>
      </c>
      <c r="AW157" s="15" t="s">
        <v>32</v>
      </c>
      <c r="AX157" s="15" t="s">
        <v>83</v>
      </c>
      <c r="AY157" s="272" t="s">
        <v>155</v>
      </c>
    </row>
    <row r="158" s="2" customFormat="1" ht="33" customHeight="1">
      <c r="A158" s="39"/>
      <c r="B158" s="40"/>
      <c r="C158" s="227" t="s">
        <v>199</v>
      </c>
      <c r="D158" s="227" t="s">
        <v>157</v>
      </c>
      <c r="E158" s="228" t="s">
        <v>819</v>
      </c>
      <c r="F158" s="229" t="s">
        <v>820</v>
      </c>
      <c r="G158" s="230" t="s">
        <v>215</v>
      </c>
      <c r="H158" s="231">
        <v>8.2129999999999992</v>
      </c>
      <c r="I158" s="232"/>
      <c r="J158" s="233">
        <f>ROUND(I158*H158,2)</f>
        <v>0</v>
      </c>
      <c r="K158" s="229" t="s">
        <v>161</v>
      </c>
      <c r="L158" s="45"/>
      <c r="M158" s="234" t="s">
        <v>1</v>
      </c>
      <c r="N158" s="235" t="s">
        <v>41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162</v>
      </c>
      <c r="AT158" s="238" t="s">
        <v>157</v>
      </c>
      <c r="AU158" s="238" t="s">
        <v>85</v>
      </c>
      <c r="AY158" s="18" t="s">
        <v>155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83</v>
      </c>
      <c r="BK158" s="239">
        <f>ROUND(I158*H158,2)</f>
        <v>0</v>
      </c>
      <c r="BL158" s="18" t="s">
        <v>162</v>
      </c>
      <c r="BM158" s="238" t="s">
        <v>203</v>
      </c>
    </row>
    <row r="159" s="13" customFormat="1">
      <c r="A159" s="13"/>
      <c r="B159" s="240"/>
      <c r="C159" s="241"/>
      <c r="D159" s="242" t="s">
        <v>163</v>
      </c>
      <c r="E159" s="243" t="s">
        <v>1</v>
      </c>
      <c r="F159" s="244" t="s">
        <v>813</v>
      </c>
      <c r="G159" s="241"/>
      <c r="H159" s="243" t="s">
        <v>1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163</v>
      </c>
      <c r="AU159" s="250" t="s">
        <v>85</v>
      </c>
      <c r="AV159" s="13" t="s">
        <v>83</v>
      </c>
      <c r="AW159" s="13" t="s">
        <v>32</v>
      </c>
      <c r="AX159" s="13" t="s">
        <v>76</v>
      </c>
      <c r="AY159" s="250" t="s">
        <v>155</v>
      </c>
    </row>
    <row r="160" s="13" customFormat="1">
      <c r="A160" s="13"/>
      <c r="B160" s="240"/>
      <c r="C160" s="241"/>
      <c r="D160" s="242" t="s">
        <v>163</v>
      </c>
      <c r="E160" s="243" t="s">
        <v>1</v>
      </c>
      <c r="F160" s="244" t="s">
        <v>821</v>
      </c>
      <c r="G160" s="241"/>
      <c r="H160" s="243" t="s">
        <v>1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163</v>
      </c>
      <c r="AU160" s="250" t="s">
        <v>85</v>
      </c>
      <c r="AV160" s="13" t="s">
        <v>83</v>
      </c>
      <c r="AW160" s="13" t="s">
        <v>32</v>
      </c>
      <c r="AX160" s="13" t="s">
        <v>76</v>
      </c>
      <c r="AY160" s="250" t="s">
        <v>155</v>
      </c>
    </row>
    <row r="161" s="14" customFormat="1">
      <c r="A161" s="14"/>
      <c r="B161" s="251"/>
      <c r="C161" s="252"/>
      <c r="D161" s="242" t="s">
        <v>163</v>
      </c>
      <c r="E161" s="253" t="s">
        <v>1</v>
      </c>
      <c r="F161" s="254" t="s">
        <v>822</v>
      </c>
      <c r="G161" s="252"/>
      <c r="H161" s="255">
        <v>8.2129999999999992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1" t="s">
        <v>163</v>
      </c>
      <c r="AU161" s="261" t="s">
        <v>85</v>
      </c>
      <c r="AV161" s="14" t="s">
        <v>85</v>
      </c>
      <c r="AW161" s="14" t="s">
        <v>32</v>
      </c>
      <c r="AX161" s="14" t="s">
        <v>76</v>
      </c>
      <c r="AY161" s="261" t="s">
        <v>155</v>
      </c>
    </row>
    <row r="162" s="15" customFormat="1">
      <c r="A162" s="15"/>
      <c r="B162" s="262"/>
      <c r="C162" s="263"/>
      <c r="D162" s="242" t="s">
        <v>163</v>
      </c>
      <c r="E162" s="264" t="s">
        <v>1</v>
      </c>
      <c r="F162" s="265" t="s">
        <v>167</v>
      </c>
      <c r="G162" s="263"/>
      <c r="H162" s="266">
        <v>8.2129999999999992</v>
      </c>
      <c r="I162" s="267"/>
      <c r="J162" s="263"/>
      <c r="K162" s="263"/>
      <c r="L162" s="268"/>
      <c r="M162" s="269"/>
      <c r="N162" s="270"/>
      <c r="O162" s="270"/>
      <c r="P162" s="270"/>
      <c r="Q162" s="270"/>
      <c r="R162" s="270"/>
      <c r="S162" s="270"/>
      <c r="T162" s="27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2" t="s">
        <v>163</v>
      </c>
      <c r="AU162" s="272" t="s">
        <v>85</v>
      </c>
      <c r="AV162" s="15" t="s">
        <v>162</v>
      </c>
      <c r="AW162" s="15" t="s">
        <v>32</v>
      </c>
      <c r="AX162" s="15" t="s">
        <v>83</v>
      </c>
      <c r="AY162" s="272" t="s">
        <v>155</v>
      </c>
    </row>
    <row r="163" s="2" customFormat="1" ht="33" customHeight="1">
      <c r="A163" s="39"/>
      <c r="B163" s="40"/>
      <c r="C163" s="227" t="s">
        <v>186</v>
      </c>
      <c r="D163" s="227" t="s">
        <v>157</v>
      </c>
      <c r="E163" s="228" t="s">
        <v>823</v>
      </c>
      <c r="F163" s="229" t="s">
        <v>824</v>
      </c>
      <c r="G163" s="230" t="s">
        <v>215</v>
      </c>
      <c r="H163" s="231">
        <v>12.32</v>
      </c>
      <c r="I163" s="232"/>
      <c r="J163" s="233">
        <f>ROUND(I163*H163,2)</f>
        <v>0</v>
      </c>
      <c r="K163" s="229" t="s">
        <v>161</v>
      </c>
      <c r="L163" s="45"/>
      <c r="M163" s="234" t="s">
        <v>1</v>
      </c>
      <c r="N163" s="235" t="s">
        <v>41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162</v>
      </c>
      <c r="AT163" s="238" t="s">
        <v>157</v>
      </c>
      <c r="AU163" s="238" t="s">
        <v>85</v>
      </c>
      <c r="AY163" s="18" t="s">
        <v>155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83</v>
      </c>
      <c r="BK163" s="239">
        <f>ROUND(I163*H163,2)</f>
        <v>0</v>
      </c>
      <c r="BL163" s="18" t="s">
        <v>162</v>
      </c>
      <c r="BM163" s="238" t="s">
        <v>209</v>
      </c>
    </row>
    <row r="164" s="13" customFormat="1">
      <c r="A164" s="13"/>
      <c r="B164" s="240"/>
      <c r="C164" s="241"/>
      <c r="D164" s="242" t="s">
        <v>163</v>
      </c>
      <c r="E164" s="243" t="s">
        <v>1</v>
      </c>
      <c r="F164" s="244" t="s">
        <v>813</v>
      </c>
      <c r="G164" s="241"/>
      <c r="H164" s="243" t="s">
        <v>1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0" t="s">
        <v>163</v>
      </c>
      <c r="AU164" s="250" t="s">
        <v>85</v>
      </c>
      <c r="AV164" s="13" t="s">
        <v>83</v>
      </c>
      <c r="AW164" s="13" t="s">
        <v>32</v>
      </c>
      <c r="AX164" s="13" t="s">
        <v>76</v>
      </c>
      <c r="AY164" s="250" t="s">
        <v>155</v>
      </c>
    </row>
    <row r="165" s="13" customFormat="1">
      <c r="A165" s="13"/>
      <c r="B165" s="240"/>
      <c r="C165" s="241"/>
      <c r="D165" s="242" t="s">
        <v>163</v>
      </c>
      <c r="E165" s="243" t="s">
        <v>1</v>
      </c>
      <c r="F165" s="244" t="s">
        <v>825</v>
      </c>
      <c r="G165" s="241"/>
      <c r="H165" s="243" t="s">
        <v>1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163</v>
      </c>
      <c r="AU165" s="250" t="s">
        <v>85</v>
      </c>
      <c r="AV165" s="13" t="s">
        <v>83</v>
      </c>
      <c r="AW165" s="13" t="s">
        <v>32</v>
      </c>
      <c r="AX165" s="13" t="s">
        <v>76</v>
      </c>
      <c r="AY165" s="250" t="s">
        <v>155</v>
      </c>
    </row>
    <row r="166" s="14" customFormat="1">
      <c r="A166" s="14"/>
      <c r="B166" s="251"/>
      <c r="C166" s="252"/>
      <c r="D166" s="242" t="s">
        <v>163</v>
      </c>
      <c r="E166" s="253" t="s">
        <v>1</v>
      </c>
      <c r="F166" s="254" t="s">
        <v>826</v>
      </c>
      <c r="G166" s="252"/>
      <c r="H166" s="255">
        <v>12.32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1" t="s">
        <v>163</v>
      </c>
      <c r="AU166" s="261" t="s">
        <v>85</v>
      </c>
      <c r="AV166" s="14" t="s">
        <v>85</v>
      </c>
      <c r="AW166" s="14" t="s">
        <v>32</v>
      </c>
      <c r="AX166" s="14" t="s">
        <v>76</v>
      </c>
      <c r="AY166" s="261" t="s">
        <v>155</v>
      </c>
    </row>
    <row r="167" s="15" customFormat="1">
      <c r="A167" s="15"/>
      <c r="B167" s="262"/>
      <c r="C167" s="263"/>
      <c r="D167" s="242" t="s">
        <v>163</v>
      </c>
      <c r="E167" s="264" t="s">
        <v>1</v>
      </c>
      <c r="F167" s="265" t="s">
        <v>167</v>
      </c>
      <c r="G167" s="263"/>
      <c r="H167" s="266">
        <v>12.32</v>
      </c>
      <c r="I167" s="267"/>
      <c r="J167" s="263"/>
      <c r="K167" s="263"/>
      <c r="L167" s="268"/>
      <c r="M167" s="269"/>
      <c r="N167" s="270"/>
      <c r="O167" s="270"/>
      <c r="P167" s="270"/>
      <c r="Q167" s="270"/>
      <c r="R167" s="270"/>
      <c r="S167" s="270"/>
      <c r="T167" s="27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2" t="s">
        <v>163</v>
      </c>
      <c r="AU167" s="272" t="s">
        <v>85</v>
      </c>
      <c r="AV167" s="15" t="s">
        <v>162</v>
      </c>
      <c r="AW167" s="15" t="s">
        <v>32</v>
      </c>
      <c r="AX167" s="15" t="s">
        <v>83</v>
      </c>
      <c r="AY167" s="272" t="s">
        <v>155</v>
      </c>
    </row>
    <row r="168" s="2" customFormat="1" ht="33" customHeight="1">
      <c r="A168" s="39"/>
      <c r="B168" s="40"/>
      <c r="C168" s="227" t="s">
        <v>212</v>
      </c>
      <c r="D168" s="227" t="s">
        <v>157</v>
      </c>
      <c r="E168" s="228" t="s">
        <v>827</v>
      </c>
      <c r="F168" s="229" t="s">
        <v>828</v>
      </c>
      <c r="G168" s="230" t="s">
        <v>215</v>
      </c>
      <c r="H168" s="231">
        <v>24.640000000000001</v>
      </c>
      <c r="I168" s="232"/>
      <c r="J168" s="233">
        <f>ROUND(I168*H168,2)</f>
        <v>0</v>
      </c>
      <c r="K168" s="229" t="s">
        <v>161</v>
      </c>
      <c r="L168" s="45"/>
      <c r="M168" s="234" t="s">
        <v>1</v>
      </c>
      <c r="N168" s="235" t="s">
        <v>41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162</v>
      </c>
      <c r="AT168" s="238" t="s">
        <v>157</v>
      </c>
      <c r="AU168" s="238" t="s">
        <v>85</v>
      </c>
      <c r="AY168" s="18" t="s">
        <v>155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83</v>
      </c>
      <c r="BK168" s="239">
        <f>ROUND(I168*H168,2)</f>
        <v>0</v>
      </c>
      <c r="BL168" s="18" t="s">
        <v>162</v>
      </c>
      <c r="BM168" s="238" t="s">
        <v>216</v>
      </c>
    </row>
    <row r="169" s="13" customFormat="1">
      <c r="A169" s="13"/>
      <c r="B169" s="240"/>
      <c r="C169" s="241"/>
      <c r="D169" s="242" t="s">
        <v>163</v>
      </c>
      <c r="E169" s="243" t="s">
        <v>1</v>
      </c>
      <c r="F169" s="244" t="s">
        <v>813</v>
      </c>
      <c r="G169" s="241"/>
      <c r="H169" s="243" t="s">
        <v>1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163</v>
      </c>
      <c r="AU169" s="250" t="s">
        <v>85</v>
      </c>
      <c r="AV169" s="13" t="s">
        <v>83</v>
      </c>
      <c r="AW169" s="13" t="s">
        <v>32</v>
      </c>
      <c r="AX169" s="13" t="s">
        <v>76</v>
      </c>
      <c r="AY169" s="250" t="s">
        <v>155</v>
      </c>
    </row>
    <row r="170" s="13" customFormat="1">
      <c r="A170" s="13"/>
      <c r="B170" s="240"/>
      <c r="C170" s="241"/>
      <c r="D170" s="242" t="s">
        <v>163</v>
      </c>
      <c r="E170" s="243" t="s">
        <v>1</v>
      </c>
      <c r="F170" s="244" t="s">
        <v>829</v>
      </c>
      <c r="G170" s="241"/>
      <c r="H170" s="243" t="s">
        <v>1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163</v>
      </c>
      <c r="AU170" s="250" t="s">
        <v>85</v>
      </c>
      <c r="AV170" s="13" t="s">
        <v>83</v>
      </c>
      <c r="AW170" s="13" t="s">
        <v>32</v>
      </c>
      <c r="AX170" s="13" t="s">
        <v>76</v>
      </c>
      <c r="AY170" s="250" t="s">
        <v>155</v>
      </c>
    </row>
    <row r="171" s="14" customFormat="1">
      <c r="A171" s="14"/>
      <c r="B171" s="251"/>
      <c r="C171" s="252"/>
      <c r="D171" s="242" t="s">
        <v>163</v>
      </c>
      <c r="E171" s="253" t="s">
        <v>1</v>
      </c>
      <c r="F171" s="254" t="s">
        <v>830</v>
      </c>
      <c r="G171" s="252"/>
      <c r="H171" s="255">
        <v>24.640000000000001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1" t="s">
        <v>163</v>
      </c>
      <c r="AU171" s="261" t="s">
        <v>85</v>
      </c>
      <c r="AV171" s="14" t="s">
        <v>85</v>
      </c>
      <c r="AW171" s="14" t="s">
        <v>32</v>
      </c>
      <c r="AX171" s="14" t="s">
        <v>76</v>
      </c>
      <c r="AY171" s="261" t="s">
        <v>155</v>
      </c>
    </row>
    <row r="172" s="15" customFormat="1">
      <c r="A172" s="15"/>
      <c r="B172" s="262"/>
      <c r="C172" s="263"/>
      <c r="D172" s="242" t="s">
        <v>163</v>
      </c>
      <c r="E172" s="264" t="s">
        <v>1</v>
      </c>
      <c r="F172" s="265" t="s">
        <v>167</v>
      </c>
      <c r="G172" s="263"/>
      <c r="H172" s="266">
        <v>24.640000000000001</v>
      </c>
      <c r="I172" s="267"/>
      <c r="J172" s="263"/>
      <c r="K172" s="263"/>
      <c r="L172" s="268"/>
      <c r="M172" s="269"/>
      <c r="N172" s="270"/>
      <c r="O172" s="270"/>
      <c r="P172" s="270"/>
      <c r="Q172" s="270"/>
      <c r="R172" s="270"/>
      <c r="S172" s="270"/>
      <c r="T172" s="27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2" t="s">
        <v>163</v>
      </c>
      <c r="AU172" s="272" t="s">
        <v>85</v>
      </c>
      <c r="AV172" s="15" t="s">
        <v>162</v>
      </c>
      <c r="AW172" s="15" t="s">
        <v>32</v>
      </c>
      <c r="AX172" s="15" t="s">
        <v>83</v>
      </c>
      <c r="AY172" s="272" t="s">
        <v>155</v>
      </c>
    </row>
    <row r="173" s="2" customFormat="1" ht="33" customHeight="1">
      <c r="A173" s="39"/>
      <c r="B173" s="40"/>
      <c r="C173" s="227" t="s">
        <v>191</v>
      </c>
      <c r="D173" s="227" t="s">
        <v>157</v>
      </c>
      <c r="E173" s="228" t="s">
        <v>831</v>
      </c>
      <c r="F173" s="229" t="s">
        <v>832</v>
      </c>
      <c r="G173" s="230" t="s">
        <v>215</v>
      </c>
      <c r="H173" s="231">
        <v>46.960000000000001</v>
      </c>
      <c r="I173" s="232"/>
      <c r="J173" s="233">
        <f>ROUND(I173*H173,2)</f>
        <v>0</v>
      </c>
      <c r="K173" s="229" t="s">
        <v>161</v>
      </c>
      <c r="L173" s="45"/>
      <c r="M173" s="234" t="s">
        <v>1</v>
      </c>
      <c r="N173" s="235" t="s">
        <v>41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162</v>
      </c>
      <c r="AT173" s="238" t="s">
        <v>157</v>
      </c>
      <c r="AU173" s="238" t="s">
        <v>85</v>
      </c>
      <c r="AY173" s="18" t="s">
        <v>155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83</v>
      </c>
      <c r="BK173" s="239">
        <f>ROUND(I173*H173,2)</f>
        <v>0</v>
      </c>
      <c r="BL173" s="18" t="s">
        <v>162</v>
      </c>
      <c r="BM173" s="238" t="s">
        <v>219</v>
      </c>
    </row>
    <row r="174" s="13" customFormat="1">
      <c r="A174" s="13"/>
      <c r="B174" s="240"/>
      <c r="C174" s="241"/>
      <c r="D174" s="242" t="s">
        <v>163</v>
      </c>
      <c r="E174" s="243" t="s">
        <v>1</v>
      </c>
      <c r="F174" s="244" t="s">
        <v>813</v>
      </c>
      <c r="G174" s="241"/>
      <c r="H174" s="243" t="s">
        <v>1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163</v>
      </c>
      <c r="AU174" s="250" t="s">
        <v>85</v>
      </c>
      <c r="AV174" s="13" t="s">
        <v>83</v>
      </c>
      <c r="AW174" s="13" t="s">
        <v>32</v>
      </c>
      <c r="AX174" s="13" t="s">
        <v>76</v>
      </c>
      <c r="AY174" s="250" t="s">
        <v>155</v>
      </c>
    </row>
    <row r="175" s="13" customFormat="1">
      <c r="A175" s="13"/>
      <c r="B175" s="240"/>
      <c r="C175" s="241"/>
      <c r="D175" s="242" t="s">
        <v>163</v>
      </c>
      <c r="E175" s="243" t="s">
        <v>1</v>
      </c>
      <c r="F175" s="244" t="s">
        <v>833</v>
      </c>
      <c r="G175" s="241"/>
      <c r="H175" s="243" t="s">
        <v>1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163</v>
      </c>
      <c r="AU175" s="250" t="s">
        <v>85</v>
      </c>
      <c r="AV175" s="13" t="s">
        <v>83</v>
      </c>
      <c r="AW175" s="13" t="s">
        <v>32</v>
      </c>
      <c r="AX175" s="13" t="s">
        <v>76</v>
      </c>
      <c r="AY175" s="250" t="s">
        <v>155</v>
      </c>
    </row>
    <row r="176" s="14" customFormat="1">
      <c r="A176" s="14"/>
      <c r="B176" s="251"/>
      <c r="C176" s="252"/>
      <c r="D176" s="242" t="s">
        <v>163</v>
      </c>
      <c r="E176" s="253" t="s">
        <v>1</v>
      </c>
      <c r="F176" s="254" t="s">
        <v>834</v>
      </c>
      <c r="G176" s="252"/>
      <c r="H176" s="255">
        <v>36.960000000000001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1" t="s">
        <v>163</v>
      </c>
      <c r="AU176" s="261" t="s">
        <v>85</v>
      </c>
      <c r="AV176" s="14" t="s">
        <v>85</v>
      </c>
      <c r="AW176" s="14" t="s">
        <v>32</v>
      </c>
      <c r="AX176" s="14" t="s">
        <v>76</v>
      </c>
      <c r="AY176" s="261" t="s">
        <v>155</v>
      </c>
    </row>
    <row r="177" s="14" customFormat="1">
      <c r="A177" s="14"/>
      <c r="B177" s="251"/>
      <c r="C177" s="252"/>
      <c r="D177" s="242" t="s">
        <v>163</v>
      </c>
      <c r="E177" s="253" t="s">
        <v>1</v>
      </c>
      <c r="F177" s="254" t="s">
        <v>835</v>
      </c>
      <c r="G177" s="252"/>
      <c r="H177" s="255">
        <v>10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1" t="s">
        <v>163</v>
      </c>
      <c r="AU177" s="261" t="s">
        <v>85</v>
      </c>
      <c r="AV177" s="14" t="s">
        <v>85</v>
      </c>
      <c r="AW177" s="14" t="s">
        <v>32</v>
      </c>
      <c r="AX177" s="14" t="s">
        <v>76</v>
      </c>
      <c r="AY177" s="261" t="s">
        <v>155</v>
      </c>
    </row>
    <row r="178" s="15" customFormat="1">
      <c r="A178" s="15"/>
      <c r="B178" s="262"/>
      <c r="C178" s="263"/>
      <c r="D178" s="242" t="s">
        <v>163</v>
      </c>
      <c r="E178" s="264" t="s">
        <v>1</v>
      </c>
      <c r="F178" s="265" t="s">
        <v>167</v>
      </c>
      <c r="G178" s="263"/>
      <c r="H178" s="266">
        <v>46.960000000000001</v>
      </c>
      <c r="I178" s="267"/>
      <c r="J178" s="263"/>
      <c r="K178" s="263"/>
      <c r="L178" s="268"/>
      <c r="M178" s="269"/>
      <c r="N178" s="270"/>
      <c r="O178" s="270"/>
      <c r="P178" s="270"/>
      <c r="Q178" s="270"/>
      <c r="R178" s="270"/>
      <c r="S178" s="270"/>
      <c r="T178" s="27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2" t="s">
        <v>163</v>
      </c>
      <c r="AU178" s="272" t="s">
        <v>85</v>
      </c>
      <c r="AV178" s="15" t="s">
        <v>162</v>
      </c>
      <c r="AW178" s="15" t="s">
        <v>32</v>
      </c>
      <c r="AX178" s="15" t="s">
        <v>83</v>
      </c>
      <c r="AY178" s="272" t="s">
        <v>155</v>
      </c>
    </row>
    <row r="179" s="2" customFormat="1" ht="24.15" customHeight="1">
      <c r="A179" s="39"/>
      <c r="B179" s="40"/>
      <c r="C179" s="227" t="s">
        <v>220</v>
      </c>
      <c r="D179" s="227" t="s">
        <v>157</v>
      </c>
      <c r="E179" s="228" t="s">
        <v>836</v>
      </c>
      <c r="F179" s="229" t="s">
        <v>837</v>
      </c>
      <c r="G179" s="230" t="s">
        <v>322</v>
      </c>
      <c r="H179" s="231">
        <v>40</v>
      </c>
      <c r="I179" s="232"/>
      <c r="J179" s="233">
        <f>ROUND(I179*H179,2)</f>
        <v>0</v>
      </c>
      <c r="K179" s="229" t="s">
        <v>161</v>
      </c>
      <c r="L179" s="45"/>
      <c r="M179" s="234" t="s">
        <v>1</v>
      </c>
      <c r="N179" s="235" t="s">
        <v>41</v>
      </c>
      <c r="O179" s="92"/>
      <c r="P179" s="236">
        <f>O179*H179</f>
        <v>0</v>
      </c>
      <c r="Q179" s="236">
        <v>0.000200712</v>
      </c>
      <c r="R179" s="236">
        <f>Q179*H179</f>
        <v>0.0080284799999999993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162</v>
      </c>
      <c r="AT179" s="238" t="s">
        <v>157</v>
      </c>
      <c r="AU179" s="238" t="s">
        <v>85</v>
      </c>
      <c r="AY179" s="18" t="s">
        <v>155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83</v>
      </c>
      <c r="BK179" s="239">
        <f>ROUND(I179*H179,2)</f>
        <v>0</v>
      </c>
      <c r="BL179" s="18" t="s">
        <v>162</v>
      </c>
      <c r="BM179" s="238" t="s">
        <v>223</v>
      </c>
    </row>
    <row r="180" s="13" customFormat="1">
      <c r="A180" s="13"/>
      <c r="B180" s="240"/>
      <c r="C180" s="241"/>
      <c r="D180" s="242" t="s">
        <v>163</v>
      </c>
      <c r="E180" s="243" t="s">
        <v>1</v>
      </c>
      <c r="F180" s="244" t="s">
        <v>813</v>
      </c>
      <c r="G180" s="241"/>
      <c r="H180" s="243" t="s">
        <v>1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163</v>
      </c>
      <c r="AU180" s="250" t="s">
        <v>85</v>
      </c>
      <c r="AV180" s="13" t="s">
        <v>83</v>
      </c>
      <c r="AW180" s="13" t="s">
        <v>32</v>
      </c>
      <c r="AX180" s="13" t="s">
        <v>76</v>
      </c>
      <c r="AY180" s="250" t="s">
        <v>155</v>
      </c>
    </row>
    <row r="181" s="14" customFormat="1">
      <c r="A181" s="14"/>
      <c r="B181" s="251"/>
      <c r="C181" s="252"/>
      <c r="D181" s="242" t="s">
        <v>163</v>
      </c>
      <c r="E181" s="253" t="s">
        <v>1</v>
      </c>
      <c r="F181" s="254" t="s">
        <v>838</v>
      </c>
      <c r="G181" s="252"/>
      <c r="H181" s="255">
        <v>40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1" t="s">
        <v>163</v>
      </c>
      <c r="AU181" s="261" t="s">
        <v>85</v>
      </c>
      <c r="AV181" s="14" t="s">
        <v>85</v>
      </c>
      <c r="AW181" s="14" t="s">
        <v>32</v>
      </c>
      <c r="AX181" s="14" t="s">
        <v>76</v>
      </c>
      <c r="AY181" s="261" t="s">
        <v>155</v>
      </c>
    </row>
    <row r="182" s="15" customFormat="1">
      <c r="A182" s="15"/>
      <c r="B182" s="262"/>
      <c r="C182" s="263"/>
      <c r="D182" s="242" t="s">
        <v>163</v>
      </c>
      <c r="E182" s="264" t="s">
        <v>1</v>
      </c>
      <c r="F182" s="265" t="s">
        <v>167</v>
      </c>
      <c r="G182" s="263"/>
      <c r="H182" s="266">
        <v>40</v>
      </c>
      <c r="I182" s="267"/>
      <c r="J182" s="263"/>
      <c r="K182" s="263"/>
      <c r="L182" s="268"/>
      <c r="M182" s="269"/>
      <c r="N182" s="270"/>
      <c r="O182" s="270"/>
      <c r="P182" s="270"/>
      <c r="Q182" s="270"/>
      <c r="R182" s="270"/>
      <c r="S182" s="270"/>
      <c r="T182" s="27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2" t="s">
        <v>163</v>
      </c>
      <c r="AU182" s="272" t="s">
        <v>85</v>
      </c>
      <c r="AV182" s="15" t="s">
        <v>162</v>
      </c>
      <c r="AW182" s="15" t="s">
        <v>32</v>
      </c>
      <c r="AX182" s="15" t="s">
        <v>83</v>
      </c>
      <c r="AY182" s="272" t="s">
        <v>155</v>
      </c>
    </row>
    <row r="183" s="2" customFormat="1" ht="37.8" customHeight="1">
      <c r="A183" s="39"/>
      <c r="B183" s="40"/>
      <c r="C183" s="227" t="s">
        <v>8</v>
      </c>
      <c r="D183" s="227" t="s">
        <v>157</v>
      </c>
      <c r="E183" s="228" t="s">
        <v>839</v>
      </c>
      <c r="F183" s="229" t="s">
        <v>840</v>
      </c>
      <c r="G183" s="230" t="s">
        <v>160</v>
      </c>
      <c r="H183" s="231">
        <v>112.31999999999999</v>
      </c>
      <c r="I183" s="232"/>
      <c r="J183" s="233">
        <f>ROUND(I183*H183,2)</f>
        <v>0</v>
      </c>
      <c r="K183" s="229" t="s">
        <v>161</v>
      </c>
      <c r="L183" s="45"/>
      <c r="M183" s="234" t="s">
        <v>1</v>
      </c>
      <c r="N183" s="235" t="s">
        <v>41</v>
      </c>
      <c r="O183" s="92"/>
      <c r="P183" s="236">
        <f>O183*H183</f>
        <v>0</v>
      </c>
      <c r="Q183" s="236">
        <v>0.00014999999999999999</v>
      </c>
      <c r="R183" s="236">
        <f>Q183*H183</f>
        <v>0.016847999999999998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162</v>
      </c>
      <c r="AT183" s="238" t="s">
        <v>157</v>
      </c>
      <c r="AU183" s="238" t="s">
        <v>85</v>
      </c>
      <c r="AY183" s="18" t="s">
        <v>155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83</v>
      </c>
      <c r="BK183" s="239">
        <f>ROUND(I183*H183,2)</f>
        <v>0</v>
      </c>
      <c r="BL183" s="18" t="s">
        <v>162</v>
      </c>
      <c r="BM183" s="238" t="s">
        <v>233</v>
      </c>
    </row>
    <row r="184" s="13" customFormat="1">
      <c r="A184" s="13"/>
      <c r="B184" s="240"/>
      <c r="C184" s="241"/>
      <c r="D184" s="242" t="s">
        <v>163</v>
      </c>
      <c r="E184" s="243" t="s">
        <v>1</v>
      </c>
      <c r="F184" s="244" t="s">
        <v>813</v>
      </c>
      <c r="G184" s="241"/>
      <c r="H184" s="243" t="s">
        <v>1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163</v>
      </c>
      <c r="AU184" s="250" t="s">
        <v>85</v>
      </c>
      <c r="AV184" s="13" t="s">
        <v>83</v>
      </c>
      <c r="AW184" s="13" t="s">
        <v>32</v>
      </c>
      <c r="AX184" s="13" t="s">
        <v>76</v>
      </c>
      <c r="AY184" s="250" t="s">
        <v>155</v>
      </c>
    </row>
    <row r="185" s="14" customFormat="1">
      <c r="A185" s="14"/>
      <c r="B185" s="251"/>
      <c r="C185" s="252"/>
      <c r="D185" s="242" t="s">
        <v>163</v>
      </c>
      <c r="E185" s="253" t="s">
        <v>1</v>
      </c>
      <c r="F185" s="254" t="s">
        <v>841</v>
      </c>
      <c r="G185" s="252"/>
      <c r="H185" s="255">
        <v>112.31999999999999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1" t="s">
        <v>163</v>
      </c>
      <c r="AU185" s="261" t="s">
        <v>85</v>
      </c>
      <c r="AV185" s="14" t="s">
        <v>85</v>
      </c>
      <c r="AW185" s="14" t="s">
        <v>32</v>
      </c>
      <c r="AX185" s="14" t="s">
        <v>76</v>
      </c>
      <c r="AY185" s="261" t="s">
        <v>155</v>
      </c>
    </row>
    <row r="186" s="15" customFormat="1">
      <c r="A186" s="15"/>
      <c r="B186" s="262"/>
      <c r="C186" s="263"/>
      <c r="D186" s="242" t="s">
        <v>163</v>
      </c>
      <c r="E186" s="264" t="s">
        <v>1</v>
      </c>
      <c r="F186" s="265" t="s">
        <v>167</v>
      </c>
      <c r="G186" s="263"/>
      <c r="H186" s="266">
        <v>112.31999999999999</v>
      </c>
      <c r="I186" s="267"/>
      <c r="J186" s="263"/>
      <c r="K186" s="263"/>
      <c r="L186" s="268"/>
      <c r="M186" s="269"/>
      <c r="N186" s="270"/>
      <c r="O186" s="270"/>
      <c r="P186" s="270"/>
      <c r="Q186" s="270"/>
      <c r="R186" s="270"/>
      <c r="S186" s="270"/>
      <c r="T186" s="27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2" t="s">
        <v>163</v>
      </c>
      <c r="AU186" s="272" t="s">
        <v>85</v>
      </c>
      <c r="AV186" s="15" t="s">
        <v>162</v>
      </c>
      <c r="AW186" s="15" t="s">
        <v>32</v>
      </c>
      <c r="AX186" s="15" t="s">
        <v>83</v>
      </c>
      <c r="AY186" s="272" t="s">
        <v>155</v>
      </c>
    </row>
    <row r="187" s="2" customFormat="1" ht="37.8" customHeight="1">
      <c r="A187" s="39"/>
      <c r="B187" s="40"/>
      <c r="C187" s="227" t="s">
        <v>234</v>
      </c>
      <c r="D187" s="227" t="s">
        <v>157</v>
      </c>
      <c r="E187" s="228" t="s">
        <v>842</v>
      </c>
      <c r="F187" s="229" t="s">
        <v>843</v>
      </c>
      <c r="G187" s="230" t="s">
        <v>160</v>
      </c>
      <c r="H187" s="231">
        <v>112.31999999999999</v>
      </c>
      <c r="I187" s="232"/>
      <c r="J187" s="233">
        <f>ROUND(I187*H187,2)</f>
        <v>0</v>
      </c>
      <c r="K187" s="229" t="s">
        <v>161</v>
      </c>
      <c r="L187" s="45"/>
      <c r="M187" s="234" t="s">
        <v>1</v>
      </c>
      <c r="N187" s="235" t="s">
        <v>41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162</v>
      </c>
      <c r="AT187" s="238" t="s">
        <v>157</v>
      </c>
      <c r="AU187" s="238" t="s">
        <v>85</v>
      </c>
      <c r="AY187" s="18" t="s">
        <v>155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83</v>
      </c>
      <c r="BK187" s="239">
        <f>ROUND(I187*H187,2)</f>
        <v>0</v>
      </c>
      <c r="BL187" s="18" t="s">
        <v>162</v>
      </c>
      <c r="BM187" s="238" t="s">
        <v>237</v>
      </c>
    </row>
    <row r="188" s="13" customFormat="1">
      <c r="A188" s="13"/>
      <c r="B188" s="240"/>
      <c r="C188" s="241"/>
      <c r="D188" s="242" t="s">
        <v>163</v>
      </c>
      <c r="E188" s="243" t="s">
        <v>1</v>
      </c>
      <c r="F188" s="244" t="s">
        <v>844</v>
      </c>
      <c r="G188" s="241"/>
      <c r="H188" s="243" t="s">
        <v>1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0" t="s">
        <v>163</v>
      </c>
      <c r="AU188" s="250" t="s">
        <v>85</v>
      </c>
      <c r="AV188" s="13" t="s">
        <v>83</v>
      </c>
      <c r="AW188" s="13" t="s">
        <v>32</v>
      </c>
      <c r="AX188" s="13" t="s">
        <v>76</v>
      </c>
      <c r="AY188" s="250" t="s">
        <v>155</v>
      </c>
    </row>
    <row r="189" s="14" customFormat="1">
      <c r="A189" s="14"/>
      <c r="B189" s="251"/>
      <c r="C189" s="252"/>
      <c r="D189" s="242" t="s">
        <v>163</v>
      </c>
      <c r="E189" s="253" t="s">
        <v>1</v>
      </c>
      <c r="F189" s="254" t="s">
        <v>845</v>
      </c>
      <c r="G189" s="252"/>
      <c r="H189" s="255">
        <v>112.31999999999999</v>
      </c>
      <c r="I189" s="256"/>
      <c r="J189" s="252"/>
      <c r="K189" s="252"/>
      <c r="L189" s="257"/>
      <c r="M189" s="258"/>
      <c r="N189" s="259"/>
      <c r="O189" s="259"/>
      <c r="P189" s="259"/>
      <c r="Q189" s="259"/>
      <c r="R189" s="259"/>
      <c r="S189" s="259"/>
      <c r="T189" s="26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1" t="s">
        <v>163</v>
      </c>
      <c r="AU189" s="261" t="s">
        <v>85</v>
      </c>
      <c r="AV189" s="14" t="s">
        <v>85</v>
      </c>
      <c r="AW189" s="14" t="s">
        <v>32</v>
      </c>
      <c r="AX189" s="14" t="s">
        <v>76</v>
      </c>
      <c r="AY189" s="261" t="s">
        <v>155</v>
      </c>
    </row>
    <row r="190" s="15" customFormat="1">
      <c r="A190" s="15"/>
      <c r="B190" s="262"/>
      <c r="C190" s="263"/>
      <c r="D190" s="242" t="s">
        <v>163</v>
      </c>
      <c r="E190" s="264" t="s">
        <v>1</v>
      </c>
      <c r="F190" s="265" t="s">
        <v>167</v>
      </c>
      <c r="G190" s="263"/>
      <c r="H190" s="266">
        <v>112.31999999999999</v>
      </c>
      <c r="I190" s="267"/>
      <c r="J190" s="263"/>
      <c r="K190" s="263"/>
      <c r="L190" s="268"/>
      <c r="M190" s="269"/>
      <c r="N190" s="270"/>
      <c r="O190" s="270"/>
      <c r="P190" s="270"/>
      <c r="Q190" s="270"/>
      <c r="R190" s="270"/>
      <c r="S190" s="270"/>
      <c r="T190" s="27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2" t="s">
        <v>163</v>
      </c>
      <c r="AU190" s="272" t="s">
        <v>85</v>
      </c>
      <c r="AV190" s="15" t="s">
        <v>162</v>
      </c>
      <c r="AW190" s="15" t="s">
        <v>32</v>
      </c>
      <c r="AX190" s="15" t="s">
        <v>83</v>
      </c>
      <c r="AY190" s="272" t="s">
        <v>155</v>
      </c>
    </row>
    <row r="191" s="2" customFormat="1" ht="24.15" customHeight="1">
      <c r="A191" s="39"/>
      <c r="B191" s="40"/>
      <c r="C191" s="289" t="s">
        <v>203</v>
      </c>
      <c r="D191" s="289" t="s">
        <v>277</v>
      </c>
      <c r="E191" s="290" t="s">
        <v>846</v>
      </c>
      <c r="F191" s="291" t="s">
        <v>847</v>
      </c>
      <c r="G191" s="292" t="s">
        <v>266</v>
      </c>
      <c r="H191" s="293">
        <v>17.407</v>
      </c>
      <c r="I191" s="294"/>
      <c r="J191" s="295">
        <f>ROUND(I191*H191,2)</f>
        <v>0</v>
      </c>
      <c r="K191" s="291" t="s">
        <v>1</v>
      </c>
      <c r="L191" s="296"/>
      <c r="M191" s="297" t="s">
        <v>1</v>
      </c>
      <c r="N191" s="298" t="s">
        <v>41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186</v>
      </c>
      <c r="AT191" s="238" t="s">
        <v>277</v>
      </c>
      <c r="AU191" s="238" t="s">
        <v>85</v>
      </c>
      <c r="AY191" s="18" t="s">
        <v>155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83</v>
      </c>
      <c r="BK191" s="239">
        <f>ROUND(I191*H191,2)</f>
        <v>0</v>
      </c>
      <c r="BL191" s="18" t="s">
        <v>162</v>
      </c>
      <c r="BM191" s="238" t="s">
        <v>242</v>
      </c>
    </row>
    <row r="192" s="2" customFormat="1">
      <c r="A192" s="39"/>
      <c r="B192" s="40"/>
      <c r="C192" s="41"/>
      <c r="D192" s="242" t="s">
        <v>192</v>
      </c>
      <c r="E192" s="41"/>
      <c r="F192" s="273" t="s">
        <v>848</v>
      </c>
      <c r="G192" s="41"/>
      <c r="H192" s="41"/>
      <c r="I192" s="274"/>
      <c r="J192" s="41"/>
      <c r="K192" s="41"/>
      <c r="L192" s="45"/>
      <c r="M192" s="275"/>
      <c r="N192" s="27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192</v>
      </c>
      <c r="AU192" s="18" t="s">
        <v>85</v>
      </c>
    </row>
    <row r="193" s="13" customFormat="1">
      <c r="A193" s="13"/>
      <c r="B193" s="240"/>
      <c r="C193" s="241"/>
      <c r="D193" s="242" t="s">
        <v>163</v>
      </c>
      <c r="E193" s="243" t="s">
        <v>1</v>
      </c>
      <c r="F193" s="244" t="s">
        <v>813</v>
      </c>
      <c r="G193" s="241"/>
      <c r="H193" s="243" t="s">
        <v>1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163</v>
      </c>
      <c r="AU193" s="250" t="s">
        <v>85</v>
      </c>
      <c r="AV193" s="13" t="s">
        <v>83</v>
      </c>
      <c r="AW193" s="13" t="s">
        <v>32</v>
      </c>
      <c r="AX193" s="13" t="s">
        <v>76</v>
      </c>
      <c r="AY193" s="250" t="s">
        <v>155</v>
      </c>
    </row>
    <row r="194" s="13" customFormat="1">
      <c r="A194" s="13"/>
      <c r="B194" s="240"/>
      <c r="C194" s="241"/>
      <c r="D194" s="242" t="s">
        <v>163</v>
      </c>
      <c r="E194" s="243" t="s">
        <v>1</v>
      </c>
      <c r="F194" s="244" t="s">
        <v>849</v>
      </c>
      <c r="G194" s="241"/>
      <c r="H194" s="243" t="s">
        <v>1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163</v>
      </c>
      <c r="AU194" s="250" t="s">
        <v>85</v>
      </c>
      <c r="AV194" s="13" t="s">
        <v>83</v>
      </c>
      <c r="AW194" s="13" t="s">
        <v>32</v>
      </c>
      <c r="AX194" s="13" t="s">
        <v>76</v>
      </c>
      <c r="AY194" s="250" t="s">
        <v>155</v>
      </c>
    </row>
    <row r="195" s="13" customFormat="1">
      <c r="A195" s="13"/>
      <c r="B195" s="240"/>
      <c r="C195" s="241"/>
      <c r="D195" s="242" t="s">
        <v>163</v>
      </c>
      <c r="E195" s="243" t="s">
        <v>1</v>
      </c>
      <c r="F195" s="244" t="s">
        <v>463</v>
      </c>
      <c r="G195" s="241"/>
      <c r="H195" s="243" t="s">
        <v>1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163</v>
      </c>
      <c r="AU195" s="250" t="s">
        <v>85</v>
      </c>
      <c r="AV195" s="13" t="s">
        <v>83</v>
      </c>
      <c r="AW195" s="13" t="s">
        <v>32</v>
      </c>
      <c r="AX195" s="13" t="s">
        <v>76</v>
      </c>
      <c r="AY195" s="250" t="s">
        <v>155</v>
      </c>
    </row>
    <row r="196" s="14" customFormat="1">
      <c r="A196" s="14"/>
      <c r="B196" s="251"/>
      <c r="C196" s="252"/>
      <c r="D196" s="242" t="s">
        <v>163</v>
      </c>
      <c r="E196" s="253" t="s">
        <v>1</v>
      </c>
      <c r="F196" s="254" t="s">
        <v>850</v>
      </c>
      <c r="G196" s="252"/>
      <c r="H196" s="255">
        <v>17.407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1" t="s">
        <v>163</v>
      </c>
      <c r="AU196" s="261" t="s">
        <v>85</v>
      </c>
      <c r="AV196" s="14" t="s">
        <v>85</v>
      </c>
      <c r="AW196" s="14" t="s">
        <v>32</v>
      </c>
      <c r="AX196" s="14" t="s">
        <v>76</v>
      </c>
      <c r="AY196" s="261" t="s">
        <v>155</v>
      </c>
    </row>
    <row r="197" s="15" customFormat="1">
      <c r="A197" s="15"/>
      <c r="B197" s="262"/>
      <c r="C197" s="263"/>
      <c r="D197" s="242" t="s">
        <v>163</v>
      </c>
      <c r="E197" s="264" t="s">
        <v>1</v>
      </c>
      <c r="F197" s="265" t="s">
        <v>167</v>
      </c>
      <c r="G197" s="263"/>
      <c r="H197" s="266">
        <v>17.407</v>
      </c>
      <c r="I197" s="267"/>
      <c r="J197" s="263"/>
      <c r="K197" s="263"/>
      <c r="L197" s="268"/>
      <c r="M197" s="269"/>
      <c r="N197" s="270"/>
      <c r="O197" s="270"/>
      <c r="P197" s="270"/>
      <c r="Q197" s="270"/>
      <c r="R197" s="270"/>
      <c r="S197" s="270"/>
      <c r="T197" s="27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2" t="s">
        <v>163</v>
      </c>
      <c r="AU197" s="272" t="s">
        <v>85</v>
      </c>
      <c r="AV197" s="15" t="s">
        <v>162</v>
      </c>
      <c r="AW197" s="15" t="s">
        <v>32</v>
      </c>
      <c r="AX197" s="15" t="s">
        <v>83</v>
      </c>
      <c r="AY197" s="272" t="s">
        <v>155</v>
      </c>
    </row>
    <row r="198" s="2" customFormat="1" ht="37.8" customHeight="1">
      <c r="A198" s="39"/>
      <c r="B198" s="40"/>
      <c r="C198" s="227" t="s">
        <v>243</v>
      </c>
      <c r="D198" s="227" t="s">
        <v>157</v>
      </c>
      <c r="E198" s="228" t="s">
        <v>851</v>
      </c>
      <c r="F198" s="229" t="s">
        <v>852</v>
      </c>
      <c r="G198" s="230" t="s">
        <v>160</v>
      </c>
      <c r="H198" s="231">
        <v>112.31999999999999</v>
      </c>
      <c r="I198" s="232"/>
      <c r="J198" s="233">
        <f>ROUND(I198*H198,2)</f>
        <v>0</v>
      </c>
      <c r="K198" s="229" t="s">
        <v>161</v>
      </c>
      <c r="L198" s="45"/>
      <c r="M198" s="234" t="s">
        <v>1</v>
      </c>
      <c r="N198" s="235" t="s">
        <v>41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162</v>
      </c>
      <c r="AT198" s="238" t="s">
        <v>157</v>
      </c>
      <c r="AU198" s="238" t="s">
        <v>85</v>
      </c>
      <c r="AY198" s="18" t="s">
        <v>155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83</v>
      </c>
      <c r="BK198" s="239">
        <f>ROUND(I198*H198,2)</f>
        <v>0</v>
      </c>
      <c r="BL198" s="18" t="s">
        <v>162</v>
      </c>
      <c r="BM198" s="238" t="s">
        <v>246</v>
      </c>
    </row>
    <row r="199" s="13" customFormat="1">
      <c r="A199" s="13"/>
      <c r="B199" s="240"/>
      <c r="C199" s="241"/>
      <c r="D199" s="242" t="s">
        <v>163</v>
      </c>
      <c r="E199" s="243" t="s">
        <v>1</v>
      </c>
      <c r="F199" s="244" t="s">
        <v>844</v>
      </c>
      <c r="G199" s="241"/>
      <c r="H199" s="243" t="s">
        <v>1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163</v>
      </c>
      <c r="AU199" s="250" t="s">
        <v>85</v>
      </c>
      <c r="AV199" s="13" t="s">
        <v>83</v>
      </c>
      <c r="AW199" s="13" t="s">
        <v>32</v>
      </c>
      <c r="AX199" s="13" t="s">
        <v>76</v>
      </c>
      <c r="AY199" s="250" t="s">
        <v>155</v>
      </c>
    </row>
    <row r="200" s="14" customFormat="1">
      <c r="A200" s="14"/>
      <c r="B200" s="251"/>
      <c r="C200" s="252"/>
      <c r="D200" s="242" t="s">
        <v>163</v>
      </c>
      <c r="E200" s="253" t="s">
        <v>1</v>
      </c>
      <c r="F200" s="254" t="s">
        <v>845</v>
      </c>
      <c r="G200" s="252"/>
      <c r="H200" s="255">
        <v>112.31999999999999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1" t="s">
        <v>163</v>
      </c>
      <c r="AU200" s="261" t="s">
        <v>85</v>
      </c>
      <c r="AV200" s="14" t="s">
        <v>85</v>
      </c>
      <c r="AW200" s="14" t="s">
        <v>32</v>
      </c>
      <c r="AX200" s="14" t="s">
        <v>76</v>
      </c>
      <c r="AY200" s="261" t="s">
        <v>155</v>
      </c>
    </row>
    <row r="201" s="15" customFormat="1">
      <c r="A201" s="15"/>
      <c r="B201" s="262"/>
      <c r="C201" s="263"/>
      <c r="D201" s="242" t="s">
        <v>163</v>
      </c>
      <c r="E201" s="264" t="s">
        <v>1</v>
      </c>
      <c r="F201" s="265" t="s">
        <v>167</v>
      </c>
      <c r="G201" s="263"/>
      <c r="H201" s="266">
        <v>112.31999999999999</v>
      </c>
      <c r="I201" s="267"/>
      <c r="J201" s="263"/>
      <c r="K201" s="263"/>
      <c r="L201" s="268"/>
      <c r="M201" s="269"/>
      <c r="N201" s="270"/>
      <c r="O201" s="270"/>
      <c r="P201" s="270"/>
      <c r="Q201" s="270"/>
      <c r="R201" s="270"/>
      <c r="S201" s="270"/>
      <c r="T201" s="27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2" t="s">
        <v>163</v>
      </c>
      <c r="AU201" s="272" t="s">
        <v>85</v>
      </c>
      <c r="AV201" s="15" t="s">
        <v>162</v>
      </c>
      <c r="AW201" s="15" t="s">
        <v>32</v>
      </c>
      <c r="AX201" s="15" t="s">
        <v>83</v>
      </c>
      <c r="AY201" s="272" t="s">
        <v>155</v>
      </c>
    </row>
    <row r="202" s="2" customFormat="1" ht="37.8" customHeight="1">
      <c r="A202" s="39"/>
      <c r="B202" s="40"/>
      <c r="C202" s="227" t="s">
        <v>209</v>
      </c>
      <c r="D202" s="227" t="s">
        <v>157</v>
      </c>
      <c r="E202" s="228" t="s">
        <v>853</v>
      </c>
      <c r="F202" s="229" t="s">
        <v>854</v>
      </c>
      <c r="G202" s="230" t="s">
        <v>266</v>
      </c>
      <c r="H202" s="231">
        <v>1.9710000000000001</v>
      </c>
      <c r="I202" s="232"/>
      <c r="J202" s="233">
        <f>ROUND(I202*H202,2)</f>
        <v>0</v>
      </c>
      <c r="K202" s="229" t="s">
        <v>161</v>
      </c>
      <c r="L202" s="45"/>
      <c r="M202" s="234" t="s">
        <v>1</v>
      </c>
      <c r="N202" s="235" t="s">
        <v>41</v>
      </c>
      <c r="O202" s="92"/>
      <c r="P202" s="236">
        <f>O202*H202</f>
        <v>0</v>
      </c>
      <c r="Q202" s="236">
        <v>0.0057660000000000003</v>
      </c>
      <c r="R202" s="236">
        <f>Q202*H202</f>
        <v>0.011364786000000002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162</v>
      </c>
      <c r="AT202" s="238" t="s">
        <v>157</v>
      </c>
      <c r="AU202" s="238" t="s">
        <v>85</v>
      </c>
      <c r="AY202" s="18" t="s">
        <v>155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83</v>
      </c>
      <c r="BK202" s="239">
        <f>ROUND(I202*H202,2)</f>
        <v>0</v>
      </c>
      <c r="BL202" s="18" t="s">
        <v>162</v>
      </c>
      <c r="BM202" s="238" t="s">
        <v>251</v>
      </c>
    </row>
    <row r="203" s="13" customFormat="1">
      <c r="A203" s="13"/>
      <c r="B203" s="240"/>
      <c r="C203" s="241"/>
      <c r="D203" s="242" t="s">
        <v>163</v>
      </c>
      <c r="E203" s="243" t="s">
        <v>1</v>
      </c>
      <c r="F203" s="244" t="s">
        <v>813</v>
      </c>
      <c r="G203" s="241"/>
      <c r="H203" s="243" t="s">
        <v>1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0" t="s">
        <v>163</v>
      </c>
      <c r="AU203" s="250" t="s">
        <v>85</v>
      </c>
      <c r="AV203" s="13" t="s">
        <v>83</v>
      </c>
      <c r="AW203" s="13" t="s">
        <v>32</v>
      </c>
      <c r="AX203" s="13" t="s">
        <v>76</v>
      </c>
      <c r="AY203" s="250" t="s">
        <v>155</v>
      </c>
    </row>
    <row r="204" s="14" customFormat="1">
      <c r="A204" s="14"/>
      <c r="B204" s="251"/>
      <c r="C204" s="252"/>
      <c r="D204" s="242" t="s">
        <v>163</v>
      </c>
      <c r="E204" s="253" t="s">
        <v>1</v>
      </c>
      <c r="F204" s="254" t="s">
        <v>855</v>
      </c>
      <c r="G204" s="252"/>
      <c r="H204" s="255">
        <v>1.3740000000000001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1" t="s">
        <v>163</v>
      </c>
      <c r="AU204" s="261" t="s">
        <v>85</v>
      </c>
      <c r="AV204" s="14" t="s">
        <v>85</v>
      </c>
      <c r="AW204" s="14" t="s">
        <v>32</v>
      </c>
      <c r="AX204" s="14" t="s">
        <v>76</v>
      </c>
      <c r="AY204" s="261" t="s">
        <v>155</v>
      </c>
    </row>
    <row r="205" s="14" customFormat="1">
      <c r="A205" s="14"/>
      <c r="B205" s="251"/>
      <c r="C205" s="252"/>
      <c r="D205" s="242" t="s">
        <v>163</v>
      </c>
      <c r="E205" s="253" t="s">
        <v>1</v>
      </c>
      <c r="F205" s="254" t="s">
        <v>856</v>
      </c>
      <c r="G205" s="252"/>
      <c r="H205" s="255">
        <v>0.41199999999999998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1" t="s">
        <v>163</v>
      </c>
      <c r="AU205" s="261" t="s">
        <v>85</v>
      </c>
      <c r="AV205" s="14" t="s">
        <v>85</v>
      </c>
      <c r="AW205" s="14" t="s">
        <v>32</v>
      </c>
      <c r="AX205" s="14" t="s">
        <v>76</v>
      </c>
      <c r="AY205" s="261" t="s">
        <v>155</v>
      </c>
    </row>
    <row r="206" s="14" customFormat="1">
      <c r="A206" s="14"/>
      <c r="B206" s="251"/>
      <c r="C206" s="252"/>
      <c r="D206" s="242" t="s">
        <v>163</v>
      </c>
      <c r="E206" s="253" t="s">
        <v>1</v>
      </c>
      <c r="F206" s="254" t="s">
        <v>857</v>
      </c>
      <c r="G206" s="252"/>
      <c r="H206" s="255">
        <v>0.185</v>
      </c>
      <c r="I206" s="256"/>
      <c r="J206" s="252"/>
      <c r="K206" s="252"/>
      <c r="L206" s="257"/>
      <c r="M206" s="258"/>
      <c r="N206" s="259"/>
      <c r="O206" s="259"/>
      <c r="P206" s="259"/>
      <c r="Q206" s="259"/>
      <c r="R206" s="259"/>
      <c r="S206" s="259"/>
      <c r="T206" s="26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1" t="s">
        <v>163</v>
      </c>
      <c r="AU206" s="261" t="s">
        <v>85</v>
      </c>
      <c r="AV206" s="14" t="s">
        <v>85</v>
      </c>
      <c r="AW206" s="14" t="s">
        <v>32</v>
      </c>
      <c r="AX206" s="14" t="s">
        <v>76</v>
      </c>
      <c r="AY206" s="261" t="s">
        <v>155</v>
      </c>
    </row>
    <row r="207" s="15" customFormat="1">
      <c r="A207" s="15"/>
      <c r="B207" s="262"/>
      <c r="C207" s="263"/>
      <c r="D207" s="242" t="s">
        <v>163</v>
      </c>
      <c r="E207" s="264" t="s">
        <v>1</v>
      </c>
      <c r="F207" s="265" t="s">
        <v>167</v>
      </c>
      <c r="G207" s="263"/>
      <c r="H207" s="266">
        <v>1.9710000000000001</v>
      </c>
      <c r="I207" s="267"/>
      <c r="J207" s="263"/>
      <c r="K207" s="263"/>
      <c r="L207" s="268"/>
      <c r="M207" s="269"/>
      <c r="N207" s="270"/>
      <c r="O207" s="270"/>
      <c r="P207" s="270"/>
      <c r="Q207" s="270"/>
      <c r="R207" s="270"/>
      <c r="S207" s="270"/>
      <c r="T207" s="27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2" t="s">
        <v>163</v>
      </c>
      <c r="AU207" s="272" t="s">
        <v>85</v>
      </c>
      <c r="AV207" s="15" t="s">
        <v>162</v>
      </c>
      <c r="AW207" s="15" t="s">
        <v>32</v>
      </c>
      <c r="AX207" s="15" t="s">
        <v>83</v>
      </c>
      <c r="AY207" s="272" t="s">
        <v>155</v>
      </c>
    </row>
    <row r="208" s="2" customFormat="1" ht="24.15" customHeight="1">
      <c r="A208" s="39"/>
      <c r="B208" s="40"/>
      <c r="C208" s="289" t="s">
        <v>254</v>
      </c>
      <c r="D208" s="289" t="s">
        <v>277</v>
      </c>
      <c r="E208" s="290" t="s">
        <v>858</v>
      </c>
      <c r="F208" s="291" t="s">
        <v>859</v>
      </c>
      <c r="G208" s="292" t="s">
        <v>266</v>
      </c>
      <c r="H208" s="293">
        <v>1.3740000000000001</v>
      </c>
      <c r="I208" s="294"/>
      <c r="J208" s="295">
        <f>ROUND(I208*H208,2)</f>
        <v>0</v>
      </c>
      <c r="K208" s="291" t="s">
        <v>161</v>
      </c>
      <c r="L208" s="296"/>
      <c r="M208" s="297" t="s">
        <v>1</v>
      </c>
      <c r="N208" s="298" t="s">
        <v>41</v>
      </c>
      <c r="O208" s="92"/>
      <c r="P208" s="236">
        <f>O208*H208</f>
        <v>0</v>
      </c>
      <c r="Q208" s="236">
        <v>1</v>
      </c>
      <c r="R208" s="236">
        <f>Q208*H208</f>
        <v>1.3740000000000001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186</v>
      </c>
      <c r="AT208" s="238" t="s">
        <v>277</v>
      </c>
      <c r="AU208" s="238" t="s">
        <v>85</v>
      </c>
      <c r="AY208" s="18" t="s">
        <v>155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83</v>
      </c>
      <c r="BK208" s="239">
        <f>ROUND(I208*H208,2)</f>
        <v>0</v>
      </c>
      <c r="BL208" s="18" t="s">
        <v>162</v>
      </c>
      <c r="BM208" s="238" t="s">
        <v>257</v>
      </c>
    </row>
    <row r="209" s="2" customFormat="1">
      <c r="A209" s="39"/>
      <c r="B209" s="40"/>
      <c r="C209" s="41"/>
      <c r="D209" s="242" t="s">
        <v>192</v>
      </c>
      <c r="E209" s="41"/>
      <c r="F209" s="273" t="s">
        <v>860</v>
      </c>
      <c r="G209" s="41"/>
      <c r="H209" s="41"/>
      <c r="I209" s="274"/>
      <c r="J209" s="41"/>
      <c r="K209" s="41"/>
      <c r="L209" s="45"/>
      <c r="M209" s="275"/>
      <c r="N209" s="276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192</v>
      </c>
      <c r="AU209" s="18" t="s">
        <v>85</v>
      </c>
    </row>
    <row r="210" s="13" customFormat="1">
      <c r="A210" s="13"/>
      <c r="B210" s="240"/>
      <c r="C210" s="241"/>
      <c r="D210" s="242" t="s">
        <v>163</v>
      </c>
      <c r="E210" s="243" t="s">
        <v>1</v>
      </c>
      <c r="F210" s="244" t="s">
        <v>463</v>
      </c>
      <c r="G210" s="241"/>
      <c r="H210" s="243" t="s">
        <v>1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0" t="s">
        <v>163</v>
      </c>
      <c r="AU210" s="250" t="s">
        <v>85</v>
      </c>
      <c r="AV210" s="13" t="s">
        <v>83</v>
      </c>
      <c r="AW210" s="13" t="s">
        <v>32</v>
      </c>
      <c r="AX210" s="13" t="s">
        <v>76</v>
      </c>
      <c r="AY210" s="250" t="s">
        <v>155</v>
      </c>
    </row>
    <row r="211" s="14" customFormat="1">
      <c r="A211" s="14"/>
      <c r="B211" s="251"/>
      <c r="C211" s="252"/>
      <c r="D211" s="242" t="s">
        <v>163</v>
      </c>
      <c r="E211" s="253" t="s">
        <v>1</v>
      </c>
      <c r="F211" s="254" t="s">
        <v>861</v>
      </c>
      <c r="G211" s="252"/>
      <c r="H211" s="255">
        <v>1.3740000000000001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1" t="s">
        <v>163</v>
      </c>
      <c r="AU211" s="261" t="s">
        <v>85</v>
      </c>
      <c r="AV211" s="14" t="s">
        <v>85</v>
      </c>
      <c r="AW211" s="14" t="s">
        <v>32</v>
      </c>
      <c r="AX211" s="14" t="s">
        <v>76</v>
      </c>
      <c r="AY211" s="261" t="s">
        <v>155</v>
      </c>
    </row>
    <row r="212" s="15" customFormat="1">
      <c r="A212" s="15"/>
      <c r="B212" s="262"/>
      <c r="C212" s="263"/>
      <c r="D212" s="242" t="s">
        <v>163</v>
      </c>
      <c r="E212" s="264" t="s">
        <v>1</v>
      </c>
      <c r="F212" s="265" t="s">
        <v>167</v>
      </c>
      <c r="G212" s="263"/>
      <c r="H212" s="266">
        <v>1.3740000000000001</v>
      </c>
      <c r="I212" s="267"/>
      <c r="J212" s="263"/>
      <c r="K212" s="263"/>
      <c r="L212" s="268"/>
      <c r="M212" s="269"/>
      <c r="N212" s="270"/>
      <c r="O212" s="270"/>
      <c r="P212" s="270"/>
      <c r="Q212" s="270"/>
      <c r="R212" s="270"/>
      <c r="S212" s="270"/>
      <c r="T212" s="27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2" t="s">
        <v>163</v>
      </c>
      <c r="AU212" s="272" t="s">
        <v>85</v>
      </c>
      <c r="AV212" s="15" t="s">
        <v>162</v>
      </c>
      <c r="AW212" s="15" t="s">
        <v>32</v>
      </c>
      <c r="AX212" s="15" t="s">
        <v>83</v>
      </c>
      <c r="AY212" s="272" t="s">
        <v>155</v>
      </c>
    </row>
    <row r="213" s="2" customFormat="1" ht="24.15" customHeight="1">
      <c r="A213" s="39"/>
      <c r="B213" s="40"/>
      <c r="C213" s="289" t="s">
        <v>216</v>
      </c>
      <c r="D213" s="289" t="s">
        <v>277</v>
      </c>
      <c r="E213" s="290" t="s">
        <v>862</v>
      </c>
      <c r="F213" s="291" t="s">
        <v>863</v>
      </c>
      <c r="G213" s="292" t="s">
        <v>266</v>
      </c>
      <c r="H213" s="293">
        <v>0.41199999999999998</v>
      </c>
      <c r="I213" s="294"/>
      <c r="J213" s="295">
        <f>ROUND(I213*H213,2)</f>
        <v>0</v>
      </c>
      <c r="K213" s="291" t="s">
        <v>161</v>
      </c>
      <c r="L213" s="296"/>
      <c r="M213" s="297" t="s">
        <v>1</v>
      </c>
      <c r="N213" s="298" t="s">
        <v>41</v>
      </c>
      <c r="O213" s="92"/>
      <c r="P213" s="236">
        <f>O213*H213</f>
        <v>0</v>
      </c>
      <c r="Q213" s="236">
        <v>1</v>
      </c>
      <c r="R213" s="236">
        <f>Q213*H213</f>
        <v>0.41199999999999998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186</v>
      </c>
      <c r="AT213" s="238" t="s">
        <v>277</v>
      </c>
      <c r="AU213" s="238" t="s">
        <v>85</v>
      </c>
      <c r="AY213" s="18" t="s">
        <v>155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83</v>
      </c>
      <c r="BK213" s="239">
        <f>ROUND(I213*H213,2)</f>
        <v>0</v>
      </c>
      <c r="BL213" s="18" t="s">
        <v>162</v>
      </c>
      <c r="BM213" s="238" t="s">
        <v>261</v>
      </c>
    </row>
    <row r="214" s="2" customFormat="1">
      <c r="A214" s="39"/>
      <c r="B214" s="40"/>
      <c r="C214" s="41"/>
      <c r="D214" s="242" t="s">
        <v>192</v>
      </c>
      <c r="E214" s="41"/>
      <c r="F214" s="273" t="s">
        <v>864</v>
      </c>
      <c r="G214" s="41"/>
      <c r="H214" s="41"/>
      <c r="I214" s="274"/>
      <c r="J214" s="41"/>
      <c r="K214" s="41"/>
      <c r="L214" s="45"/>
      <c r="M214" s="275"/>
      <c r="N214" s="276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192</v>
      </c>
      <c r="AU214" s="18" t="s">
        <v>85</v>
      </c>
    </row>
    <row r="215" s="13" customFormat="1">
      <c r="A215" s="13"/>
      <c r="B215" s="240"/>
      <c r="C215" s="241"/>
      <c r="D215" s="242" t="s">
        <v>163</v>
      </c>
      <c r="E215" s="243" t="s">
        <v>1</v>
      </c>
      <c r="F215" s="244" t="s">
        <v>463</v>
      </c>
      <c r="G215" s="241"/>
      <c r="H215" s="243" t="s">
        <v>1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0" t="s">
        <v>163</v>
      </c>
      <c r="AU215" s="250" t="s">
        <v>85</v>
      </c>
      <c r="AV215" s="13" t="s">
        <v>83</v>
      </c>
      <c r="AW215" s="13" t="s">
        <v>32</v>
      </c>
      <c r="AX215" s="13" t="s">
        <v>76</v>
      </c>
      <c r="AY215" s="250" t="s">
        <v>155</v>
      </c>
    </row>
    <row r="216" s="14" customFormat="1">
      <c r="A216" s="14"/>
      <c r="B216" s="251"/>
      <c r="C216" s="252"/>
      <c r="D216" s="242" t="s">
        <v>163</v>
      </c>
      <c r="E216" s="253" t="s">
        <v>1</v>
      </c>
      <c r="F216" s="254" t="s">
        <v>865</v>
      </c>
      <c r="G216" s="252"/>
      <c r="H216" s="255">
        <v>0.41199999999999998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1" t="s">
        <v>163</v>
      </c>
      <c r="AU216" s="261" t="s">
        <v>85</v>
      </c>
      <c r="AV216" s="14" t="s">
        <v>85</v>
      </c>
      <c r="AW216" s="14" t="s">
        <v>32</v>
      </c>
      <c r="AX216" s="14" t="s">
        <v>76</v>
      </c>
      <c r="AY216" s="261" t="s">
        <v>155</v>
      </c>
    </row>
    <row r="217" s="15" customFormat="1">
      <c r="A217" s="15"/>
      <c r="B217" s="262"/>
      <c r="C217" s="263"/>
      <c r="D217" s="242" t="s">
        <v>163</v>
      </c>
      <c r="E217" s="264" t="s">
        <v>1</v>
      </c>
      <c r="F217" s="265" t="s">
        <v>167</v>
      </c>
      <c r="G217" s="263"/>
      <c r="H217" s="266">
        <v>0.41199999999999998</v>
      </c>
      <c r="I217" s="267"/>
      <c r="J217" s="263"/>
      <c r="K217" s="263"/>
      <c r="L217" s="268"/>
      <c r="M217" s="269"/>
      <c r="N217" s="270"/>
      <c r="O217" s="270"/>
      <c r="P217" s="270"/>
      <c r="Q217" s="270"/>
      <c r="R217" s="270"/>
      <c r="S217" s="270"/>
      <c r="T217" s="27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2" t="s">
        <v>163</v>
      </c>
      <c r="AU217" s="272" t="s">
        <v>85</v>
      </c>
      <c r="AV217" s="15" t="s">
        <v>162</v>
      </c>
      <c r="AW217" s="15" t="s">
        <v>32</v>
      </c>
      <c r="AX217" s="15" t="s">
        <v>83</v>
      </c>
      <c r="AY217" s="272" t="s">
        <v>155</v>
      </c>
    </row>
    <row r="218" s="2" customFormat="1" ht="24.15" customHeight="1">
      <c r="A218" s="39"/>
      <c r="B218" s="40"/>
      <c r="C218" s="289" t="s">
        <v>263</v>
      </c>
      <c r="D218" s="289" t="s">
        <v>277</v>
      </c>
      <c r="E218" s="290" t="s">
        <v>866</v>
      </c>
      <c r="F218" s="291" t="s">
        <v>867</v>
      </c>
      <c r="G218" s="292" t="s">
        <v>266</v>
      </c>
      <c r="H218" s="293">
        <v>0.185</v>
      </c>
      <c r="I218" s="294"/>
      <c r="J218" s="295">
        <f>ROUND(I218*H218,2)</f>
        <v>0</v>
      </c>
      <c r="K218" s="291" t="s">
        <v>161</v>
      </c>
      <c r="L218" s="296"/>
      <c r="M218" s="297" t="s">
        <v>1</v>
      </c>
      <c r="N218" s="298" t="s">
        <v>41</v>
      </c>
      <c r="O218" s="92"/>
      <c r="P218" s="236">
        <f>O218*H218</f>
        <v>0</v>
      </c>
      <c r="Q218" s="236">
        <v>1</v>
      </c>
      <c r="R218" s="236">
        <f>Q218*H218</f>
        <v>0.185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186</v>
      </c>
      <c r="AT218" s="238" t="s">
        <v>277</v>
      </c>
      <c r="AU218" s="238" t="s">
        <v>85</v>
      </c>
      <c r="AY218" s="18" t="s">
        <v>155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83</v>
      </c>
      <c r="BK218" s="239">
        <f>ROUND(I218*H218,2)</f>
        <v>0</v>
      </c>
      <c r="BL218" s="18" t="s">
        <v>162</v>
      </c>
      <c r="BM218" s="238" t="s">
        <v>268</v>
      </c>
    </row>
    <row r="219" s="2" customFormat="1">
      <c r="A219" s="39"/>
      <c r="B219" s="40"/>
      <c r="C219" s="41"/>
      <c r="D219" s="242" t="s">
        <v>192</v>
      </c>
      <c r="E219" s="41"/>
      <c r="F219" s="273" t="s">
        <v>868</v>
      </c>
      <c r="G219" s="41"/>
      <c r="H219" s="41"/>
      <c r="I219" s="274"/>
      <c r="J219" s="41"/>
      <c r="K219" s="41"/>
      <c r="L219" s="45"/>
      <c r="M219" s="275"/>
      <c r="N219" s="276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192</v>
      </c>
      <c r="AU219" s="18" t="s">
        <v>85</v>
      </c>
    </row>
    <row r="220" s="13" customFormat="1">
      <c r="A220" s="13"/>
      <c r="B220" s="240"/>
      <c r="C220" s="241"/>
      <c r="D220" s="242" t="s">
        <v>163</v>
      </c>
      <c r="E220" s="243" t="s">
        <v>1</v>
      </c>
      <c r="F220" s="244" t="s">
        <v>463</v>
      </c>
      <c r="G220" s="241"/>
      <c r="H220" s="243" t="s">
        <v>1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0" t="s">
        <v>163</v>
      </c>
      <c r="AU220" s="250" t="s">
        <v>85</v>
      </c>
      <c r="AV220" s="13" t="s">
        <v>83</v>
      </c>
      <c r="AW220" s="13" t="s">
        <v>32</v>
      </c>
      <c r="AX220" s="13" t="s">
        <v>76</v>
      </c>
      <c r="AY220" s="250" t="s">
        <v>155</v>
      </c>
    </row>
    <row r="221" s="14" customFormat="1">
      <c r="A221" s="14"/>
      <c r="B221" s="251"/>
      <c r="C221" s="252"/>
      <c r="D221" s="242" t="s">
        <v>163</v>
      </c>
      <c r="E221" s="253" t="s">
        <v>1</v>
      </c>
      <c r="F221" s="254" t="s">
        <v>869</v>
      </c>
      <c r="G221" s="252"/>
      <c r="H221" s="255">
        <v>0.185</v>
      </c>
      <c r="I221" s="256"/>
      <c r="J221" s="252"/>
      <c r="K221" s="252"/>
      <c r="L221" s="257"/>
      <c r="M221" s="258"/>
      <c r="N221" s="259"/>
      <c r="O221" s="259"/>
      <c r="P221" s="259"/>
      <c r="Q221" s="259"/>
      <c r="R221" s="259"/>
      <c r="S221" s="259"/>
      <c r="T221" s="26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1" t="s">
        <v>163</v>
      </c>
      <c r="AU221" s="261" t="s">
        <v>85</v>
      </c>
      <c r="AV221" s="14" t="s">
        <v>85</v>
      </c>
      <c r="AW221" s="14" t="s">
        <v>32</v>
      </c>
      <c r="AX221" s="14" t="s">
        <v>76</v>
      </c>
      <c r="AY221" s="261" t="s">
        <v>155</v>
      </c>
    </row>
    <row r="222" s="15" customFormat="1">
      <c r="A222" s="15"/>
      <c r="B222" s="262"/>
      <c r="C222" s="263"/>
      <c r="D222" s="242" t="s">
        <v>163</v>
      </c>
      <c r="E222" s="264" t="s">
        <v>1</v>
      </c>
      <c r="F222" s="265" t="s">
        <v>167</v>
      </c>
      <c r="G222" s="263"/>
      <c r="H222" s="266">
        <v>0.185</v>
      </c>
      <c r="I222" s="267"/>
      <c r="J222" s="263"/>
      <c r="K222" s="263"/>
      <c r="L222" s="268"/>
      <c r="M222" s="269"/>
      <c r="N222" s="270"/>
      <c r="O222" s="270"/>
      <c r="P222" s="270"/>
      <c r="Q222" s="270"/>
      <c r="R222" s="270"/>
      <c r="S222" s="270"/>
      <c r="T222" s="27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2" t="s">
        <v>163</v>
      </c>
      <c r="AU222" s="272" t="s">
        <v>85</v>
      </c>
      <c r="AV222" s="15" t="s">
        <v>162</v>
      </c>
      <c r="AW222" s="15" t="s">
        <v>32</v>
      </c>
      <c r="AX222" s="15" t="s">
        <v>83</v>
      </c>
      <c r="AY222" s="272" t="s">
        <v>155</v>
      </c>
    </row>
    <row r="223" s="2" customFormat="1" ht="62.7" customHeight="1">
      <c r="A223" s="39"/>
      <c r="B223" s="40"/>
      <c r="C223" s="227" t="s">
        <v>219</v>
      </c>
      <c r="D223" s="227" t="s">
        <v>157</v>
      </c>
      <c r="E223" s="228" t="s">
        <v>244</v>
      </c>
      <c r="F223" s="229" t="s">
        <v>245</v>
      </c>
      <c r="G223" s="230" t="s">
        <v>215</v>
      </c>
      <c r="H223" s="231">
        <v>20.533000000000001</v>
      </c>
      <c r="I223" s="232"/>
      <c r="J223" s="233">
        <f>ROUND(I223*H223,2)</f>
        <v>0</v>
      </c>
      <c r="K223" s="229" t="s">
        <v>161</v>
      </c>
      <c r="L223" s="45"/>
      <c r="M223" s="234" t="s">
        <v>1</v>
      </c>
      <c r="N223" s="235" t="s">
        <v>41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162</v>
      </c>
      <c r="AT223" s="238" t="s">
        <v>157</v>
      </c>
      <c r="AU223" s="238" t="s">
        <v>85</v>
      </c>
      <c r="AY223" s="18" t="s">
        <v>155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83</v>
      </c>
      <c r="BK223" s="239">
        <f>ROUND(I223*H223,2)</f>
        <v>0</v>
      </c>
      <c r="BL223" s="18" t="s">
        <v>162</v>
      </c>
      <c r="BM223" s="238" t="s">
        <v>273</v>
      </c>
    </row>
    <row r="224" s="13" customFormat="1">
      <c r="A224" s="13"/>
      <c r="B224" s="240"/>
      <c r="C224" s="241"/>
      <c r="D224" s="242" t="s">
        <v>163</v>
      </c>
      <c r="E224" s="243" t="s">
        <v>1</v>
      </c>
      <c r="F224" s="244" t="s">
        <v>247</v>
      </c>
      <c r="G224" s="241"/>
      <c r="H224" s="243" t="s">
        <v>1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0" t="s">
        <v>163</v>
      </c>
      <c r="AU224" s="250" t="s">
        <v>85</v>
      </c>
      <c r="AV224" s="13" t="s">
        <v>83</v>
      </c>
      <c r="AW224" s="13" t="s">
        <v>32</v>
      </c>
      <c r="AX224" s="13" t="s">
        <v>76</v>
      </c>
      <c r="AY224" s="250" t="s">
        <v>155</v>
      </c>
    </row>
    <row r="225" s="14" customFormat="1">
      <c r="A225" s="14"/>
      <c r="B225" s="251"/>
      <c r="C225" s="252"/>
      <c r="D225" s="242" t="s">
        <v>163</v>
      </c>
      <c r="E225" s="253" t="s">
        <v>1</v>
      </c>
      <c r="F225" s="254" t="s">
        <v>870</v>
      </c>
      <c r="G225" s="252"/>
      <c r="H225" s="255">
        <v>20.533000000000001</v>
      </c>
      <c r="I225" s="256"/>
      <c r="J225" s="252"/>
      <c r="K225" s="252"/>
      <c r="L225" s="257"/>
      <c r="M225" s="258"/>
      <c r="N225" s="259"/>
      <c r="O225" s="259"/>
      <c r="P225" s="259"/>
      <c r="Q225" s="259"/>
      <c r="R225" s="259"/>
      <c r="S225" s="259"/>
      <c r="T225" s="26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1" t="s">
        <v>163</v>
      </c>
      <c r="AU225" s="261" t="s">
        <v>85</v>
      </c>
      <c r="AV225" s="14" t="s">
        <v>85</v>
      </c>
      <c r="AW225" s="14" t="s">
        <v>32</v>
      </c>
      <c r="AX225" s="14" t="s">
        <v>76</v>
      </c>
      <c r="AY225" s="261" t="s">
        <v>155</v>
      </c>
    </row>
    <row r="226" s="15" customFormat="1">
      <c r="A226" s="15"/>
      <c r="B226" s="262"/>
      <c r="C226" s="263"/>
      <c r="D226" s="242" t="s">
        <v>163</v>
      </c>
      <c r="E226" s="264" t="s">
        <v>1</v>
      </c>
      <c r="F226" s="265" t="s">
        <v>167</v>
      </c>
      <c r="G226" s="263"/>
      <c r="H226" s="266">
        <v>20.533000000000001</v>
      </c>
      <c r="I226" s="267"/>
      <c r="J226" s="263"/>
      <c r="K226" s="263"/>
      <c r="L226" s="268"/>
      <c r="M226" s="269"/>
      <c r="N226" s="270"/>
      <c r="O226" s="270"/>
      <c r="P226" s="270"/>
      <c r="Q226" s="270"/>
      <c r="R226" s="270"/>
      <c r="S226" s="270"/>
      <c r="T226" s="27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2" t="s">
        <v>163</v>
      </c>
      <c r="AU226" s="272" t="s">
        <v>85</v>
      </c>
      <c r="AV226" s="15" t="s">
        <v>162</v>
      </c>
      <c r="AW226" s="15" t="s">
        <v>32</v>
      </c>
      <c r="AX226" s="15" t="s">
        <v>83</v>
      </c>
      <c r="AY226" s="272" t="s">
        <v>155</v>
      </c>
    </row>
    <row r="227" s="2" customFormat="1" ht="66.75" customHeight="1">
      <c r="A227" s="39"/>
      <c r="B227" s="40"/>
      <c r="C227" s="227" t="s">
        <v>7</v>
      </c>
      <c r="D227" s="227" t="s">
        <v>157</v>
      </c>
      <c r="E227" s="228" t="s">
        <v>249</v>
      </c>
      <c r="F227" s="229" t="s">
        <v>250</v>
      </c>
      <c r="G227" s="230" t="s">
        <v>215</v>
      </c>
      <c r="H227" s="231">
        <v>143.731</v>
      </c>
      <c r="I227" s="232"/>
      <c r="J227" s="233">
        <f>ROUND(I227*H227,2)</f>
        <v>0</v>
      </c>
      <c r="K227" s="229" t="s">
        <v>161</v>
      </c>
      <c r="L227" s="45"/>
      <c r="M227" s="234" t="s">
        <v>1</v>
      </c>
      <c r="N227" s="235" t="s">
        <v>41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162</v>
      </c>
      <c r="AT227" s="238" t="s">
        <v>157</v>
      </c>
      <c r="AU227" s="238" t="s">
        <v>85</v>
      </c>
      <c r="AY227" s="18" t="s">
        <v>155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83</v>
      </c>
      <c r="BK227" s="239">
        <f>ROUND(I227*H227,2)</f>
        <v>0</v>
      </c>
      <c r="BL227" s="18" t="s">
        <v>162</v>
      </c>
      <c r="BM227" s="238" t="s">
        <v>280</v>
      </c>
    </row>
    <row r="228" s="13" customFormat="1">
      <c r="A228" s="13"/>
      <c r="B228" s="240"/>
      <c r="C228" s="241"/>
      <c r="D228" s="242" t="s">
        <v>163</v>
      </c>
      <c r="E228" s="243" t="s">
        <v>1</v>
      </c>
      <c r="F228" s="244" t="s">
        <v>252</v>
      </c>
      <c r="G228" s="241"/>
      <c r="H228" s="243" t="s">
        <v>1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0" t="s">
        <v>163</v>
      </c>
      <c r="AU228" s="250" t="s">
        <v>85</v>
      </c>
      <c r="AV228" s="13" t="s">
        <v>83</v>
      </c>
      <c r="AW228" s="13" t="s">
        <v>32</v>
      </c>
      <c r="AX228" s="13" t="s">
        <v>76</v>
      </c>
      <c r="AY228" s="250" t="s">
        <v>155</v>
      </c>
    </row>
    <row r="229" s="14" customFormat="1">
      <c r="A229" s="14"/>
      <c r="B229" s="251"/>
      <c r="C229" s="252"/>
      <c r="D229" s="242" t="s">
        <v>163</v>
      </c>
      <c r="E229" s="253" t="s">
        <v>1</v>
      </c>
      <c r="F229" s="254" t="s">
        <v>871</v>
      </c>
      <c r="G229" s="252"/>
      <c r="H229" s="255">
        <v>143.731</v>
      </c>
      <c r="I229" s="256"/>
      <c r="J229" s="252"/>
      <c r="K229" s="252"/>
      <c r="L229" s="257"/>
      <c r="M229" s="258"/>
      <c r="N229" s="259"/>
      <c r="O229" s="259"/>
      <c r="P229" s="259"/>
      <c r="Q229" s="259"/>
      <c r="R229" s="259"/>
      <c r="S229" s="259"/>
      <c r="T229" s="26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1" t="s">
        <v>163</v>
      </c>
      <c r="AU229" s="261" t="s">
        <v>85</v>
      </c>
      <c r="AV229" s="14" t="s">
        <v>85</v>
      </c>
      <c r="AW229" s="14" t="s">
        <v>32</v>
      </c>
      <c r="AX229" s="14" t="s">
        <v>76</v>
      </c>
      <c r="AY229" s="261" t="s">
        <v>155</v>
      </c>
    </row>
    <row r="230" s="15" customFormat="1">
      <c r="A230" s="15"/>
      <c r="B230" s="262"/>
      <c r="C230" s="263"/>
      <c r="D230" s="242" t="s">
        <v>163</v>
      </c>
      <c r="E230" s="264" t="s">
        <v>1</v>
      </c>
      <c r="F230" s="265" t="s">
        <v>167</v>
      </c>
      <c r="G230" s="263"/>
      <c r="H230" s="266">
        <v>143.731</v>
      </c>
      <c r="I230" s="267"/>
      <c r="J230" s="263"/>
      <c r="K230" s="263"/>
      <c r="L230" s="268"/>
      <c r="M230" s="269"/>
      <c r="N230" s="270"/>
      <c r="O230" s="270"/>
      <c r="P230" s="270"/>
      <c r="Q230" s="270"/>
      <c r="R230" s="270"/>
      <c r="S230" s="270"/>
      <c r="T230" s="271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2" t="s">
        <v>163</v>
      </c>
      <c r="AU230" s="272" t="s">
        <v>85</v>
      </c>
      <c r="AV230" s="15" t="s">
        <v>162</v>
      </c>
      <c r="AW230" s="15" t="s">
        <v>32</v>
      </c>
      <c r="AX230" s="15" t="s">
        <v>83</v>
      </c>
      <c r="AY230" s="272" t="s">
        <v>155</v>
      </c>
    </row>
    <row r="231" s="2" customFormat="1" ht="62.7" customHeight="1">
      <c r="A231" s="39"/>
      <c r="B231" s="40"/>
      <c r="C231" s="227" t="s">
        <v>223</v>
      </c>
      <c r="D231" s="227" t="s">
        <v>157</v>
      </c>
      <c r="E231" s="228" t="s">
        <v>255</v>
      </c>
      <c r="F231" s="229" t="s">
        <v>256</v>
      </c>
      <c r="G231" s="230" t="s">
        <v>215</v>
      </c>
      <c r="H231" s="231">
        <v>71.599999999999994</v>
      </c>
      <c r="I231" s="232"/>
      <c r="J231" s="233">
        <f>ROUND(I231*H231,2)</f>
        <v>0</v>
      </c>
      <c r="K231" s="229" t="s">
        <v>161</v>
      </c>
      <c r="L231" s="45"/>
      <c r="M231" s="234" t="s">
        <v>1</v>
      </c>
      <c r="N231" s="235" t="s">
        <v>41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162</v>
      </c>
      <c r="AT231" s="238" t="s">
        <v>157</v>
      </c>
      <c r="AU231" s="238" t="s">
        <v>85</v>
      </c>
      <c r="AY231" s="18" t="s">
        <v>155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83</v>
      </c>
      <c r="BK231" s="239">
        <f>ROUND(I231*H231,2)</f>
        <v>0</v>
      </c>
      <c r="BL231" s="18" t="s">
        <v>162</v>
      </c>
      <c r="BM231" s="238" t="s">
        <v>285</v>
      </c>
    </row>
    <row r="232" s="13" customFormat="1">
      <c r="A232" s="13"/>
      <c r="B232" s="240"/>
      <c r="C232" s="241"/>
      <c r="D232" s="242" t="s">
        <v>163</v>
      </c>
      <c r="E232" s="243" t="s">
        <v>1</v>
      </c>
      <c r="F232" s="244" t="s">
        <v>247</v>
      </c>
      <c r="G232" s="241"/>
      <c r="H232" s="243" t="s">
        <v>1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0" t="s">
        <v>163</v>
      </c>
      <c r="AU232" s="250" t="s">
        <v>85</v>
      </c>
      <c r="AV232" s="13" t="s">
        <v>83</v>
      </c>
      <c r="AW232" s="13" t="s">
        <v>32</v>
      </c>
      <c r="AX232" s="13" t="s">
        <v>76</v>
      </c>
      <c r="AY232" s="250" t="s">
        <v>155</v>
      </c>
    </row>
    <row r="233" s="14" customFormat="1">
      <c r="A233" s="14"/>
      <c r="B233" s="251"/>
      <c r="C233" s="252"/>
      <c r="D233" s="242" t="s">
        <v>163</v>
      </c>
      <c r="E233" s="253" t="s">
        <v>1</v>
      </c>
      <c r="F233" s="254" t="s">
        <v>872</v>
      </c>
      <c r="G233" s="252"/>
      <c r="H233" s="255">
        <v>71.599999999999994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1" t="s">
        <v>163</v>
      </c>
      <c r="AU233" s="261" t="s">
        <v>85</v>
      </c>
      <c r="AV233" s="14" t="s">
        <v>85</v>
      </c>
      <c r="AW233" s="14" t="s">
        <v>32</v>
      </c>
      <c r="AX233" s="14" t="s">
        <v>76</v>
      </c>
      <c r="AY233" s="261" t="s">
        <v>155</v>
      </c>
    </row>
    <row r="234" s="15" customFormat="1">
      <c r="A234" s="15"/>
      <c r="B234" s="262"/>
      <c r="C234" s="263"/>
      <c r="D234" s="242" t="s">
        <v>163</v>
      </c>
      <c r="E234" s="264" t="s">
        <v>1</v>
      </c>
      <c r="F234" s="265" t="s">
        <v>167</v>
      </c>
      <c r="G234" s="263"/>
      <c r="H234" s="266">
        <v>71.599999999999994</v>
      </c>
      <c r="I234" s="267"/>
      <c r="J234" s="263"/>
      <c r="K234" s="263"/>
      <c r="L234" s="268"/>
      <c r="M234" s="269"/>
      <c r="N234" s="270"/>
      <c r="O234" s="270"/>
      <c r="P234" s="270"/>
      <c r="Q234" s="270"/>
      <c r="R234" s="270"/>
      <c r="S234" s="270"/>
      <c r="T234" s="271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2" t="s">
        <v>163</v>
      </c>
      <c r="AU234" s="272" t="s">
        <v>85</v>
      </c>
      <c r="AV234" s="15" t="s">
        <v>162</v>
      </c>
      <c r="AW234" s="15" t="s">
        <v>32</v>
      </c>
      <c r="AX234" s="15" t="s">
        <v>83</v>
      </c>
      <c r="AY234" s="272" t="s">
        <v>155</v>
      </c>
    </row>
    <row r="235" s="2" customFormat="1" ht="66.75" customHeight="1">
      <c r="A235" s="39"/>
      <c r="B235" s="40"/>
      <c r="C235" s="227" t="s">
        <v>288</v>
      </c>
      <c r="D235" s="227" t="s">
        <v>157</v>
      </c>
      <c r="E235" s="228" t="s">
        <v>259</v>
      </c>
      <c r="F235" s="229" t="s">
        <v>260</v>
      </c>
      <c r="G235" s="230" t="s">
        <v>215</v>
      </c>
      <c r="H235" s="231">
        <v>501.19999999999999</v>
      </c>
      <c r="I235" s="232"/>
      <c r="J235" s="233">
        <f>ROUND(I235*H235,2)</f>
        <v>0</v>
      </c>
      <c r="K235" s="229" t="s">
        <v>161</v>
      </c>
      <c r="L235" s="45"/>
      <c r="M235" s="234" t="s">
        <v>1</v>
      </c>
      <c r="N235" s="235" t="s">
        <v>41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162</v>
      </c>
      <c r="AT235" s="238" t="s">
        <v>157</v>
      </c>
      <c r="AU235" s="238" t="s">
        <v>85</v>
      </c>
      <c r="AY235" s="18" t="s">
        <v>155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83</v>
      </c>
      <c r="BK235" s="239">
        <f>ROUND(I235*H235,2)</f>
        <v>0</v>
      </c>
      <c r="BL235" s="18" t="s">
        <v>162</v>
      </c>
      <c r="BM235" s="238" t="s">
        <v>291</v>
      </c>
    </row>
    <row r="236" s="13" customFormat="1">
      <c r="A236" s="13"/>
      <c r="B236" s="240"/>
      <c r="C236" s="241"/>
      <c r="D236" s="242" t="s">
        <v>163</v>
      </c>
      <c r="E236" s="243" t="s">
        <v>1</v>
      </c>
      <c r="F236" s="244" t="s">
        <v>252</v>
      </c>
      <c r="G236" s="241"/>
      <c r="H236" s="243" t="s">
        <v>1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0" t="s">
        <v>163</v>
      </c>
      <c r="AU236" s="250" t="s">
        <v>85</v>
      </c>
      <c r="AV236" s="13" t="s">
        <v>83</v>
      </c>
      <c r="AW236" s="13" t="s">
        <v>32</v>
      </c>
      <c r="AX236" s="13" t="s">
        <v>76</v>
      </c>
      <c r="AY236" s="250" t="s">
        <v>155</v>
      </c>
    </row>
    <row r="237" s="14" customFormat="1">
      <c r="A237" s="14"/>
      <c r="B237" s="251"/>
      <c r="C237" s="252"/>
      <c r="D237" s="242" t="s">
        <v>163</v>
      </c>
      <c r="E237" s="253" t="s">
        <v>1</v>
      </c>
      <c r="F237" s="254" t="s">
        <v>873</v>
      </c>
      <c r="G237" s="252"/>
      <c r="H237" s="255">
        <v>501.19999999999999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1" t="s">
        <v>163</v>
      </c>
      <c r="AU237" s="261" t="s">
        <v>85</v>
      </c>
      <c r="AV237" s="14" t="s">
        <v>85</v>
      </c>
      <c r="AW237" s="14" t="s">
        <v>32</v>
      </c>
      <c r="AX237" s="14" t="s">
        <v>76</v>
      </c>
      <c r="AY237" s="261" t="s">
        <v>155</v>
      </c>
    </row>
    <row r="238" s="15" customFormat="1">
      <c r="A238" s="15"/>
      <c r="B238" s="262"/>
      <c r="C238" s="263"/>
      <c r="D238" s="242" t="s">
        <v>163</v>
      </c>
      <c r="E238" s="264" t="s">
        <v>1</v>
      </c>
      <c r="F238" s="265" t="s">
        <v>167</v>
      </c>
      <c r="G238" s="263"/>
      <c r="H238" s="266">
        <v>501.19999999999999</v>
      </c>
      <c r="I238" s="267"/>
      <c r="J238" s="263"/>
      <c r="K238" s="263"/>
      <c r="L238" s="268"/>
      <c r="M238" s="269"/>
      <c r="N238" s="270"/>
      <c r="O238" s="270"/>
      <c r="P238" s="270"/>
      <c r="Q238" s="270"/>
      <c r="R238" s="270"/>
      <c r="S238" s="270"/>
      <c r="T238" s="271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2" t="s">
        <v>163</v>
      </c>
      <c r="AU238" s="272" t="s">
        <v>85</v>
      </c>
      <c r="AV238" s="15" t="s">
        <v>162</v>
      </c>
      <c r="AW238" s="15" t="s">
        <v>32</v>
      </c>
      <c r="AX238" s="15" t="s">
        <v>83</v>
      </c>
      <c r="AY238" s="272" t="s">
        <v>155</v>
      </c>
    </row>
    <row r="239" s="2" customFormat="1" ht="44.25" customHeight="1">
      <c r="A239" s="39"/>
      <c r="B239" s="40"/>
      <c r="C239" s="227" t="s">
        <v>233</v>
      </c>
      <c r="D239" s="288" t="s">
        <v>157</v>
      </c>
      <c r="E239" s="228" t="s">
        <v>264</v>
      </c>
      <c r="F239" s="229" t="s">
        <v>265</v>
      </c>
      <c r="G239" s="230" t="s">
        <v>266</v>
      </c>
      <c r="H239" s="231">
        <v>165.839</v>
      </c>
      <c r="I239" s="232"/>
      <c r="J239" s="233">
        <f>ROUND(I239*H239,2)</f>
        <v>0</v>
      </c>
      <c r="K239" s="229" t="s">
        <v>267</v>
      </c>
      <c r="L239" s="45"/>
      <c r="M239" s="234" t="s">
        <v>1</v>
      </c>
      <c r="N239" s="235" t="s">
        <v>41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162</v>
      </c>
      <c r="AT239" s="238" t="s">
        <v>157</v>
      </c>
      <c r="AU239" s="238" t="s">
        <v>85</v>
      </c>
      <c r="AY239" s="18" t="s">
        <v>155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83</v>
      </c>
      <c r="BK239" s="239">
        <f>ROUND(I239*H239,2)</f>
        <v>0</v>
      </c>
      <c r="BL239" s="18" t="s">
        <v>162</v>
      </c>
      <c r="BM239" s="238" t="s">
        <v>295</v>
      </c>
    </row>
    <row r="240" s="14" customFormat="1">
      <c r="A240" s="14"/>
      <c r="B240" s="251"/>
      <c r="C240" s="252"/>
      <c r="D240" s="242" t="s">
        <v>163</v>
      </c>
      <c r="E240" s="253" t="s">
        <v>1</v>
      </c>
      <c r="F240" s="254" t="s">
        <v>874</v>
      </c>
      <c r="G240" s="252"/>
      <c r="H240" s="255">
        <v>36.959000000000003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1" t="s">
        <v>163</v>
      </c>
      <c r="AU240" s="261" t="s">
        <v>85</v>
      </c>
      <c r="AV240" s="14" t="s">
        <v>85</v>
      </c>
      <c r="AW240" s="14" t="s">
        <v>32</v>
      </c>
      <c r="AX240" s="14" t="s">
        <v>76</v>
      </c>
      <c r="AY240" s="261" t="s">
        <v>155</v>
      </c>
    </row>
    <row r="241" s="14" customFormat="1">
      <c r="A241" s="14"/>
      <c r="B241" s="251"/>
      <c r="C241" s="252"/>
      <c r="D241" s="242" t="s">
        <v>163</v>
      </c>
      <c r="E241" s="253" t="s">
        <v>1</v>
      </c>
      <c r="F241" s="254" t="s">
        <v>875</v>
      </c>
      <c r="G241" s="252"/>
      <c r="H241" s="255">
        <v>128.88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1" t="s">
        <v>163</v>
      </c>
      <c r="AU241" s="261" t="s">
        <v>85</v>
      </c>
      <c r="AV241" s="14" t="s">
        <v>85</v>
      </c>
      <c r="AW241" s="14" t="s">
        <v>32</v>
      </c>
      <c r="AX241" s="14" t="s">
        <v>76</v>
      </c>
      <c r="AY241" s="261" t="s">
        <v>155</v>
      </c>
    </row>
    <row r="242" s="15" customFormat="1">
      <c r="A242" s="15"/>
      <c r="B242" s="262"/>
      <c r="C242" s="263"/>
      <c r="D242" s="242" t="s">
        <v>163</v>
      </c>
      <c r="E242" s="264" t="s">
        <v>1</v>
      </c>
      <c r="F242" s="265" t="s">
        <v>167</v>
      </c>
      <c r="G242" s="263"/>
      <c r="H242" s="266">
        <v>165.839</v>
      </c>
      <c r="I242" s="267"/>
      <c r="J242" s="263"/>
      <c r="K242" s="263"/>
      <c r="L242" s="268"/>
      <c r="M242" s="269"/>
      <c r="N242" s="270"/>
      <c r="O242" s="270"/>
      <c r="P242" s="270"/>
      <c r="Q242" s="270"/>
      <c r="R242" s="270"/>
      <c r="S242" s="270"/>
      <c r="T242" s="27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2" t="s">
        <v>163</v>
      </c>
      <c r="AU242" s="272" t="s">
        <v>85</v>
      </c>
      <c r="AV242" s="15" t="s">
        <v>162</v>
      </c>
      <c r="AW242" s="15" t="s">
        <v>32</v>
      </c>
      <c r="AX242" s="15" t="s">
        <v>83</v>
      </c>
      <c r="AY242" s="272" t="s">
        <v>155</v>
      </c>
    </row>
    <row r="243" s="2" customFormat="1" ht="44.25" customHeight="1">
      <c r="A243" s="39"/>
      <c r="B243" s="40"/>
      <c r="C243" s="227" t="s">
        <v>299</v>
      </c>
      <c r="D243" s="227" t="s">
        <v>157</v>
      </c>
      <c r="E243" s="228" t="s">
        <v>271</v>
      </c>
      <c r="F243" s="229" t="s">
        <v>272</v>
      </c>
      <c r="G243" s="230" t="s">
        <v>215</v>
      </c>
      <c r="H243" s="231">
        <v>71.138000000000005</v>
      </c>
      <c r="I243" s="232"/>
      <c r="J243" s="233">
        <f>ROUND(I243*H243,2)</f>
        <v>0</v>
      </c>
      <c r="K243" s="229" t="s">
        <v>161</v>
      </c>
      <c r="L243" s="45"/>
      <c r="M243" s="234" t="s">
        <v>1</v>
      </c>
      <c r="N243" s="235" t="s">
        <v>41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162</v>
      </c>
      <c r="AT243" s="238" t="s">
        <v>157</v>
      </c>
      <c r="AU243" s="238" t="s">
        <v>85</v>
      </c>
      <c r="AY243" s="18" t="s">
        <v>155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83</v>
      </c>
      <c r="BK243" s="239">
        <f>ROUND(I243*H243,2)</f>
        <v>0</v>
      </c>
      <c r="BL243" s="18" t="s">
        <v>162</v>
      </c>
      <c r="BM243" s="238" t="s">
        <v>303</v>
      </c>
    </row>
    <row r="244" s="13" customFormat="1">
      <c r="A244" s="13"/>
      <c r="B244" s="240"/>
      <c r="C244" s="241"/>
      <c r="D244" s="242" t="s">
        <v>163</v>
      </c>
      <c r="E244" s="243" t="s">
        <v>1</v>
      </c>
      <c r="F244" s="244" t="s">
        <v>813</v>
      </c>
      <c r="G244" s="241"/>
      <c r="H244" s="243" t="s">
        <v>1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0" t="s">
        <v>163</v>
      </c>
      <c r="AU244" s="250" t="s">
        <v>85</v>
      </c>
      <c r="AV244" s="13" t="s">
        <v>83</v>
      </c>
      <c r="AW244" s="13" t="s">
        <v>32</v>
      </c>
      <c r="AX244" s="13" t="s">
        <v>76</v>
      </c>
      <c r="AY244" s="250" t="s">
        <v>155</v>
      </c>
    </row>
    <row r="245" s="14" customFormat="1">
      <c r="A245" s="14"/>
      <c r="B245" s="251"/>
      <c r="C245" s="252"/>
      <c r="D245" s="242" t="s">
        <v>163</v>
      </c>
      <c r="E245" s="253" t="s">
        <v>1</v>
      </c>
      <c r="F245" s="254" t="s">
        <v>876</v>
      </c>
      <c r="G245" s="252"/>
      <c r="H245" s="255">
        <v>92.132999999999996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1" t="s">
        <v>163</v>
      </c>
      <c r="AU245" s="261" t="s">
        <v>85</v>
      </c>
      <c r="AV245" s="14" t="s">
        <v>85</v>
      </c>
      <c r="AW245" s="14" t="s">
        <v>32</v>
      </c>
      <c r="AX245" s="14" t="s">
        <v>76</v>
      </c>
      <c r="AY245" s="261" t="s">
        <v>155</v>
      </c>
    </row>
    <row r="246" s="14" customFormat="1">
      <c r="A246" s="14"/>
      <c r="B246" s="251"/>
      <c r="C246" s="252"/>
      <c r="D246" s="242" t="s">
        <v>163</v>
      </c>
      <c r="E246" s="253" t="s">
        <v>1</v>
      </c>
      <c r="F246" s="254" t="s">
        <v>877</v>
      </c>
      <c r="G246" s="252"/>
      <c r="H246" s="255">
        <v>-4.3799999999999999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1" t="s">
        <v>163</v>
      </c>
      <c r="AU246" s="261" t="s">
        <v>85</v>
      </c>
      <c r="AV246" s="14" t="s">
        <v>85</v>
      </c>
      <c r="AW246" s="14" t="s">
        <v>32</v>
      </c>
      <c r="AX246" s="14" t="s">
        <v>76</v>
      </c>
      <c r="AY246" s="261" t="s">
        <v>155</v>
      </c>
    </row>
    <row r="247" s="14" customFormat="1">
      <c r="A247" s="14"/>
      <c r="B247" s="251"/>
      <c r="C247" s="252"/>
      <c r="D247" s="242" t="s">
        <v>163</v>
      </c>
      <c r="E247" s="253" t="s">
        <v>1</v>
      </c>
      <c r="F247" s="254" t="s">
        <v>878</v>
      </c>
      <c r="G247" s="252"/>
      <c r="H247" s="255">
        <v>-0.755</v>
      </c>
      <c r="I247" s="256"/>
      <c r="J247" s="252"/>
      <c r="K247" s="252"/>
      <c r="L247" s="257"/>
      <c r="M247" s="258"/>
      <c r="N247" s="259"/>
      <c r="O247" s="259"/>
      <c r="P247" s="259"/>
      <c r="Q247" s="259"/>
      <c r="R247" s="259"/>
      <c r="S247" s="259"/>
      <c r="T247" s="26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1" t="s">
        <v>163</v>
      </c>
      <c r="AU247" s="261" t="s">
        <v>85</v>
      </c>
      <c r="AV247" s="14" t="s">
        <v>85</v>
      </c>
      <c r="AW247" s="14" t="s">
        <v>32</v>
      </c>
      <c r="AX247" s="14" t="s">
        <v>76</v>
      </c>
      <c r="AY247" s="261" t="s">
        <v>155</v>
      </c>
    </row>
    <row r="248" s="14" customFormat="1">
      <c r="A248" s="14"/>
      <c r="B248" s="251"/>
      <c r="C248" s="252"/>
      <c r="D248" s="242" t="s">
        <v>163</v>
      </c>
      <c r="E248" s="253" t="s">
        <v>1</v>
      </c>
      <c r="F248" s="254" t="s">
        <v>879</v>
      </c>
      <c r="G248" s="252"/>
      <c r="H248" s="255">
        <v>-3.3959999999999999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1" t="s">
        <v>163</v>
      </c>
      <c r="AU248" s="261" t="s">
        <v>85</v>
      </c>
      <c r="AV248" s="14" t="s">
        <v>85</v>
      </c>
      <c r="AW248" s="14" t="s">
        <v>32</v>
      </c>
      <c r="AX248" s="14" t="s">
        <v>76</v>
      </c>
      <c r="AY248" s="261" t="s">
        <v>155</v>
      </c>
    </row>
    <row r="249" s="14" customFormat="1">
      <c r="A249" s="14"/>
      <c r="B249" s="251"/>
      <c r="C249" s="252"/>
      <c r="D249" s="242" t="s">
        <v>163</v>
      </c>
      <c r="E249" s="253" t="s">
        <v>1</v>
      </c>
      <c r="F249" s="254" t="s">
        <v>880</v>
      </c>
      <c r="G249" s="252"/>
      <c r="H249" s="255">
        <v>-12.464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1" t="s">
        <v>163</v>
      </c>
      <c r="AU249" s="261" t="s">
        <v>85</v>
      </c>
      <c r="AV249" s="14" t="s">
        <v>85</v>
      </c>
      <c r="AW249" s="14" t="s">
        <v>32</v>
      </c>
      <c r="AX249" s="14" t="s">
        <v>76</v>
      </c>
      <c r="AY249" s="261" t="s">
        <v>155</v>
      </c>
    </row>
    <row r="250" s="15" customFormat="1">
      <c r="A250" s="15"/>
      <c r="B250" s="262"/>
      <c r="C250" s="263"/>
      <c r="D250" s="242" t="s">
        <v>163</v>
      </c>
      <c r="E250" s="264" t="s">
        <v>1</v>
      </c>
      <c r="F250" s="265" t="s">
        <v>167</v>
      </c>
      <c r="G250" s="263"/>
      <c r="H250" s="266">
        <v>71.138000000000005</v>
      </c>
      <c r="I250" s="267"/>
      <c r="J250" s="263"/>
      <c r="K250" s="263"/>
      <c r="L250" s="268"/>
      <c r="M250" s="269"/>
      <c r="N250" s="270"/>
      <c r="O250" s="270"/>
      <c r="P250" s="270"/>
      <c r="Q250" s="270"/>
      <c r="R250" s="270"/>
      <c r="S250" s="270"/>
      <c r="T250" s="271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2" t="s">
        <v>163</v>
      </c>
      <c r="AU250" s="272" t="s">
        <v>85</v>
      </c>
      <c r="AV250" s="15" t="s">
        <v>162</v>
      </c>
      <c r="AW250" s="15" t="s">
        <v>32</v>
      </c>
      <c r="AX250" s="15" t="s">
        <v>83</v>
      </c>
      <c r="AY250" s="272" t="s">
        <v>155</v>
      </c>
    </row>
    <row r="251" s="2" customFormat="1" ht="16.5" customHeight="1">
      <c r="A251" s="39"/>
      <c r="B251" s="40"/>
      <c r="C251" s="289" t="s">
        <v>237</v>
      </c>
      <c r="D251" s="289" t="s">
        <v>277</v>
      </c>
      <c r="E251" s="290" t="s">
        <v>278</v>
      </c>
      <c r="F251" s="291" t="s">
        <v>279</v>
      </c>
      <c r="G251" s="292" t="s">
        <v>266</v>
      </c>
      <c r="H251" s="293">
        <v>142.27600000000001</v>
      </c>
      <c r="I251" s="294"/>
      <c r="J251" s="295">
        <f>ROUND(I251*H251,2)</f>
        <v>0</v>
      </c>
      <c r="K251" s="291" t="s">
        <v>161</v>
      </c>
      <c r="L251" s="296"/>
      <c r="M251" s="297" t="s">
        <v>1</v>
      </c>
      <c r="N251" s="298" t="s">
        <v>41</v>
      </c>
      <c r="O251" s="92"/>
      <c r="P251" s="236">
        <f>O251*H251</f>
        <v>0</v>
      </c>
      <c r="Q251" s="236">
        <v>1</v>
      </c>
      <c r="R251" s="236">
        <f>Q251*H251</f>
        <v>142.27600000000001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186</v>
      </c>
      <c r="AT251" s="238" t="s">
        <v>277</v>
      </c>
      <c r="AU251" s="238" t="s">
        <v>85</v>
      </c>
      <c r="AY251" s="18" t="s">
        <v>155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83</v>
      </c>
      <c r="BK251" s="239">
        <f>ROUND(I251*H251,2)</f>
        <v>0</v>
      </c>
      <c r="BL251" s="18" t="s">
        <v>162</v>
      </c>
      <c r="BM251" s="238" t="s">
        <v>308</v>
      </c>
    </row>
    <row r="252" s="14" customFormat="1">
      <c r="A252" s="14"/>
      <c r="B252" s="251"/>
      <c r="C252" s="252"/>
      <c r="D252" s="242" t="s">
        <v>163</v>
      </c>
      <c r="E252" s="253" t="s">
        <v>1</v>
      </c>
      <c r="F252" s="254" t="s">
        <v>881</v>
      </c>
      <c r="G252" s="252"/>
      <c r="H252" s="255">
        <v>142.27600000000001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1" t="s">
        <v>163</v>
      </c>
      <c r="AU252" s="261" t="s">
        <v>85</v>
      </c>
      <c r="AV252" s="14" t="s">
        <v>85</v>
      </c>
      <c r="AW252" s="14" t="s">
        <v>32</v>
      </c>
      <c r="AX252" s="14" t="s">
        <v>76</v>
      </c>
      <c r="AY252" s="261" t="s">
        <v>155</v>
      </c>
    </row>
    <row r="253" s="15" customFormat="1">
      <c r="A253" s="15"/>
      <c r="B253" s="262"/>
      <c r="C253" s="263"/>
      <c r="D253" s="242" t="s">
        <v>163</v>
      </c>
      <c r="E253" s="264" t="s">
        <v>1</v>
      </c>
      <c r="F253" s="265" t="s">
        <v>167</v>
      </c>
      <c r="G253" s="263"/>
      <c r="H253" s="266">
        <v>142.27600000000001</v>
      </c>
      <c r="I253" s="267"/>
      <c r="J253" s="263"/>
      <c r="K253" s="263"/>
      <c r="L253" s="268"/>
      <c r="M253" s="269"/>
      <c r="N253" s="270"/>
      <c r="O253" s="270"/>
      <c r="P253" s="270"/>
      <c r="Q253" s="270"/>
      <c r="R253" s="270"/>
      <c r="S253" s="270"/>
      <c r="T253" s="27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2" t="s">
        <v>163</v>
      </c>
      <c r="AU253" s="272" t="s">
        <v>85</v>
      </c>
      <c r="AV253" s="15" t="s">
        <v>162</v>
      </c>
      <c r="AW253" s="15" t="s">
        <v>32</v>
      </c>
      <c r="AX253" s="15" t="s">
        <v>83</v>
      </c>
      <c r="AY253" s="272" t="s">
        <v>155</v>
      </c>
    </row>
    <row r="254" s="12" customFormat="1" ht="22.8" customHeight="1">
      <c r="A254" s="12"/>
      <c r="B254" s="211"/>
      <c r="C254" s="212"/>
      <c r="D254" s="213" t="s">
        <v>75</v>
      </c>
      <c r="E254" s="225" t="s">
        <v>85</v>
      </c>
      <c r="F254" s="225" t="s">
        <v>292</v>
      </c>
      <c r="G254" s="212"/>
      <c r="H254" s="212"/>
      <c r="I254" s="215"/>
      <c r="J254" s="226">
        <f>BK254</f>
        <v>0</v>
      </c>
      <c r="K254" s="212"/>
      <c r="L254" s="217"/>
      <c r="M254" s="218"/>
      <c r="N254" s="219"/>
      <c r="O254" s="219"/>
      <c r="P254" s="220">
        <f>SUM(P255:P273)</f>
        <v>0</v>
      </c>
      <c r="Q254" s="219"/>
      <c r="R254" s="220">
        <f>SUM(R255:R273)</f>
        <v>10.04304341346</v>
      </c>
      <c r="S254" s="219"/>
      <c r="T254" s="221">
        <f>SUM(T255:T273)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2" t="s">
        <v>83</v>
      </c>
      <c r="AT254" s="223" t="s">
        <v>75</v>
      </c>
      <c r="AU254" s="223" t="s">
        <v>83</v>
      </c>
      <c r="AY254" s="222" t="s">
        <v>155</v>
      </c>
      <c r="BK254" s="224">
        <f>SUM(BK255:BK273)</f>
        <v>0</v>
      </c>
    </row>
    <row r="255" s="2" customFormat="1" ht="44.25" customHeight="1">
      <c r="A255" s="39"/>
      <c r="B255" s="40"/>
      <c r="C255" s="227" t="s">
        <v>309</v>
      </c>
      <c r="D255" s="227" t="s">
        <v>157</v>
      </c>
      <c r="E255" s="228" t="s">
        <v>293</v>
      </c>
      <c r="F255" s="229" t="s">
        <v>294</v>
      </c>
      <c r="G255" s="230" t="s">
        <v>215</v>
      </c>
      <c r="H255" s="231">
        <v>4.3799999999999999</v>
      </c>
      <c r="I255" s="232"/>
      <c r="J255" s="233">
        <f>ROUND(I255*H255,2)</f>
        <v>0</v>
      </c>
      <c r="K255" s="229" t="s">
        <v>161</v>
      </c>
      <c r="L255" s="45"/>
      <c r="M255" s="234" t="s">
        <v>1</v>
      </c>
      <c r="N255" s="235" t="s">
        <v>41</v>
      </c>
      <c r="O255" s="92"/>
      <c r="P255" s="236">
        <f>O255*H255</f>
        <v>0</v>
      </c>
      <c r="Q255" s="236">
        <v>1.6299999999999999</v>
      </c>
      <c r="R255" s="236">
        <f>Q255*H255</f>
        <v>7.1393999999999993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162</v>
      </c>
      <c r="AT255" s="238" t="s">
        <v>157</v>
      </c>
      <c r="AU255" s="238" t="s">
        <v>85</v>
      </c>
      <c r="AY255" s="18" t="s">
        <v>155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83</v>
      </c>
      <c r="BK255" s="239">
        <f>ROUND(I255*H255,2)</f>
        <v>0</v>
      </c>
      <c r="BL255" s="18" t="s">
        <v>162</v>
      </c>
      <c r="BM255" s="238" t="s">
        <v>312</v>
      </c>
    </row>
    <row r="256" s="13" customFormat="1">
      <c r="A256" s="13"/>
      <c r="B256" s="240"/>
      <c r="C256" s="241"/>
      <c r="D256" s="242" t="s">
        <v>163</v>
      </c>
      <c r="E256" s="243" t="s">
        <v>1</v>
      </c>
      <c r="F256" s="244" t="s">
        <v>813</v>
      </c>
      <c r="G256" s="241"/>
      <c r="H256" s="243" t="s">
        <v>1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0" t="s">
        <v>163</v>
      </c>
      <c r="AU256" s="250" t="s">
        <v>85</v>
      </c>
      <c r="AV256" s="13" t="s">
        <v>83</v>
      </c>
      <c r="AW256" s="13" t="s">
        <v>32</v>
      </c>
      <c r="AX256" s="13" t="s">
        <v>76</v>
      </c>
      <c r="AY256" s="250" t="s">
        <v>155</v>
      </c>
    </row>
    <row r="257" s="14" customFormat="1">
      <c r="A257" s="14"/>
      <c r="B257" s="251"/>
      <c r="C257" s="252"/>
      <c r="D257" s="242" t="s">
        <v>163</v>
      </c>
      <c r="E257" s="253" t="s">
        <v>1</v>
      </c>
      <c r="F257" s="254" t="s">
        <v>882</v>
      </c>
      <c r="G257" s="252"/>
      <c r="H257" s="255">
        <v>4.3799999999999999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1" t="s">
        <v>163</v>
      </c>
      <c r="AU257" s="261" t="s">
        <v>85</v>
      </c>
      <c r="AV257" s="14" t="s">
        <v>85</v>
      </c>
      <c r="AW257" s="14" t="s">
        <v>32</v>
      </c>
      <c r="AX257" s="14" t="s">
        <v>76</v>
      </c>
      <c r="AY257" s="261" t="s">
        <v>155</v>
      </c>
    </row>
    <row r="258" s="15" customFormat="1">
      <c r="A258" s="15"/>
      <c r="B258" s="262"/>
      <c r="C258" s="263"/>
      <c r="D258" s="242" t="s">
        <v>163</v>
      </c>
      <c r="E258" s="264" t="s">
        <v>1</v>
      </c>
      <c r="F258" s="265" t="s">
        <v>167</v>
      </c>
      <c r="G258" s="263"/>
      <c r="H258" s="266">
        <v>4.3799999999999999</v>
      </c>
      <c r="I258" s="267"/>
      <c r="J258" s="263"/>
      <c r="K258" s="263"/>
      <c r="L258" s="268"/>
      <c r="M258" s="269"/>
      <c r="N258" s="270"/>
      <c r="O258" s="270"/>
      <c r="P258" s="270"/>
      <c r="Q258" s="270"/>
      <c r="R258" s="270"/>
      <c r="S258" s="270"/>
      <c r="T258" s="271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2" t="s">
        <v>163</v>
      </c>
      <c r="AU258" s="272" t="s">
        <v>85</v>
      </c>
      <c r="AV258" s="15" t="s">
        <v>162</v>
      </c>
      <c r="AW258" s="15" t="s">
        <v>32</v>
      </c>
      <c r="AX258" s="15" t="s">
        <v>83</v>
      </c>
      <c r="AY258" s="272" t="s">
        <v>155</v>
      </c>
    </row>
    <row r="259" s="2" customFormat="1" ht="24.15" customHeight="1">
      <c r="A259" s="39"/>
      <c r="B259" s="40"/>
      <c r="C259" s="227" t="s">
        <v>242</v>
      </c>
      <c r="D259" s="227" t="s">
        <v>157</v>
      </c>
      <c r="E259" s="228" t="s">
        <v>300</v>
      </c>
      <c r="F259" s="229" t="s">
        <v>301</v>
      </c>
      <c r="G259" s="230" t="s">
        <v>302</v>
      </c>
      <c r="H259" s="231">
        <v>18.719999999999999</v>
      </c>
      <c r="I259" s="232"/>
      <c r="J259" s="233">
        <f>ROUND(I259*H259,2)</f>
        <v>0</v>
      </c>
      <c r="K259" s="229" t="s">
        <v>161</v>
      </c>
      <c r="L259" s="45"/>
      <c r="M259" s="234" t="s">
        <v>1</v>
      </c>
      <c r="N259" s="235" t="s">
        <v>41</v>
      </c>
      <c r="O259" s="92"/>
      <c r="P259" s="236">
        <f>O259*H259</f>
        <v>0</v>
      </c>
      <c r="Q259" s="236">
        <v>0.00073439999999999996</v>
      </c>
      <c r="R259" s="236">
        <f>Q259*H259</f>
        <v>0.013747967999999999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162</v>
      </c>
      <c r="AT259" s="238" t="s">
        <v>157</v>
      </c>
      <c r="AU259" s="238" t="s">
        <v>85</v>
      </c>
      <c r="AY259" s="18" t="s">
        <v>155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83</v>
      </c>
      <c r="BK259" s="239">
        <f>ROUND(I259*H259,2)</f>
        <v>0</v>
      </c>
      <c r="BL259" s="18" t="s">
        <v>162</v>
      </c>
      <c r="BM259" s="238" t="s">
        <v>316</v>
      </c>
    </row>
    <row r="260" s="13" customFormat="1">
      <c r="A260" s="13"/>
      <c r="B260" s="240"/>
      <c r="C260" s="241"/>
      <c r="D260" s="242" t="s">
        <v>163</v>
      </c>
      <c r="E260" s="243" t="s">
        <v>1</v>
      </c>
      <c r="F260" s="244" t="s">
        <v>813</v>
      </c>
      <c r="G260" s="241"/>
      <c r="H260" s="243" t="s">
        <v>1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0" t="s">
        <v>163</v>
      </c>
      <c r="AU260" s="250" t="s">
        <v>85</v>
      </c>
      <c r="AV260" s="13" t="s">
        <v>83</v>
      </c>
      <c r="AW260" s="13" t="s">
        <v>32</v>
      </c>
      <c r="AX260" s="13" t="s">
        <v>76</v>
      </c>
      <c r="AY260" s="250" t="s">
        <v>155</v>
      </c>
    </row>
    <row r="261" s="14" customFormat="1">
      <c r="A261" s="14"/>
      <c r="B261" s="251"/>
      <c r="C261" s="252"/>
      <c r="D261" s="242" t="s">
        <v>163</v>
      </c>
      <c r="E261" s="253" t="s">
        <v>1</v>
      </c>
      <c r="F261" s="254" t="s">
        <v>883</v>
      </c>
      <c r="G261" s="252"/>
      <c r="H261" s="255">
        <v>18.719999999999999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1" t="s">
        <v>163</v>
      </c>
      <c r="AU261" s="261" t="s">
        <v>85</v>
      </c>
      <c r="AV261" s="14" t="s">
        <v>85</v>
      </c>
      <c r="AW261" s="14" t="s">
        <v>32</v>
      </c>
      <c r="AX261" s="14" t="s">
        <v>76</v>
      </c>
      <c r="AY261" s="261" t="s">
        <v>155</v>
      </c>
    </row>
    <row r="262" s="15" customFormat="1">
      <c r="A262" s="15"/>
      <c r="B262" s="262"/>
      <c r="C262" s="263"/>
      <c r="D262" s="242" t="s">
        <v>163</v>
      </c>
      <c r="E262" s="264" t="s">
        <v>1</v>
      </c>
      <c r="F262" s="265" t="s">
        <v>167</v>
      </c>
      <c r="G262" s="263"/>
      <c r="H262" s="266">
        <v>18.719999999999999</v>
      </c>
      <c r="I262" s="267"/>
      <c r="J262" s="263"/>
      <c r="K262" s="263"/>
      <c r="L262" s="268"/>
      <c r="M262" s="269"/>
      <c r="N262" s="270"/>
      <c r="O262" s="270"/>
      <c r="P262" s="270"/>
      <c r="Q262" s="270"/>
      <c r="R262" s="270"/>
      <c r="S262" s="270"/>
      <c r="T262" s="27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2" t="s">
        <v>163</v>
      </c>
      <c r="AU262" s="272" t="s">
        <v>85</v>
      </c>
      <c r="AV262" s="15" t="s">
        <v>162</v>
      </c>
      <c r="AW262" s="15" t="s">
        <v>32</v>
      </c>
      <c r="AX262" s="15" t="s">
        <v>83</v>
      </c>
      <c r="AY262" s="272" t="s">
        <v>155</v>
      </c>
    </row>
    <row r="263" s="2" customFormat="1" ht="24.15" customHeight="1">
      <c r="A263" s="39"/>
      <c r="B263" s="40"/>
      <c r="C263" s="227" t="s">
        <v>319</v>
      </c>
      <c r="D263" s="227" t="s">
        <v>157</v>
      </c>
      <c r="E263" s="228" t="s">
        <v>884</v>
      </c>
      <c r="F263" s="229" t="s">
        <v>885</v>
      </c>
      <c r="G263" s="230" t="s">
        <v>215</v>
      </c>
      <c r="H263" s="231">
        <v>1.125</v>
      </c>
      <c r="I263" s="232"/>
      <c r="J263" s="233">
        <f>ROUND(I263*H263,2)</f>
        <v>0</v>
      </c>
      <c r="K263" s="229" t="s">
        <v>161</v>
      </c>
      <c r="L263" s="45"/>
      <c r="M263" s="234" t="s">
        <v>1</v>
      </c>
      <c r="N263" s="235" t="s">
        <v>41</v>
      </c>
      <c r="O263" s="92"/>
      <c r="P263" s="236">
        <f>O263*H263</f>
        <v>0</v>
      </c>
      <c r="Q263" s="236">
        <v>2.5532816120000001</v>
      </c>
      <c r="R263" s="236">
        <f>Q263*H263</f>
        <v>2.8724418135000001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162</v>
      </c>
      <c r="AT263" s="238" t="s">
        <v>157</v>
      </c>
      <c r="AU263" s="238" t="s">
        <v>85</v>
      </c>
      <c r="AY263" s="18" t="s">
        <v>155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83</v>
      </c>
      <c r="BK263" s="239">
        <f>ROUND(I263*H263,2)</f>
        <v>0</v>
      </c>
      <c r="BL263" s="18" t="s">
        <v>162</v>
      </c>
      <c r="BM263" s="238" t="s">
        <v>323</v>
      </c>
    </row>
    <row r="264" s="13" customFormat="1">
      <c r="A264" s="13"/>
      <c r="B264" s="240"/>
      <c r="C264" s="241"/>
      <c r="D264" s="242" t="s">
        <v>163</v>
      </c>
      <c r="E264" s="243" t="s">
        <v>1</v>
      </c>
      <c r="F264" s="244" t="s">
        <v>813</v>
      </c>
      <c r="G264" s="241"/>
      <c r="H264" s="243" t="s">
        <v>1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0" t="s">
        <v>163</v>
      </c>
      <c r="AU264" s="250" t="s">
        <v>85</v>
      </c>
      <c r="AV264" s="13" t="s">
        <v>83</v>
      </c>
      <c r="AW264" s="13" t="s">
        <v>32</v>
      </c>
      <c r="AX264" s="13" t="s">
        <v>76</v>
      </c>
      <c r="AY264" s="250" t="s">
        <v>155</v>
      </c>
    </row>
    <row r="265" s="14" customFormat="1">
      <c r="A265" s="14"/>
      <c r="B265" s="251"/>
      <c r="C265" s="252"/>
      <c r="D265" s="242" t="s">
        <v>163</v>
      </c>
      <c r="E265" s="253" t="s">
        <v>1</v>
      </c>
      <c r="F265" s="254" t="s">
        <v>886</v>
      </c>
      <c r="G265" s="252"/>
      <c r="H265" s="255">
        <v>3.3959999999999999</v>
      </c>
      <c r="I265" s="256"/>
      <c r="J265" s="252"/>
      <c r="K265" s="252"/>
      <c r="L265" s="257"/>
      <c r="M265" s="258"/>
      <c r="N265" s="259"/>
      <c r="O265" s="259"/>
      <c r="P265" s="259"/>
      <c r="Q265" s="259"/>
      <c r="R265" s="259"/>
      <c r="S265" s="259"/>
      <c r="T265" s="26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1" t="s">
        <v>163</v>
      </c>
      <c r="AU265" s="261" t="s">
        <v>85</v>
      </c>
      <c r="AV265" s="14" t="s">
        <v>85</v>
      </c>
      <c r="AW265" s="14" t="s">
        <v>32</v>
      </c>
      <c r="AX265" s="14" t="s">
        <v>76</v>
      </c>
      <c r="AY265" s="261" t="s">
        <v>155</v>
      </c>
    </row>
    <row r="266" s="14" customFormat="1">
      <c r="A266" s="14"/>
      <c r="B266" s="251"/>
      <c r="C266" s="252"/>
      <c r="D266" s="242" t="s">
        <v>163</v>
      </c>
      <c r="E266" s="253" t="s">
        <v>1</v>
      </c>
      <c r="F266" s="254" t="s">
        <v>887</v>
      </c>
      <c r="G266" s="252"/>
      <c r="H266" s="255">
        <v>-1.232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1" t="s">
        <v>163</v>
      </c>
      <c r="AU266" s="261" t="s">
        <v>85</v>
      </c>
      <c r="AV266" s="14" t="s">
        <v>85</v>
      </c>
      <c r="AW266" s="14" t="s">
        <v>32</v>
      </c>
      <c r="AX266" s="14" t="s">
        <v>76</v>
      </c>
      <c r="AY266" s="261" t="s">
        <v>155</v>
      </c>
    </row>
    <row r="267" s="14" customFormat="1">
      <c r="A267" s="14"/>
      <c r="B267" s="251"/>
      <c r="C267" s="252"/>
      <c r="D267" s="242" t="s">
        <v>163</v>
      </c>
      <c r="E267" s="253" t="s">
        <v>1</v>
      </c>
      <c r="F267" s="254" t="s">
        <v>888</v>
      </c>
      <c r="G267" s="252"/>
      <c r="H267" s="255">
        <v>-1.0389999999999999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1" t="s">
        <v>163</v>
      </c>
      <c r="AU267" s="261" t="s">
        <v>85</v>
      </c>
      <c r="AV267" s="14" t="s">
        <v>85</v>
      </c>
      <c r="AW267" s="14" t="s">
        <v>32</v>
      </c>
      <c r="AX267" s="14" t="s">
        <v>76</v>
      </c>
      <c r="AY267" s="261" t="s">
        <v>155</v>
      </c>
    </row>
    <row r="268" s="15" customFormat="1">
      <c r="A268" s="15"/>
      <c r="B268" s="262"/>
      <c r="C268" s="263"/>
      <c r="D268" s="242" t="s">
        <v>163</v>
      </c>
      <c r="E268" s="264" t="s">
        <v>1</v>
      </c>
      <c r="F268" s="265" t="s">
        <v>167</v>
      </c>
      <c r="G268" s="263"/>
      <c r="H268" s="266">
        <v>1.1249999999999998</v>
      </c>
      <c r="I268" s="267"/>
      <c r="J268" s="263"/>
      <c r="K268" s="263"/>
      <c r="L268" s="268"/>
      <c r="M268" s="269"/>
      <c r="N268" s="270"/>
      <c r="O268" s="270"/>
      <c r="P268" s="270"/>
      <c r="Q268" s="270"/>
      <c r="R268" s="270"/>
      <c r="S268" s="270"/>
      <c r="T268" s="271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2" t="s">
        <v>163</v>
      </c>
      <c r="AU268" s="272" t="s">
        <v>85</v>
      </c>
      <c r="AV268" s="15" t="s">
        <v>162</v>
      </c>
      <c r="AW268" s="15" t="s">
        <v>32</v>
      </c>
      <c r="AX268" s="15" t="s">
        <v>83</v>
      </c>
      <c r="AY268" s="272" t="s">
        <v>155</v>
      </c>
    </row>
    <row r="269" s="2" customFormat="1" ht="24.15" customHeight="1">
      <c r="A269" s="39"/>
      <c r="B269" s="40"/>
      <c r="C269" s="227" t="s">
        <v>246</v>
      </c>
      <c r="D269" s="227" t="s">
        <v>157</v>
      </c>
      <c r="E269" s="228" t="s">
        <v>889</v>
      </c>
      <c r="F269" s="229" t="s">
        <v>890</v>
      </c>
      <c r="G269" s="230" t="s">
        <v>160</v>
      </c>
      <c r="H269" s="231">
        <v>1.4610000000000001</v>
      </c>
      <c r="I269" s="232"/>
      <c r="J269" s="233">
        <f>ROUND(I269*H269,2)</f>
        <v>0</v>
      </c>
      <c r="K269" s="229" t="s">
        <v>161</v>
      </c>
      <c r="L269" s="45"/>
      <c r="M269" s="234" t="s">
        <v>1</v>
      </c>
      <c r="N269" s="235" t="s">
        <v>41</v>
      </c>
      <c r="O269" s="92"/>
      <c r="P269" s="236">
        <f>O269*H269</f>
        <v>0</v>
      </c>
      <c r="Q269" s="236">
        <v>0.01194636</v>
      </c>
      <c r="R269" s="236">
        <f>Q269*H269</f>
        <v>0.01745363196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162</v>
      </c>
      <c r="AT269" s="238" t="s">
        <v>157</v>
      </c>
      <c r="AU269" s="238" t="s">
        <v>85</v>
      </c>
      <c r="AY269" s="18" t="s">
        <v>155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83</v>
      </c>
      <c r="BK269" s="239">
        <f>ROUND(I269*H269,2)</f>
        <v>0</v>
      </c>
      <c r="BL269" s="18" t="s">
        <v>162</v>
      </c>
      <c r="BM269" s="238" t="s">
        <v>327</v>
      </c>
    </row>
    <row r="270" s="13" customFormat="1">
      <c r="A270" s="13"/>
      <c r="B270" s="240"/>
      <c r="C270" s="241"/>
      <c r="D270" s="242" t="s">
        <v>163</v>
      </c>
      <c r="E270" s="243" t="s">
        <v>1</v>
      </c>
      <c r="F270" s="244" t="s">
        <v>813</v>
      </c>
      <c r="G270" s="241"/>
      <c r="H270" s="243" t="s">
        <v>1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0" t="s">
        <v>163</v>
      </c>
      <c r="AU270" s="250" t="s">
        <v>85</v>
      </c>
      <c r="AV270" s="13" t="s">
        <v>83</v>
      </c>
      <c r="AW270" s="13" t="s">
        <v>32</v>
      </c>
      <c r="AX270" s="13" t="s">
        <v>76</v>
      </c>
      <c r="AY270" s="250" t="s">
        <v>155</v>
      </c>
    </row>
    <row r="271" s="14" customFormat="1">
      <c r="A271" s="14"/>
      <c r="B271" s="251"/>
      <c r="C271" s="252"/>
      <c r="D271" s="242" t="s">
        <v>163</v>
      </c>
      <c r="E271" s="253" t="s">
        <v>1</v>
      </c>
      <c r="F271" s="254" t="s">
        <v>891</v>
      </c>
      <c r="G271" s="252"/>
      <c r="H271" s="255">
        <v>1.4610000000000001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1" t="s">
        <v>163</v>
      </c>
      <c r="AU271" s="261" t="s">
        <v>85</v>
      </c>
      <c r="AV271" s="14" t="s">
        <v>85</v>
      </c>
      <c r="AW271" s="14" t="s">
        <v>32</v>
      </c>
      <c r="AX271" s="14" t="s">
        <v>76</v>
      </c>
      <c r="AY271" s="261" t="s">
        <v>155</v>
      </c>
    </row>
    <row r="272" s="15" customFormat="1">
      <c r="A272" s="15"/>
      <c r="B272" s="262"/>
      <c r="C272" s="263"/>
      <c r="D272" s="242" t="s">
        <v>163</v>
      </c>
      <c r="E272" s="264" t="s">
        <v>1</v>
      </c>
      <c r="F272" s="265" t="s">
        <v>167</v>
      </c>
      <c r="G272" s="263"/>
      <c r="H272" s="266">
        <v>1.4610000000000001</v>
      </c>
      <c r="I272" s="267"/>
      <c r="J272" s="263"/>
      <c r="K272" s="263"/>
      <c r="L272" s="268"/>
      <c r="M272" s="269"/>
      <c r="N272" s="270"/>
      <c r="O272" s="270"/>
      <c r="P272" s="270"/>
      <c r="Q272" s="270"/>
      <c r="R272" s="270"/>
      <c r="S272" s="270"/>
      <c r="T272" s="271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2" t="s">
        <v>163</v>
      </c>
      <c r="AU272" s="272" t="s">
        <v>85</v>
      </c>
      <c r="AV272" s="15" t="s">
        <v>162</v>
      </c>
      <c r="AW272" s="15" t="s">
        <v>32</v>
      </c>
      <c r="AX272" s="15" t="s">
        <v>83</v>
      </c>
      <c r="AY272" s="272" t="s">
        <v>155</v>
      </c>
    </row>
    <row r="273" s="2" customFormat="1" ht="24.15" customHeight="1">
      <c r="A273" s="39"/>
      <c r="B273" s="40"/>
      <c r="C273" s="227" t="s">
        <v>328</v>
      </c>
      <c r="D273" s="227" t="s">
        <v>157</v>
      </c>
      <c r="E273" s="228" t="s">
        <v>892</v>
      </c>
      <c r="F273" s="229" t="s">
        <v>893</v>
      </c>
      <c r="G273" s="230" t="s">
        <v>160</v>
      </c>
      <c r="H273" s="231">
        <v>1.4610000000000001</v>
      </c>
      <c r="I273" s="232"/>
      <c r="J273" s="233">
        <f>ROUND(I273*H273,2)</f>
        <v>0</v>
      </c>
      <c r="K273" s="229" t="s">
        <v>161</v>
      </c>
      <c r="L273" s="45"/>
      <c r="M273" s="234" t="s">
        <v>1</v>
      </c>
      <c r="N273" s="235" t="s">
        <v>41</v>
      </c>
      <c r="O273" s="92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162</v>
      </c>
      <c r="AT273" s="238" t="s">
        <v>157</v>
      </c>
      <c r="AU273" s="238" t="s">
        <v>85</v>
      </c>
      <c r="AY273" s="18" t="s">
        <v>155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83</v>
      </c>
      <c r="BK273" s="239">
        <f>ROUND(I273*H273,2)</f>
        <v>0</v>
      </c>
      <c r="BL273" s="18" t="s">
        <v>162</v>
      </c>
      <c r="BM273" s="238" t="s">
        <v>331</v>
      </c>
    </row>
    <row r="274" s="12" customFormat="1" ht="22.8" customHeight="1">
      <c r="A274" s="12"/>
      <c r="B274" s="211"/>
      <c r="C274" s="212"/>
      <c r="D274" s="213" t="s">
        <v>75</v>
      </c>
      <c r="E274" s="225" t="s">
        <v>162</v>
      </c>
      <c r="F274" s="225" t="s">
        <v>313</v>
      </c>
      <c r="G274" s="212"/>
      <c r="H274" s="212"/>
      <c r="I274" s="215"/>
      <c r="J274" s="226">
        <f>BK274</f>
        <v>0</v>
      </c>
      <c r="K274" s="212"/>
      <c r="L274" s="217"/>
      <c r="M274" s="218"/>
      <c r="N274" s="219"/>
      <c r="O274" s="219"/>
      <c r="P274" s="220">
        <f>SUM(P275:P282)</f>
        <v>0</v>
      </c>
      <c r="Q274" s="219"/>
      <c r="R274" s="220">
        <f>SUM(R275:R282)</f>
        <v>1.89658697</v>
      </c>
      <c r="S274" s="219"/>
      <c r="T274" s="221">
        <f>SUM(T275:T282)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2" t="s">
        <v>83</v>
      </c>
      <c r="AT274" s="223" t="s">
        <v>75</v>
      </c>
      <c r="AU274" s="223" t="s">
        <v>83</v>
      </c>
      <c r="AY274" s="222" t="s">
        <v>155</v>
      </c>
      <c r="BK274" s="224">
        <f>SUM(BK275:BK282)</f>
        <v>0</v>
      </c>
    </row>
    <row r="275" s="2" customFormat="1" ht="49.05" customHeight="1">
      <c r="A275" s="39"/>
      <c r="B275" s="40"/>
      <c r="C275" s="227" t="s">
        <v>251</v>
      </c>
      <c r="D275" s="227" t="s">
        <v>157</v>
      </c>
      <c r="E275" s="228" t="s">
        <v>894</v>
      </c>
      <c r="F275" s="229" t="s">
        <v>895</v>
      </c>
      <c r="G275" s="230" t="s">
        <v>215</v>
      </c>
      <c r="H275" s="231">
        <v>0.755</v>
      </c>
      <c r="I275" s="232"/>
      <c r="J275" s="233">
        <f>ROUND(I275*H275,2)</f>
        <v>0</v>
      </c>
      <c r="K275" s="229" t="s">
        <v>161</v>
      </c>
      <c r="L275" s="45"/>
      <c r="M275" s="234" t="s">
        <v>1</v>
      </c>
      <c r="N275" s="235" t="s">
        <v>41</v>
      </c>
      <c r="O275" s="92"/>
      <c r="P275" s="236">
        <f>O275*H275</f>
        <v>0</v>
      </c>
      <c r="Q275" s="236">
        <v>2.5018699999999998</v>
      </c>
      <c r="R275" s="236">
        <f>Q275*H275</f>
        <v>1.88891185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162</v>
      </c>
      <c r="AT275" s="238" t="s">
        <v>157</v>
      </c>
      <c r="AU275" s="238" t="s">
        <v>85</v>
      </c>
      <c r="AY275" s="18" t="s">
        <v>155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83</v>
      </c>
      <c r="BK275" s="239">
        <f>ROUND(I275*H275,2)</f>
        <v>0</v>
      </c>
      <c r="BL275" s="18" t="s">
        <v>162</v>
      </c>
      <c r="BM275" s="238" t="s">
        <v>335</v>
      </c>
    </row>
    <row r="276" s="13" customFormat="1">
      <c r="A276" s="13"/>
      <c r="B276" s="240"/>
      <c r="C276" s="241"/>
      <c r="D276" s="242" t="s">
        <v>163</v>
      </c>
      <c r="E276" s="243" t="s">
        <v>1</v>
      </c>
      <c r="F276" s="244" t="s">
        <v>813</v>
      </c>
      <c r="G276" s="241"/>
      <c r="H276" s="243" t="s">
        <v>1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0" t="s">
        <v>163</v>
      </c>
      <c r="AU276" s="250" t="s">
        <v>85</v>
      </c>
      <c r="AV276" s="13" t="s">
        <v>83</v>
      </c>
      <c r="AW276" s="13" t="s">
        <v>32</v>
      </c>
      <c r="AX276" s="13" t="s">
        <v>76</v>
      </c>
      <c r="AY276" s="250" t="s">
        <v>155</v>
      </c>
    </row>
    <row r="277" s="14" customFormat="1">
      <c r="A277" s="14"/>
      <c r="B277" s="251"/>
      <c r="C277" s="252"/>
      <c r="D277" s="242" t="s">
        <v>163</v>
      </c>
      <c r="E277" s="253" t="s">
        <v>1</v>
      </c>
      <c r="F277" s="254" t="s">
        <v>896</v>
      </c>
      <c r="G277" s="252"/>
      <c r="H277" s="255">
        <v>0.755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1" t="s">
        <v>163</v>
      </c>
      <c r="AU277" s="261" t="s">
        <v>85</v>
      </c>
      <c r="AV277" s="14" t="s">
        <v>85</v>
      </c>
      <c r="AW277" s="14" t="s">
        <v>32</v>
      </c>
      <c r="AX277" s="14" t="s">
        <v>76</v>
      </c>
      <c r="AY277" s="261" t="s">
        <v>155</v>
      </c>
    </row>
    <row r="278" s="15" customFormat="1">
      <c r="A278" s="15"/>
      <c r="B278" s="262"/>
      <c r="C278" s="263"/>
      <c r="D278" s="242" t="s">
        <v>163</v>
      </c>
      <c r="E278" s="264" t="s">
        <v>1</v>
      </c>
      <c r="F278" s="265" t="s">
        <v>167</v>
      </c>
      <c r="G278" s="263"/>
      <c r="H278" s="266">
        <v>0.755</v>
      </c>
      <c r="I278" s="267"/>
      <c r="J278" s="263"/>
      <c r="K278" s="263"/>
      <c r="L278" s="268"/>
      <c r="M278" s="269"/>
      <c r="N278" s="270"/>
      <c r="O278" s="270"/>
      <c r="P278" s="270"/>
      <c r="Q278" s="270"/>
      <c r="R278" s="270"/>
      <c r="S278" s="270"/>
      <c r="T278" s="27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2" t="s">
        <v>163</v>
      </c>
      <c r="AU278" s="272" t="s">
        <v>85</v>
      </c>
      <c r="AV278" s="15" t="s">
        <v>162</v>
      </c>
      <c r="AW278" s="15" t="s">
        <v>32</v>
      </c>
      <c r="AX278" s="15" t="s">
        <v>83</v>
      </c>
      <c r="AY278" s="272" t="s">
        <v>155</v>
      </c>
    </row>
    <row r="279" s="2" customFormat="1" ht="37.8" customHeight="1">
      <c r="A279" s="39"/>
      <c r="B279" s="40"/>
      <c r="C279" s="227" t="s">
        <v>332</v>
      </c>
      <c r="D279" s="227" t="s">
        <v>157</v>
      </c>
      <c r="E279" s="228" t="s">
        <v>897</v>
      </c>
      <c r="F279" s="229" t="s">
        <v>898</v>
      </c>
      <c r="G279" s="230" t="s">
        <v>160</v>
      </c>
      <c r="H279" s="231">
        <v>0.97399999999999998</v>
      </c>
      <c r="I279" s="232"/>
      <c r="J279" s="233">
        <f>ROUND(I279*H279,2)</f>
        <v>0</v>
      </c>
      <c r="K279" s="229" t="s">
        <v>161</v>
      </c>
      <c r="L279" s="45"/>
      <c r="M279" s="234" t="s">
        <v>1</v>
      </c>
      <c r="N279" s="235" t="s">
        <v>41</v>
      </c>
      <c r="O279" s="92"/>
      <c r="P279" s="236">
        <f>O279*H279</f>
        <v>0</v>
      </c>
      <c r="Q279" s="236">
        <v>0.0078799999999999999</v>
      </c>
      <c r="R279" s="236">
        <f>Q279*H279</f>
        <v>0.0076751199999999997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162</v>
      </c>
      <c r="AT279" s="238" t="s">
        <v>157</v>
      </c>
      <c r="AU279" s="238" t="s">
        <v>85</v>
      </c>
      <c r="AY279" s="18" t="s">
        <v>155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83</v>
      </c>
      <c r="BK279" s="239">
        <f>ROUND(I279*H279,2)</f>
        <v>0</v>
      </c>
      <c r="BL279" s="18" t="s">
        <v>162</v>
      </c>
      <c r="BM279" s="238" t="s">
        <v>339</v>
      </c>
    </row>
    <row r="280" s="13" customFormat="1">
      <c r="A280" s="13"/>
      <c r="B280" s="240"/>
      <c r="C280" s="241"/>
      <c r="D280" s="242" t="s">
        <v>163</v>
      </c>
      <c r="E280" s="243" t="s">
        <v>1</v>
      </c>
      <c r="F280" s="244" t="s">
        <v>813</v>
      </c>
      <c r="G280" s="241"/>
      <c r="H280" s="243" t="s">
        <v>1</v>
      </c>
      <c r="I280" s="245"/>
      <c r="J280" s="241"/>
      <c r="K280" s="241"/>
      <c r="L280" s="246"/>
      <c r="M280" s="247"/>
      <c r="N280" s="248"/>
      <c r="O280" s="248"/>
      <c r="P280" s="248"/>
      <c r="Q280" s="248"/>
      <c r="R280" s="248"/>
      <c r="S280" s="248"/>
      <c r="T280" s="24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0" t="s">
        <v>163</v>
      </c>
      <c r="AU280" s="250" t="s">
        <v>85</v>
      </c>
      <c r="AV280" s="13" t="s">
        <v>83</v>
      </c>
      <c r="AW280" s="13" t="s">
        <v>32</v>
      </c>
      <c r="AX280" s="13" t="s">
        <v>76</v>
      </c>
      <c r="AY280" s="250" t="s">
        <v>155</v>
      </c>
    </row>
    <row r="281" s="14" customFormat="1">
      <c r="A281" s="14"/>
      <c r="B281" s="251"/>
      <c r="C281" s="252"/>
      <c r="D281" s="242" t="s">
        <v>163</v>
      </c>
      <c r="E281" s="253" t="s">
        <v>1</v>
      </c>
      <c r="F281" s="254" t="s">
        <v>899</v>
      </c>
      <c r="G281" s="252"/>
      <c r="H281" s="255">
        <v>0.97399999999999998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1" t="s">
        <v>163</v>
      </c>
      <c r="AU281" s="261" t="s">
        <v>85</v>
      </c>
      <c r="AV281" s="14" t="s">
        <v>85</v>
      </c>
      <c r="AW281" s="14" t="s">
        <v>32</v>
      </c>
      <c r="AX281" s="14" t="s">
        <v>76</v>
      </c>
      <c r="AY281" s="261" t="s">
        <v>155</v>
      </c>
    </row>
    <row r="282" s="15" customFormat="1">
      <c r="A282" s="15"/>
      <c r="B282" s="262"/>
      <c r="C282" s="263"/>
      <c r="D282" s="242" t="s">
        <v>163</v>
      </c>
      <c r="E282" s="264" t="s">
        <v>1</v>
      </c>
      <c r="F282" s="265" t="s">
        <v>167</v>
      </c>
      <c r="G282" s="263"/>
      <c r="H282" s="266">
        <v>0.97399999999999998</v>
      </c>
      <c r="I282" s="267"/>
      <c r="J282" s="263"/>
      <c r="K282" s="263"/>
      <c r="L282" s="268"/>
      <c r="M282" s="269"/>
      <c r="N282" s="270"/>
      <c r="O282" s="270"/>
      <c r="P282" s="270"/>
      <c r="Q282" s="270"/>
      <c r="R282" s="270"/>
      <c r="S282" s="270"/>
      <c r="T282" s="271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2" t="s">
        <v>163</v>
      </c>
      <c r="AU282" s="272" t="s">
        <v>85</v>
      </c>
      <c r="AV282" s="15" t="s">
        <v>162</v>
      </c>
      <c r="AW282" s="15" t="s">
        <v>32</v>
      </c>
      <c r="AX282" s="15" t="s">
        <v>83</v>
      </c>
      <c r="AY282" s="272" t="s">
        <v>155</v>
      </c>
    </row>
    <row r="283" s="12" customFormat="1" ht="22.8" customHeight="1">
      <c r="A283" s="12"/>
      <c r="B283" s="211"/>
      <c r="C283" s="212"/>
      <c r="D283" s="213" t="s">
        <v>75</v>
      </c>
      <c r="E283" s="225" t="s">
        <v>188</v>
      </c>
      <c r="F283" s="225" t="s">
        <v>346</v>
      </c>
      <c r="G283" s="212"/>
      <c r="H283" s="212"/>
      <c r="I283" s="215"/>
      <c r="J283" s="226">
        <f>BK283</f>
        <v>0</v>
      </c>
      <c r="K283" s="212"/>
      <c r="L283" s="217"/>
      <c r="M283" s="218"/>
      <c r="N283" s="219"/>
      <c r="O283" s="219"/>
      <c r="P283" s="220">
        <f>SUM(P284:P297)</f>
        <v>0</v>
      </c>
      <c r="Q283" s="219"/>
      <c r="R283" s="220">
        <f>SUM(R284:R297)</f>
        <v>0</v>
      </c>
      <c r="S283" s="219"/>
      <c r="T283" s="221">
        <f>SUM(T284:T297)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2" t="s">
        <v>83</v>
      </c>
      <c r="AT283" s="223" t="s">
        <v>75</v>
      </c>
      <c r="AU283" s="223" t="s">
        <v>83</v>
      </c>
      <c r="AY283" s="222" t="s">
        <v>155</v>
      </c>
      <c r="BK283" s="224">
        <f>SUM(BK284:BK297)</f>
        <v>0</v>
      </c>
    </row>
    <row r="284" s="2" customFormat="1" ht="33" customHeight="1">
      <c r="A284" s="39"/>
      <c r="B284" s="40"/>
      <c r="C284" s="227" t="s">
        <v>257</v>
      </c>
      <c r="D284" s="227" t="s">
        <v>157</v>
      </c>
      <c r="E284" s="228" t="s">
        <v>356</v>
      </c>
      <c r="F284" s="229" t="s">
        <v>357</v>
      </c>
      <c r="G284" s="230" t="s">
        <v>160</v>
      </c>
      <c r="H284" s="231">
        <v>12.845000000000001</v>
      </c>
      <c r="I284" s="232"/>
      <c r="J284" s="233">
        <f>ROUND(I284*H284,2)</f>
        <v>0</v>
      </c>
      <c r="K284" s="229" t="s">
        <v>161</v>
      </c>
      <c r="L284" s="45"/>
      <c r="M284" s="234" t="s">
        <v>1</v>
      </c>
      <c r="N284" s="235" t="s">
        <v>41</v>
      </c>
      <c r="O284" s="92"/>
      <c r="P284" s="236">
        <f>O284*H284</f>
        <v>0</v>
      </c>
      <c r="Q284" s="236">
        <v>0.46000000000000002</v>
      </c>
      <c r="R284" s="236">
        <f>Q284*H284</f>
        <v>5.9087000000000005</v>
      </c>
      <c r="S284" s="236">
        <v>0</v>
      </c>
      <c r="T284" s="23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8" t="s">
        <v>162</v>
      </c>
      <c r="AT284" s="238" t="s">
        <v>157</v>
      </c>
      <c r="AU284" s="238" t="s">
        <v>85</v>
      </c>
      <c r="AY284" s="18" t="s">
        <v>155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8" t="s">
        <v>83</v>
      </c>
      <c r="BK284" s="239">
        <f>ROUND(I284*H284,2)</f>
        <v>0</v>
      </c>
      <c r="BL284" s="18" t="s">
        <v>162</v>
      </c>
      <c r="BM284" s="238" t="s">
        <v>343</v>
      </c>
    </row>
    <row r="285" s="13" customFormat="1">
      <c r="A285" s="13"/>
      <c r="B285" s="240"/>
      <c r="C285" s="241"/>
      <c r="D285" s="242" t="s">
        <v>163</v>
      </c>
      <c r="E285" s="243" t="s">
        <v>1</v>
      </c>
      <c r="F285" s="244" t="s">
        <v>813</v>
      </c>
      <c r="G285" s="241"/>
      <c r="H285" s="243" t="s">
        <v>1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0" t="s">
        <v>163</v>
      </c>
      <c r="AU285" s="250" t="s">
        <v>85</v>
      </c>
      <c r="AV285" s="13" t="s">
        <v>83</v>
      </c>
      <c r="AW285" s="13" t="s">
        <v>32</v>
      </c>
      <c r="AX285" s="13" t="s">
        <v>76</v>
      </c>
      <c r="AY285" s="250" t="s">
        <v>155</v>
      </c>
    </row>
    <row r="286" s="14" customFormat="1">
      <c r="A286" s="14"/>
      <c r="B286" s="251"/>
      <c r="C286" s="252"/>
      <c r="D286" s="242" t="s">
        <v>163</v>
      </c>
      <c r="E286" s="253" t="s">
        <v>1</v>
      </c>
      <c r="F286" s="254" t="s">
        <v>814</v>
      </c>
      <c r="G286" s="252"/>
      <c r="H286" s="255">
        <v>17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1" t="s">
        <v>163</v>
      </c>
      <c r="AU286" s="261" t="s">
        <v>85</v>
      </c>
      <c r="AV286" s="14" t="s">
        <v>85</v>
      </c>
      <c r="AW286" s="14" t="s">
        <v>32</v>
      </c>
      <c r="AX286" s="14" t="s">
        <v>76</v>
      </c>
      <c r="AY286" s="261" t="s">
        <v>155</v>
      </c>
    </row>
    <row r="287" s="14" customFormat="1">
      <c r="A287" s="14"/>
      <c r="B287" s="251"/>
      <c r="C287" s="252"/>
      <c r="D287" s="242" t="s">
        <v>163</v>
      </c>
      <c r="E287" s="253" t="s">
        <v>1</v>
      </c>
      <c r="F287" s="254" t="s">
        <v>900</v>
      </c>
      <c r="G287" s="252"/>
      <c r="H287" s="255">
        <v>-4.1550000000000002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1" t="s">
        <v>163</v>
      </c>
      <c r="AU287" s="261" t="s">
        <v>85</v>
      </c>
      <c r="AV287" s="14" t="s">
        <v>85</v>
      </c>
      <c r="AW287" s="14" t="s">
        <v>32</v>
      </c>
      <c r="AX287" s="14" t="s">
        <v>76</v>
      </c>
      <c r="AY287" s="261" t="s">
        <v>155</v>
      </c>
    </row>
    <row r="288" s="15" customFormat="1">
      <c r="A288" s="15"/>
      <c r="B288" s="262"/>
      <c r="C288" s="263"/>
      <c r="D288" s="242" t="s">
        <v>163</v>
      </c>
      <c r="E288" s="264" t="s">
        <v>1</v>
      </c>
      <c r="F288" s="265" t="s">
        <v>167</v>
      </c>
      <c r="G288" s="263"/>
      <c r="H288" s="266">
        <v>12.844999999999999</v>
      </c>
      <c r="I288" s="267"/>
      <c r="J288" s="263"/>
      <c r="K288" s="263"/>
      <c r="L288" s="268"/>
      <c r="M288" s="269"/>
      <c r="N288" s="270"/>
      <c r="O288" s="270"/>
      <c r="P288" s="270"/>
      <c r="Q288" s="270"/>
      <c r="R288" s="270"/>
      <c r="S288" s="270"/>
      <c r="T288" s="27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2" t="s">
        <v>163</v>
      </c>
      <c r="AU288" s="272" t="s">
        <v>85</v>
      </c>
      <c r="AV288" s="15" t="s">
        <v>162</v>
      </c>
      <c r="AW288" s="15" t="s">
        <v>32</v>
      </c>
      <c r="AX288" s="15" t="s">
        <v>83</v>
      </c>
      <c r="AY288" s="272" t="s">
        <v>155</v>
      </c>
    </row>
    <row r="289" s="2" customFormat="1" ht="24.15" customHeight="1">
      <c r="A289" s="39"/>
      <c r="B289" s="40"/>
      <c r="C289" s="227" t="s">
        <v>340</v>
      </c>
      <c r="D289" s="227" t="s">
        <v>157</v>
      </c>
      <c r="E289" s="228" t="s">
        <v>694</v>
      </c>
      <c r="F289" s="229" t="s">
        <v>695</v>
      </c>
      <c r="G289" s="230" t="s">
        <v>160</v>
      </c>
      <c r="H289" s="231">
        <v>12.845000000000001</v>
      </c>
      <c r="I289" s="232"/>
      <c r="J289" s="233">
        <f>ROUND(I289*H289,2)</f>
        <v>0</v>
      </c>
      <c r="K289" s="229" t="s">
        <v>1</v>
      </c>
      <c r="L289" s="45"/>
      <c r="M289" s="234" t="s">
        <v>1</v>
      </c>
      <c r="N289" s="235" t="s">
        <v>41</v>
      </c>
      <c r="O289" s="92"/>
      <c r="P289" s="236">
        <f>O289*H289</f>
        <v>0</v>
      </c>
      <c r="Q289" s="236">
        <v>0</v>
      </c>
      <c r="R289" s="236">
        <f>Q289*H289</f>
        <v>0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162</v>
      </c>
      <c r="AT289" s="238" t="s">
        <v>157</v>
      </c>
      <c r="AU289" s="238" t="s">
        <v>85</v>
      </c>
      <c r="AY289" s="18" t="s">
        <v>155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83</v>
      </c>
      <c r="BK289" s="239">
        <f>ROUND(I289*H289,2)</f>
        <v>0</v>
      </c>
      <c r="BL289" s="18" t="s">
        <v>162</v>
      </c>
      <c r="BM289" s="238" t="s">
        <v>349</v>
      </c>
    </row>
    <row r="290" s="13" customFormat="1">
      <c r="A290" s="13"/>
      <c r="B290" s="240"/>
      <c r="C290" s="241"/>
      <c r="D290" s="242" t="s">
        <v>163</v>
      </c>
      <c r="E290" s="243" t="s">
        <v>1</v>
      </c>
      <c r="F290" s="244" t="s">
        <v>813</v>
      </c>
      <c r="G290" s="241"/>
      <c r="H290" s="243" t="s">
        <v>1</v>
      </c>
      <c r="I290" s="245"/>
      <c r="J290" s="241"/>
      <c r="K290" s="241"/>
      <c r="L290" s="246"/>
      <c r="M290" s="247"/>
      <c r="N290" s="248"/>
      <c r="O290" s="248"/>
      <c r="P290" s="248"/>
      <c r="Q290" s="248"/>
      <c r="R290" s="248"/>
      <c r="S290" s="248"/>
      <c r="T290" s="24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0" t="s">
        <v>163</v>
      </c>
      <c r="AU290" s="250" t="s">
        <v>85</v>
      </c>
      <c r="AV290" s="13" t="s">
        <v>83</v>
      </c>
      <c r="AW290" s="13" t="s">
        <v>32</v>
      </c>
      <c r="AX290" s="13" t="s">
        <v>76</v>
      </c>
      <c r="AY290" s="250" t="s">
        <v>155</v>
      </c>
    </row>
    <row r="291" s="13" customFormat="1">
      <c r="A291" s="13"/>
      <c r="B291" s="240"/>
      <c r="C291" s="241"/>
      <c r="D291" s="242" t="s">
        <v>163</v>
      </c>
      <c r="E291" s="243" t="s">
        <v>1</v>
      </c>
      <c r="F291" s="244" t="s">
        <v>165</v>
      </c>
      <c r="G291" s="241"/>
      <c r="H291" s="243" t="s">
        <v>1</v>
      </c>
      <c r="I291" s="245"/>
      <c r="J291" s="241"/>
      <c r="K291" s="241"/>
      <c r="L291" s="246"/>
      <c r="M291" s="247"/>
      <c r="N291" s="248"/>
      <c r="O291" s="248"/>
      <c r="P291" s="248"/>
      <c r="Q291" s="248"/>
      <c r="R291" s="248"/>
      <c r="S291" s="248"/>
      <c r="T291" s="24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0" t="s">
        <v>163</v>
      </c>
      <c r="AU291" s="250" t="s">
        <v>85</v>
      </c>
      <c r="AV291" s="13" t="s">
        <v>83</v>
      </c>
      <c r="AW291" s="13" t="s">
        <v>32</v>
      </c>
      <c r="AX291" s="13" t="s">
        <v>76</v>
      </c>
      <c r="AY291" s="250" t="s">
        <v>155</v>
      </c>
    </row>
    <row r="292" s="13" customFormat="1">
      <c r="A292" s="13"/>
      <c r="B292" s="240"/>
      <c r="C292" s="241"/>
      <c r="D292" s="242" t="s">
        <v>163</v>
      </c>
      <c r="E292" s="243" t="s">
        <v>1</v>
      </c>
      <c r="F292" s="244" t="s">
        <v>350</v>
      </c>
      <c r="G292" s="241"/>
      <c r="H292" s="243" t="s">
        <v>1</v>
      </c>
      <c r="I292" s="245"/>
      <c r="J292" s="241"/>
      <c r="K292" s="241"/>
      <c r="L292" s="246"/>
      <c r="M292" s="247"/>
      <c r="N292" s="248"/>
      <c r="O292" s="248"/>
      <c r="P292" s="248"/>
      <c r="Q292" s="248"/>
      <c r="R292" s="248"/>
      <c r="S292" s="248"/>
      <c r="T292" s="24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0" t="s">
        <v>163</v>
      </c>
      <c r="AU292" s="250" t="s">
        <v>85</v>
      </c>
      <c r="AV292" s="13" t="s">
        <v>83</v>
      </c>
      <c r="AW292" s="13" t="s">
        <v>32</v>
      </c>
      <c r="AX292" s="13" t="s">
        <v>76</v>
      </c>
      <c r="AY292" s="250" t="s">
        <v>155</v>
      </c>
    </row>
    <row r="293" s="13" customFormat="1">
      <c r="A293" s="13"/>
      <c r="B293" s="240"/>
      <c r="C293" s="241"/>
      <c r="D293" s="242" t="s">
        <v>163</v>
      </c>
      <c r="E293" s="243" t="s">
        <v>1</v>
      </c>
      <c r="F293" s="244" t="s">
        <v>351</v>
      </c>
      <c r="G293" s="241"/>
      <c r="H293" s="243" t="s">
        <v>1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0" t="s">
        <v>163</v>
      </c>
      <c r="AU293" s="250" t="s">
        <v>85</v>
      </c>
      <c r="AV293" s="13" t="s">
        <v>83</v>
      </c>
      <c r="AW293" s="13" t="s">
        <v>32</v>
      </c>
      <c r="AX293" s="13" t="s">
        <v>76</v>
      </c>
      <c r="AY293" s="250" t="s">
        <v>155</v>
      </c>
    </row>
    <row r="294" s="13" customFormat="1">
      <c r="A294" s="13"/>
      <c r="B294" s="240"/>
      <c r="C294" s="241"/>
      <c r="D294" s="242" t="s">
        <v>163</v>
      </c>
      <c r="E294" s="243" t="s">
        <v>1</v>
      </c>
      <c r="F294" s="244" t="s">
        <v>352</v>
      </c>
      <c r="G294" s="241"/>
      <c r="H294" s="243" t="s">
        <v>1</v>
      </c>
      <c r="I294" s="245"/>
      <c r="J294" s="241"/>
      <c r="K294" s="241"/>
      <c r="L294" s="246"/>
      <c r="M294" s="247"/>
      <c r="N294" s="248"/>
      <c r="O294" s="248"/>
      <c r="P294" s="248"/>
      <c r="Q294" s="248"/>
      <c r="R294" s="248"/>
      <c r="S294" s="248"/>
      <c r="T294" s="24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0" t="s">
        <v>163</v>
      </c>
      <c r="AU294" s="250" t="s">
        <v>85</v>
      </c>
      <c r="AV294" s="13" t="s">
        <v>83</v>
      </c>
      <c r="AW294" s="13" t="s">
        <v>32</v>
      </c>
      <c r="AX294" s="13" t="s">
        <v>76</v>
      </c>
      <c r="AY294" s="250" t="s">
        <v>155</v>
      </c>
    </row>
    <row r="295" s="14" customFormat="1">
      <c r="A295" s="14"/>
      <c r="B295" s="251"/>
      <c r="C295" s="252"/>
      <c r="D295" s="242" t="s">
        <v>163</v>
      </c>
      <c r="E295" s="253" t="s">
        <v>1</v>
      </c>
      <c r="F295" s="254" t="s">
        <v>814</v>
      </c>
      <c r="G295" s="252"/>
      <c r="H295" s="255">
        <v>17</v>
      </c>
      <c r="I295" s="256"/>
      <c r="J295" s="252"/>
      <c r="K295" s="252"/>
      <c r="L295" s="257"/>
      <c r="M295" s="258"/>
      <c r="N295" s="259"/>
      <c r="O295" s="259"/>
      <c r="P295" s="259"/>
      <c r="Q295" s="259"/>
      <c r="R295" s="259"/>
      <c r="S295" s="259"/>
      <c r="T295" s="26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1" t="s">
        <v>163</v>
      </c>
      <c r="AU295" s="261" t="s">
        <v>85</v>
      </c>
      <c r="AV295" s="14" t="s">
        <v>85</v>
      </c>
      <c r="AW295" s="14" t="s">
        <v>32</v>
      </c>
      <c r="AX295" s="14" t="s">
        <v>76</v>
      </c>
      <c r="AY295" s="261" t="s">
        <v>155</v>
      </c>
    </row>
    <row r="296" s="14" customFormat="1">
      <c r="A296" s="14"/>
      <c r="B296" s="251"/>
      <c r="C296" s="252"/>
      <c r="D296" s="242" t="s">
        <v>163</v>
      </c>
      <c r="E296" s="253" t="s">
        <v>1</v>
      </c>
      <c r="F296" s="254" t="s">
        <v>900</v>
      </c>
      <c r="G296" s="252"/>
      <c r="H296" s="255">
        <v>-4.1550000000000002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1" t="s">
        <v>163</v>
      </c>
      <c r="AU296" s="261" t="s">
        <v>85</v>
      </c>
      <c r="AV296" s="14" t="s">
        <v>85</v>
      </c>
      <c r="AW296" s="14" t="s">
        <v>32</v>
      </c>
      <c r="AX296" s="14" t="s">
        <v>76</v>
      </c>
      <c r="AY296" s="261" t="s">
        <v>155</v>
      </c>
    </row>
    <row r="297" s="15" customFormat="1">
      <c r="A297" s="15"/>
      <c r="B297" s="262"/>
      <c r="C297" s="263"/>
      <c r="D297" s="242" t="s">
        <v>163</v>
      </c>
      <c r="E297" s="264" t="s">
        <v>1</v>
      </c>
      <c r="F297" s="265" t="s">
        <v>167</v>
      </c>
      <c r="G297" s="263"/>
      <c r="H297" s="266">
        <v>12.844999999999999</v>
      </c>
      <c r="I297" s="267"/>
      <c r="J297" s="263"/>
      <c r="K297" s="263"/>
      <c r="L297" s="268"/>
      <c r="M297" s="269"/>
      <c r="N297" s="270"/>
      <c r="O297" s="270"/>
      <c r="P297" s="270"/>
      <c r="Q297" s="270"/>
      <c r="R297" s="270"/>
      <c r="S297" s="270"/>
      <c r="T297" s="271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2" t="s">
        <v>163</v>
      </c>
      <c r="AU297" s="272" t="s">
        <v>85</v>
      </c>
      <c r="AV297" s="15" t="s">
        <v>162</v>
      </c>
      <c r="AW297" s="15" t="s">
        <v>32</v>
      </c>
      <c r="AX297" s="15" t="s">
        <v>83</v>
      </c>
      <c r="AY297" s="272" t="s">
        <v>155</v>
      </c>
    </row>
    <row r="298" s="12" customFormat="1" ht="22.8" customHeight="1">
      <c r="A298" s="12"/>
      <c r="B298" s="211"/>
      <c r="C298" s="212"/>
      <c r="D298" s="213" t="s">
        <v>75</v>
      </c>
      <c r="E298" s="225" t="s">
        <v>181</v>
      </c>
      <c r="F298" s="225" t="s">
        <v>901</v>
      </c>
      <c r="G298" s="212"/>
      <c r="H298" s="212"/>
      <c r="I298" s="215"/>
      <c r="J298" s="226">
        <f>BK298</f>
        <v>0</v>
      </c>
      <c r="K298" s="212"/>
      <c r="L298" s="217"/>
      <c r="M298" s="218"/>
      <c r="N298" s="219"/>
      <c r="O298" s="219"/>
      <c r="P298" s="220">
        <f>SUM(P299:P302)</f>
        <v>0</v>
      </c>
      <c r="Q298" s="219"/>
      <c r="R298" s="220">
        <f>SUM(R299:R302)</f>
        <v>0.93569937999999997</v>
      </c>
      <c r="S298" s="219"/>
      <c r="T298" s="221">
        <f>SUM(T299:T302)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2" t="s">
        <v>83</v>
      </c>
      <c r="AT298" s="223" t="s">
        <v>75</v>
      </c>
      <c r="AU298" s="223" t="s">
        <v>83</v>
      </c>
      <c r="AY298" s="222" t="s">
        <v>155</v>
      </c>
      <c r="BK298" s="224">
        <f>SUM(BK299:BK302)</f>
        <v>0</v>
      </c>
    </row>
    <row r="299" s="2" customFormat="1" ht="33" customHeight="1">
      <c r="A299" s="39"/>
      <c r="B299" s="40"/>
      <c r="C299" s="227" t="s">
        <v>261</v>
      </c>
      <c r="D299" s="227" t="s">
        <v>157</v>
      </c>
      <c r="E299" s="228" t="s">
        <v>902</v>
      </c>
      <c r="F299" s="229" t="s">
        <v>903</v>
      </c>
      <c r="G299" s="230" t="s">
        <v>215</v>
      </c>
      <c r="H299" s="231">
        <v>0.374</v>
      </c>
      <c r="I299" s="232"/>
      <c r="J299" s="233">
        <f>ROUND(I299*H299,2)</f>
        <v>0</v>
      </c>
      <c r="K299" s="229" t="s">
        <v>161</v>
      </c>
      <c r="L299" s="45"/>
      <c r="M299" s="234" t="s">
        <v>1</v>
      </c>
      <c r="N299" s="235" t="s">
        <v>41</v>
      </c>
      <c r="O299" s="92"/>
      <c r="P299" s="236">
        <f>O299*H299</f>
        <v>0</v>
      </c>
      <c r="Q299" s="236">
        <v>2.5018699999999998</v>
      </c>
      <c r="R299" s="236">
        <f>Q299*H299</f>
        <v>0.93569937999999997</v>
      </c>
      <c r="S299" s="236">
        <v>0</v>
      </c>
      <c r="T299" s="23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8" t="s">
        <v>162</v>
      </c>
      <c r="AT299" s="238" t="s">
        <v>157</v>
      </c>
      <c r="AU299" s="238" t="s">
        <v>85</v>
      </c>
      <c r="AY299" s="18" t="s">
        <v>155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8" t="s">
        <v>83</v>
      </c>
      <c r="BK299" s="239">
        <f>ROUND(I299*H299,2)</f>
        <v>0</v>
      </c>
      <c r="BL299" s="18" t="s">
        <v>162</v>
      </c>
      <c r="BM299" s="238" t="s">
        <v>358</v>
      </c>
    </row>
    <row r="300" s="13" customFormat="1">
      <c r="A300" s="13"/>
      <c r="B300" s="240"/>
      <c r="C300" s="241"/>
      <c r="D300" s="242" t="s">
        <v>163</v>
      </c>
      <c r="E300" s="243" t="s">
        <v>1</v>
      </c>
      <c r="F300" s="244" t="s">
        <v>813</v>
      </c>
      <c r="G300" s="241"/>
      <c r="H300" s="243" t="s">
        <v>1</v>
      </c>
      <c r="I300" s="245"/>
      <c r="J300" s="241"/>
      <c r="K300" s="241"/>
      <c r="L300" s="246"/>
      <c r="M300" s="247"/>
      <c r="N300" s="248"/>
      <c r="O300" s="248"/>
      <c r="P300" s="248"/>
      <c r="Q300" s="248"/>
      <c r="R300" s="248"/>
      <c r="S300" s="248"/>
      <c r="T300" s="24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0" t="s">
        <v>163</v>
      </c>
      <c r="AU300" s="250" t="s">
        <v>85</v>
      </c>
      <c r="AV300" s="13" t="s">
        <v>83</v>
      </c>
      <c r="AW300" s="13" t="s">
        <v>32</v>
      </c>
      <c r="AX300" s="13" t="s">
        <v>76</v>
      </c>
      <c r="AY300" s="250" t="s">
        <v>155</v>
      </c>
    </row>
    <row r="301" s="14" customFormat="1">
      <c r="A301" s="14"/>
      <c r="B301" s="251"/>
      <c r="C301" s="252"/>
      <c r="D301" s="242" t="s">
        <v>163</v>
      </c>
      <c r="E301" s="253" t="s">
        <v>1</v>
      </c>
      <c r="F301" s="254" t="s">
        <v>904</v>
      </c>
      <c r="G301" s="252"/>
      <c r="H301" s="255">
        <v>0.374</v>
      </c>
      <c r="I301" s="256"/>
      <c r="J301" s="252"/>
      <c r="K301" s="252"/>
      <c r="L301" s="257"/>
      <c r="M301" s="258"/>
      <c r="N301" s="259"/>
      <c r="O301" s="259"/>
      <c r="P301" s="259"/>
      <c r="Q301" s="259"/>
      <c r="R301" s="259"/>
      <c r="S301" s="259"/>
      <c r="T301" s="26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1" t="s">
        <v>163</v>
      </c>
      <c r="AU301" s="261" t="s">
        <v>85</v>
      </c>
      <c r="AV301" s="14" t="s">
        <v>85</v>
      </c>
      <c r="AW301" s="14" t="s">
        <v>32</v>
      </c>
      <c r="AX301" s="14" t="s">
        <v>76</v>
      </c>
      <c r="AY301" s="261" t="s">
        <v>155</v>
      </c>
    </row>
    <row r="302" s="15" customFormat="1">
      <c r="A302" s="15"/>
      <c r="B302" s="262"/>
      <c r="C302" s="263"/>
      <c r="D302" s="242" t="s">
        <v>163</v>
      </c>
      <c r="E302" s="264" t="s">
        <v>1</v>
      </c>
      <c r="F302" s="265" t="s">
        <v>167</v>
      </c>
      <c r="G302" s="263"/>
      <c r="H302" s="266">
        <v>0.374</v>
      </c>
      <c r="I302" s="267"/>
      <c r="J302" s="263"/>
      <c r="K302" s="263"/>
      <c r="L302" s="268"/>
      <c r="M302" s="269"/>
      <c r="N302" s="270"/>
      <c r="O302" s="270"/>
      <c r="P302" s="270"/>
      <c r="Q302" s="270"/>
      <c r="R302" s="270"/>
      <c r="S302" s="270"/>
      <c r="T302" s="27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2" t="s">
        <v>163</v>
      </c>
      <c r="AU302" s="272" t="s">
        <v>85</v>
      </c>
      <c r="AV302" s="15" t="s">
        <v>162</v>
      </c>
      <c r="AW302" s="15" t="s">
        <v>32</v>
      </c>
      <c r="AX302" s="15" t="s">
        <v>83</v>
      </c>
      <c r="AY302" s="272" t="s">
        <v>155</v>
      </c>
    </row>
    <row r="303" s="12" customFormat="1" ht="22.8" customHeight="1">
      <c r="A303" s="12"/>
      <c r="B303" s="211"/>
      <c r="C303" s="212"/>
      <c r="D303" s="213" t="s">
        <v>75</v>
      </c>
      <c r="E303" s="225" t="s">
        <v>186</v>
      </c>
      <c r="F303" s="225" t="s">
        <v>395</v>
      </c>
      <c r="G303" s="212"/>
      <c r="H303" s="212"/>
      <c r="I303" s="215"/>
      <c r="J303" s="226">
        <f>BK303</f>
        <v>0</v>
      </c>
      <c r="K303" s="212"/>
      <c r="L303" s="217"/>
      <c r="M303" s="218"/>
      <c r="N303" s="219"/>
      <c r="O303" s="219"/>
      <c r="P303" s="220">
        <f>SUM(P304:P338)</f>
        <v>0</v>
      </c>
      <c r="Q303" s="219"/>
      <c r="R303" s="220">
        <f>SUM(R304:R338)</f>
        <v>0.38836992000000004</v>
      </c>
      <c r="S303" s="219"/>
      <c r="T303" s="221">
        <f>SUM(T304:T338)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2" t="s">
        <v>83</v>
      </c>
      <c r="AT303" s="223" t="s">
        <v>75</v>
      </c>
      <c r="AU303" s="223" t="s">
        <v>83</v>
      </c>
      <c r="AY303" s="222" t="s">
        <v>155</v>
      </c>
      <c r="BK303" s="224">
        <f>SUM(BK304:BK338)</f>
        <v>0</v>
      </c>
    </row>
    <row r="304" s="2" customFormat="1" ht="24.15" customHeight="1">
      <c r="A304" s="39"/>
      <c r="B304" s="40"/>
      <c r="C304" s="227" t="s">
        <v>355</v>
      </c>
      <c r="D304" s="227" t="s">
        <v>157</v>
      </c>
      <c r="E304" s="228" t="s">
        <v>432</v>
      </c>
      <c r="F304" s="229" t="s">
        <v>433</v>
      </c>
      <c r="G304" s="230" t="s">
        <v>322</v>
      </c>
      <c r="H304" s="231">
        <v>3</v>
      </c>
      <c r="I304" s="232"/>
      <c r="J304" s="233">
        <f>ROUND(I304*H304,2)</f>
        <v>0</v>
      </c>
      <c r="K304" s="229" t="s">
        <v>161</v>
      </c>
      <c r="L304" s="45"/>
      <c r="M304" s="234" t="s">
        <v>1</v>
      </c>
      <c r="N304" s="235" t="s">
        <v>41</v>
      </c>
      <c r="O304" s="92"/>
      <c r="P304" s="236">
        <f>O304*H304</f>
        <v>0</v>
      </c>
      <c r="Q304" s="236">
        <v>0.010186000000000001</v>
      </c>
      <c r="R304" s="236">
        <f>Q304*H304</f>
        <v>0.030558000000000002</v>
      </c>
      <c r="S304" s="236">
        <v>0</v>
      </c>
      <c r="T304" s="23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8" t="s">
        <v>162</v>
      </c>
      <c r="AT304" s="238" t="s">
        <v>157</v>
      </c>
      <c r="AU304" s="238" t="s">
        <v>85</v>
      </c>
      <c r="AY304" s="18" t="s">
        <v>155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8" t="s">
        <v>83</v>
      </c>
      <c r="BK304" s="239">
        <f>ROUND(I304*H304,2)</f>
        <v>0</v>
      </c>
      <c r="BL304" s="18" t="s">
        <v>162</v>
      </c>
      <c r="BM304" s="238" t="s">
        <v>361</v>
      </c>
    </row>
    <row r="305" s="2" customFormat="1" ht="16.5" customHeight="1">
      <c r="A305" s="39"/>
      <c r="B305" s="40"/>
      <c r="C305" s="289" t="s">
        <v>268</v>
      </c>
      <c r="D305" s="289" t="s">
        <v>277</v>
      </c>
      <c r="E305" s="290" t="s">
        <v>905</v>
      </c>
      <c r="F305" s="291" t="s">
        <v>906</v>
      </c>
      <c r="G305" s="292" t="s">
        <v>907</v>
      </c>
      <c r="H305" s="293">
        <v>1</v>
      </c>
      <c r="I305" s="294"/>
      <c r="J305" s="295">
        <f>ROUND(I305*H305,2)</f>
        <v>0</v>
      </c>
      <c r="K305" s="291" t="s">
        <v>1</v>
      </c>
      <c r="L305" s="296"/>
      <c r="M305" s="297" t="s">
        <v>1</v>
      </c>
      <c r="N305" s="298" t="s">
        <v>41</v>
      </c>
      <c r="O305" s="92"/>
      <c r="P305" s="236">
        <f>O305*H305</f>
        <v>0</v>
      </c>
      <c r="Q305" s="236">
        <v>0</v>
      </c>
      <c r="R305" s="236">
        <f>Q305*H305</f>
        <v>0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186</v>
      </c>
      <c r="AT305" s="238" t="s">
        <v>277</v>
      </c>
      <c r="AU305" s="238" t="s">
        <v>85</v>
      </c>
      <c r="AY305" s="18" t="s">
        <v>155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83</v>
      </c>
      <c r="BK305" s="239">
        <f>ROUND(I305*H305,2)</f>
        <v>0</v>
      </c>
      <c r="BL305" s="18" t="s">
        <v>162</v>
      </c>
      <c r="BM305" s="238" t="s">
        <v>366</v>
      </c>
    </row>
    <row r="306" s="13" customFormat="1">
      <c r="A306" s="13"/>
      <c r="B306" s="240"/>
      <c r="C306" s="241"/>
      <c r="D306" s="242" t="s">
        <v>163</v>
      </c>
      <c r="E306" s="243" t="s">
        <v>1</v>
      </c>
      <c r="F306" s="244" t="s">
        <v>813</v>
      </c>
      <c r="G306" s="241"/>
      <c r="H306" s="243" t="s">
        <v>1</v>
      </c>
      <c r="I306" s="245"/>
      <c r="J306" s="241"/>
      <c r="K306" s="241"/>
      <c r="L306" s="246"/>
      <c r="M306" s="247"/>
      <c r="N306" s="248"/>
      <c r="O306" s="248"/>
      <c r="P306" s="248"/>
      <c r="Q306" s="248"/>
      <c r="R306" s="248"/>
      <c r="S306" s="248"/>
      <c r="T306" s="24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0" t="s">
        <v>163</v>
      </c>
      <c r="AU306" s="250" t="s">
        <v>85</v>
      </c>
      <c r="AV306" s="13" t="s">
        <v>83</v>
      </c>
      <c r="AW306" s="13" t="s">
        <v>32</v>
      </c>
      <c r="AX306" s="13" t="s">
        <v>76</v>
      </c>
      <c r="AY306" s="250" t="s">
        <v>155</v>
      </c>
    </row>
    <row r="307" s="13" customFormat="1">
      <c r="A307" s="13"/>
      <c r="B307" s="240"/>
      <c r="C307" s="241"/>
      <c r="D307" s="242" t="s">
        <v>163</v>
      </c>
      <c r="E307" s="243" t="s">
        <v>1</v>
      </c>
      <c r="F307" s="244" t="s">
        <v>906</v>
      </c>
      <c r="G307" s="241"/>
      <c r="H307" s="243" t="s">
        <v>1</v>
      </c>
      <c r="I307" s="245"/>
      <c r="J307" s="241"/>
      <c r="K307" s="241"/>
      <c r="L307" s="246"/>
      <c r="M307" s="247"/>
      <c r="N307" s="248"/>
      <c r="O307" s="248"/>
      <c r="P307" s="248"/>
      <c r="Q307" s="248"/>
      <c r="R307" s="248"/>
      <c r="S307" s="248"/>
      <c r="T307" s="24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0" t="s">
        <v>163</v>
      </c>
      <c r="AU307" s="250" t="s">
        <v>85</v>
      </c>
      <c r="AV307" s="13" t="s">
        <v>83</v>
      </c>
      <c r="AW307" s="13" t="s">
        <v>32</v>
      </c>
      <c r="AX307" s="13" t="s">
        <v>76</v>
      </c>
      <c r="AY307" s="250" t="s">
        <v>155</v>
      </c>
    </row>
    <row r="308" s="14" customFormat="1">
      <c r="A308" s="14"/>
      <c r="B308" s="251"/>
      <c r="C308" s="252"/>
      <c r="D308" s="242" t="s">
        <v>163</v>
      </c>
      <c r="E308" s="253" t="s">
        <v>1</v>
      </c>
      <c r="F308" s="254" t="s">
        <v>83</v>
      </c>
      <c r="G308" s="252"/>
      <c r="H308" s="255">
        <v>1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1" t="s">
        <v>163</v>
      </c>
      <c r="AU308" s="261" t="s">
        <v>85</v>
      </c>
      <c r="AV308" s="14" t="s">
        <v>85</v>
      </c>
      <c r="AW308" s="14" t="s">
        <v>32</v>
      </c>
      <c r="AX308" s="14" t="s">
        <v>76</v>
      </c>
      <c r="AY308" s="261" t="s">
        <v>155</v>
      </c>
    </row>
    <row r="309" s="15" customFormat="1">
      <c r="A309" s="15"/>
      <c r="B309" s="262"/>
      <c r="C309" s="263"/>
      <c r="D309" s="242" t="s">
        <v>163</v>
      </c>
      <c r="E309" s="264" t="s">
        <v>1</v>
      </c>
      <c r="F309" s="265" t="s">
        <v>167</v>
      </c>
      <c r="G309" s="263"/>
      <c r="H309" s="266">
        <v>1</v>
      </c>
      <c r="I309" s="267"/>
      <c r="J309" s="263"/>
      <c r="K309" s="263"/>
      <c r="L309" s="268"/>
      <c r="M309" s="269"/>
      <c r="N309" s="270"/>
      <c r="O309" s="270"/>
      <c r="P309" s="270"/>
      <c r="Q309" s="270"/>
      <c r="R309" s="270"/>
      <c r="S309" s="270"/>
      <c r="T309" s="271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2" t="s">
        <v>163</v>
      </c>
      <c r="AU309" s="272" t="s">
        <v>85</v>
      </c>
      <c r="AV309" s="15" t="s">
        <v>162</v>
      </c>
      <c r="AW309" s="15" t="s">
        <v>32</v>
      </c>
      <c r="AX309" s="15" t="s">
        <v>83</v>
      </c>
      <c r="AY309" s="272" t="s">
        <v>155</v>
      </c>
    </row>
    <row r="310" s="2" customFormat="1" ht="16.5" customHeight="1">
      <c r="A310" s="39"/>
      <c r="B310" s="40"/>
      <c r="C310" s="289" t="s">
        <v>363</v>
      </c>
      <c r="D310" s="289" t="s">
        <v>277</v>
      </c>
      <c r="E310" s="290" t="s">
        <v>908</v>
      </c>
      <c r="F310" s="291" t="s">
        <v>909</v>
      </c>
      <c r="G310" s="292" t="s">
        <v>322</v>
      </c>
      <c r="H310" s="293">
        <v>2</v>
      </c>
      <c r="I310" s="294"/>
      <c r="J310" s="295">
        <f>ROUND(I310*H310,2)</f>
        <v>0</v>
      </c>
      <c r="K310" s="291" t="s">
        <v>161</v>
      </c>
      <c r="L310" s="296"/>
      <c r="M310" s="297" t="s">
        <v>1</v>
      </c>
      <c r="N310" s="298" t="s">
        <v>41</v>
      </c>
      <c r="O310" s="92"/>
      <c r="P310" s="236">
        <f>O310*H310</f>
        <v>0</v>
      </c>
      <c r="Q310" s="236">
        <v>0.12</v>
      </c>
      <c r="R310" s="236">
        <f>Q310*H310</f>
        <v>0.23999999999999999</v>
      </c>
      <c r="S310" s="236">
        <v>0</v>
      </c>
      <c r="T310" s="23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8" t="s">
        <v>186</v>
      </c>
      <c r="AT310" s="238" t="s">
        <v>277</v>
      </c>
      <c r="AU310" s="238" t="s">
        <v>85</v>
      </c>
      <c r="AY310" s="18" t="s">
        <v>155</v>
      </c>
      <c r="BE310" s="239">
        <f>IF(N310="základní",J310,0)</f>
        <v>0</v>
      </c>
      <c r="BF310" s="239">
        <f>IF(N310="snížená",J310,0)</f>
        <v>0</v>
      </c>
      <c r="BG310" s="239">
        <f>IF(N310="zákl. přenesená",J310,0)</f>
        <v>0</v>
      </c>
      <c r="BH310" s="239">
        <f>IF(N310="sníž. přenesená",J310,0)</f>
        <v>0</v>
      </c>
      <c r="BI310" s="239">
        <f>IF(N310="nulová",J310,0)</f>
        <v>0</v>
      </c>
      <c r="BJ310" s="18" t="s">
        <v>83</v>
      </c>
      <c r="BK310" s="239">
        <f>ROUND(I310*H310,2)</f>
        <v>0</v>
      </c>
      <c r="BL310" s="18" t="s">
        <v>162</v>
      </c>
      <c r="BM310" s="238" t="s">
        <v>371</v>
      </c>
    </row>
    <row r="311" s="13" customFormat="1">
      <c r="A311" s="13"/>
      <c r="B311" s="240"/>
      <c r="C311" s="241"/>
      <c r="D311" s="242" t="s">
        <v>163</v>
      </c>
      <c r="E311" s="243" t="s">
        <v>1</v>
      </c>
      <c r="F311" s="244" t="s">
        <v>910</v>
      </c>
      <c r="G311" s="241"/>
      <c r="H311" s="243" t="s">
        <v>1</v>
      </c>
      <c r="I311" s="245"/>
      <c r="J311" s="241"/>
      <c r="K311" s="241"/>
      <c r="L311" s="246"/>
      <c r="M311" s="247"/>
      <c r="N311" s="248"/>
      <c r="O311" s="248"/>
      <c r="P311" s="248"/>
      <c r="Q311" s="248"/>
      <c r="R311" s="248"/>
      <c r="S311" s="248"/>
      <c r="T311" s="24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0" t="s">
        <v>163</v>
      </c>
      <c r="AU311" s="250" t="s">
        <v>85</v>
      </c>
      <c r="AV311" s="13" t="s">
        <v>83</v>
      </c>
      <c r="AW311" s="13" t="s">
        <v>32</v>
      </c>
      <c r="AX311" s="13" t="s">
        <v>76</v>
      </c>
      <c r="AY311" s="250" t="s">
        <v>155</v>
      </c>
    </row>
    <row r="312" s="14" customFormat="1">
      <c r="A312" s="14"/>
      <c r="B312" s="251"/>
      <c r="C312" s="252"/>
      <c r="D312" s="242" t="s">
        <v>163</v>
      </c>
      <c r="E312" s="253" t="s">
        <v>1</v>
      </c>
      <c r="F312" s="254" t="s">
        <v>85</v>
      </c>
      <c r="G312" s="252"/>
      <c r="H312" s="255">
        <v>2</v>
      </c>
      <c r="I312" s="256"/>
      <c r="J312" s="252"/>
      <c r="K312" s="252"/>
      <c r="L312" s="257"/>
      <c r="M312" s="258"/>
      <c r="N312" s="259"/>
      <c r="O312" s="259"/>
      <c r="P312" s="259"/>
      <c r="Q312" s="259"/>
      <c r="R312" s="259"/>
      <c r="S312" s="259"/>
      <c r="T312" s="26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1" t="s">
        <v>163</v>
      </c>
      <c r="AU312" s="261" t="s">
        <v>85</v>
      </c>
      <c r="AV312" s="14" t="s">
        <v>85</v>
      </c>
      <c r="AW312" s="14" t="s">
        <v>32</v>
      </c>
      <c r="AX312" s="14" t="s">
        <v>76</v>
      </c>
      <c r="AY312" s="261" t="s">
        <v>155</v>
      </c>
    </row>
    <row r="313" s="15" customFormat="1">
      <c r="A313" s="15"/>
      <c r="B313" s="262"/>
      <c r="C313" s="263"/>
      <c r="D313" s="242" t="s">
        <v>163</v>
      </c>
      <c r="E313" s="264" t="s">
        <v>1</v>
      </c>
      <c r="F313" s="265" t="s">
        <v>167</v>
      </c>
      <c r="G313" s="263"/>
      <c r="H313" s="266">
        <v>2</v>
      </c>
      <c r="I313" s="267"/>
      <c r="J313" s="263"/>
      <c r="K313" s="263"/>
      <c r="L313" s="268"/>
      <c r="M313" s="269"/>
      <c r="N313" s="270"/>
      <c r="O313" s="270"/>
      <c r="P313" s="270"/>
      <c r="Q313" s="270"/>
      <c r="R313" s="270"/>
      <c r="S313" s="270"/>
      <c r="T313" s="271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2" t="s">
        <v>163</v>
      </c>
      <c r="AU313" s="272" t="s">
        <v>85</v>
      </c>
      <c r="AV313" s="15" t="s">
        <v>162</v>
      </c>
      <c r="AW313" s="15" t="s">
        <v>32</v>
      </c>
      <c r="AX313" s="15" t="s">
        <v>83</v>
      </c>
      <c r="AY313" s="272" t="s">
        <v>155</v>
      </c>
    </row>
    <row r="314" s="2" customFormat="1" ht="24.15" customHeight="1">
      <c r="A314" s="39"/>
      <c r="B314" s="40"/>
      <c r="C314" s="227" t="s">
        <v>273</v>
      </c>
      <c r="D314" s="227" t="s">
        <v>157</v>
      </c>
      <c r="E314" s="228" t="s">
        <v>446</v>
      </c>
      <c r="F314" s="229" t="s">
        <v>447</v>
      </c>
      <c r="G314" s="230" t="s">
        <v>322</v>
      </c>
      <c r="H314" s="231">
        <v>1</v>
      </c>
      <c r="I314" s="232"/>
      <c r="J314" s="233">
        <f>ROUND(I314*H314,2)</f>
        <v>0</v>
      </c>
      <c r="K314" s="229" t="s">
        <v>161</v>
      </c>
      <c r="L314" s="45"/>
      <c r="M314" s="234" t="s">
        <v>1</v>
      </c>
      <c r="N314" s="235" t="s">
        <v>41</v>
      </c>
      <c r="O314" s="92"/>
      <c r="P314" s="236">
        <f>O314*H314</f>
        <v>0</v>
      </c>
      <c r="Q314" s="236">
        <v>0.028538000000000001</v>
      </c>
      <c r="R314" s="236">
        <f>Q314*H314</f>
        <v>0.028538000000000001</v>
      </c>
      <c r="S314" s="236">
        <v>0</v>
      </c>
      <c r="T314" s="23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8" t="s">
        <v>162</v>
      </c>
      <c r="AT314" s="238" t="s">
        <v>157</v>
      </c>
      <c r="AU314" s="238" t="s">
        <v>85</v>
      </c>
      <c r="AY314" s="18" t="s">
        <v>155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8" t="s">
        <v>83</v>
      </c>
      <c r="BK314" s="239">
        <f>ROUND(I314*H314,2)</f>
        <v>0</v>
      </c>
      <c r="BL314" s="18" t="s">
        <v>162</v>
      </c>
      <c r="BM314" s="238" t="s">
        <v>376</v>
      </c>
    </row>
    <row r="315" s="2" customFormat="1" ht="24.15" customHeight="1">
      <c r="A315" s="39"/>
      <c r="B315" s="40"/>
      <c r="C315" s="289" t="s">
        <v>373</v>
      </c>
      <c r="D315" s="289" t="s">
        <v>277</v>
      </c>
      <c r="E315" s="290" t="s">
        <v>911</v>
      </c>
      <c r="F315" s="291" t="s">
        <v>912</v>
      </c>
      <c r="G315" s="292" t="s">
        <v>907</v>
      </c>
      <c r="H315" s="293">
        <v>1</v>
      </c>
      <c r="I315" s="294"/>
      <c r="J315" s="295">
        <f>ROUND(I315*H315,2)</f>
        <v>0</v>
      </c>
      <c r="K315" s="291" t="s">
        <v>1</v>
      </c>
      <c r="L315" s="296"/>
      <c r="M315" s="297" t="s">
        <v>1</v>
      </c>
      <c r="N315" s="298" t="s">
        <v>41</v>
      </c>
      <c r="O315" s="92"/>
      <c r="P315" s="236">
        <f>O315*H315</f>
        <v>0</v>
      </c>
      <c r="Q315" s="236">
        <v>0</v>
      </c>
      <c r="R315" s="236">
        <f>Q315*H315</f>
        <v>0</v>
      </c>
      <c r="S315" s="236">
        <v>0</v>
      </c>
      <c r="T315" s="237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8" t="s">
        <v>186</v>
      </c>
      <c r="AT315" s="238" t="s">
        <v>277</v>
      </c>
      <c r="AU315" s="238" t="s">
        <v>85</v>
      </c>
      <c r="AY315" s="18" t="s">
        <v>155</v>
      </c>
      <c r="BE315" s="239">
        <f>IF(N315="základní",J315,0)</f>
        <v>0</v>
      </c>
      <c r="BF315" s="239">
        <f>IF(N315="snížená",J315,0)</f>
        <v>0</v>
      </c>
      <c r="BG315" s="239">
        <f>IF(N315="zákl. přenesená",J315,0)</f>
        <v>0</v>
      </c>
      <c r="BH315" s="239">
        <f>IF(N315="sníž. přenesená",J315,0)</f>
        <v>0</v>
      </c>
      <c r="BI315" s="239">
        <f>IF(N315="nulová",J315,0)</f>
        <v>0</v>
      </c>
      <c r="BJ315" s="18" t="s">
        <v>83</v>
      </c>
      <c r="BK315" s="239">
        <f>ROUND(I315*H315,2)</f>
        <v>0</v>
      </c>
      <c r="BL315" s="18" t="s">
        <v>162</v>
      </c>
      <c r="BM315" s="238" t="s">
        <v>380</v>
      </c>
    </row>
    <row r="316" s="13" customFormat="1">
      <c r="A316" s="13"/>
      <c r="B316" s="240"/>
      <c r="C316" s="241"/>
      <c r="D316" s="242" t="s">
        <v>163</v>
      </c>
      <c r="E316" s="243" t="s">
        <v>1</v>
      </c>
      <c r="F316" s="244" t="s">
        <v>813</v>
      </c>
      <c r="G316" s="241"/>
      <c r="H316" s="243" t="s">
        <v>1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0" t="s">
        <v>163</v>
      </c>
      <c r="AU316" s="250" t="s">
        <v>85</v>
      </c>
      <c r="AV316" s="13" t="s">
        <v>83</v>
      </c>
      <c r="AW316" s="13" t="s">
        <v>32</v>
      </c>
      <c r="AX316" s="13" t="s">
        <v>76</v>
      </c>
      <c r="AY316" s="250" t="s">
        <v>155</v>
      </c>
    </row>
    <row r="317" s="13" customFormat="1">
      <c r="A317" s="13"/>
      <c r="B317" s="240"/>
      <c r="C317" s="241"/>
      <c r="D317" s="242" t="s">
        <v>163</v>
      </c>
      <c r="E317" s="243" t="s">
        <v>1</v>
      </c>
      <c r="F317" s="244" t="s">
        <v>913</v>
      </c>
      <c r="G317" s="241"/>
      <c r="H317" s="243" t="s">
        <v>1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0" t="s">
        <v>163</v>
      </c>
      <c r="AU317" s="250" t="s">
        <v>85</v>
      </c>
      <c r="AV317" s="13" t="s">
        <v>83</v>
      </c>
      <c r="AW317" s="13" t="s">
        <v>32</v>
      </c>
      <c r="AX317" s="13" t="s">
        <v>76</v>
      </c>
      <c r="AY317" s="250" t="s">
        <v>155</v>
      </c>
    </row>
    <row r="318" s="14" customFormat="1">
      <c r="A318" s="14"/>
      <c r="B318" s="251"/>
      <c r="C318" s="252"/>
      <c r="D318" s="242" t="s">
        <v>163</v>
      </c>
      <c r="E318" s="253" t="s">
        <v>1</v>
      </c>
      <c r="F318" s="254" t="s">
        <v>83</v>
      </c>
      <c r="G318" s="252"/>
      <c r="H318" s="255">
        <v>1</v>
      </c>
      <c r="I318" s="256"/>
      <c r="J318" s="252"/>
      <c r="K318" s="252"/>
      <c r="L318" s="257"/>
      <c r="M318" s="258"/>
      <c r="N318" s="259"/>
      <c r="O318" s="259"/>
      <c r="P318" s="259"/>
      <c r="Q318" s="259"/>
      <c r="R318" s="259"/>
      <c r="S318" s="259"/>
      <c r="T318" s="26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1" t="s">
        <v>163</v>
      </c>
      <c r="AU318" s="261" t="s">
        <v>85</v>
      </c>
      <c r="AV318" s="14" t="s">
        <v>85</v>
      </c>
      <c r="AW318" s="14" t="s">
        <v>32</v>
      </c>
      <c r="AX318" s="14" t="s">
        <v>76</v>
      </c>
      <c r="AY318" s="261" t="s">
        <v>155</v>
      </c>
    </row>
    <row r="319" s="15" customFormat="1">
      <c r="A319" s="15"/>
      <c r="B319" s="262"/>
      <c r="C319" s="263"/>
      <c r="D319" s="242" t="s">
        <v>163</v>
      </c>
      <c r="E319" s="264" t="s">
        <v>1</v>
      </c>
      <c r="F319" s="265" t="s">
        <v>167</v>
      </c>
      <c r="G319" s="263"/>
      <c r="H319" s="266">
        <v>1</v>
      </c>
      <c r="I319" s="267"/>
      <c r="J319" s="263"/>
      <c r="K319" s="263"/>
      <c r="L319" s="268"/>
      <c r="M319" s="269"/>
      <c r="N319" s="270"/>
      <c r="O319" s="270"/>
      <c r="P319" s="270"/>
      <c r="Q319" s="270"/>
      <c r="R319" s="270"/>
      <c r="S319" s="270"/>
      <c r="T319" s="27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2" t="s">
        <v>163</v>
      </c>
      <c r="AU319" s="272" t="s">
        <v>85</v>
      </c>
      <c r="AV319" s="15" t="s">
        <v>162</v>
      </c>
      <c r="AW319" s="15" t="s">
        <v>32</v>
      </c>
      <c r="AX319" s="15" t="s">
        <v>83</v>
      </c>
      <c r="AY319" s="272" t="s">
        <v>155</v>
      </c>
    </row>
    <row r="320" s="2" customFormat="1" ht="24.15" customHeight="1">
      <c r="A320" s="39"/>
      <c r="B320" s="40"/>
      <c r="C320" s="227" t="s">
        <v>280</v>
      </c>
      <c r="D320" s="227" t="s">
        <v>157</v>
      </c>
      <c r="E320" s="228" t="s">
        <v>914</v>
      </c>
      <c r="F320" s="229" t="s">
        <v>915</v>
      </c>
      <c r="G320" s="230" t="s">
        <v>322</v>
      </c>
      <c r="H320" s="231">
        <v>1</v>
      </c>
      <c r="I320" s="232"/>
      <c r="J320" s="233">
        <f>ROUND(I320*H320,2)</f>
        <v>0</v>
      </c>
      <c r="K320" s="229" t="s">
        <v>161</v>
      </c>
      <c r="L320" s="45"/>
      <c r="M320" s="234" t="s">
        <v>1</v>
      </c>
      <c r="N320" s="235" t="s">
        <v>41</v>
      </c>
      <c r="O320" s="92"/>
      <c r="P320" s="236">
        <f>O320*H320</f>
        <v>0</v>
      </c>
      <c r="Q320" s="236">
        <v>0.039273919999999997</v>
      </c>
      <c r="R320" s="236">
        <f>Q320*H320</f>
        <v>0.039273919999999997</v>
      </c>
      <c r="S320" s="236">
        <v>0</v>
      </c>
      <c r="T320" s="23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8" t="s">
        <v>162</v>
      </c>
      <c r="AT320" s="238" t="s">
        <v>157</v>
      </c>
      <c r="AU320" s="238" t="s">
        <v>85</v>
      </c>
      <c r="AY320" s="18" t="s">
        <v>155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8" t="s">
        <v>83</v>
      </c>
      <c r="BK320" s="239">
        <f>ROUND(I320*H320,2)</f>
        <v>0</v>
      </c>
      <c r="BL320" s="18" t="s">
        <v>162</v>
      </c>
      <c r="BM320" s="238" t="s">
        <v>384</v>
      </c>
    </row>
    <row r="321" s="2" customFormat="1" ht="21.75" customHeight="1">
      <c r="A321" s="39"/>
      <c r="B321" s="40"/>
      <c r="C321" s="289" t="s">
        <v>381</v>
      </c>
      <c r="D321" s="289" t="s">
        <v>277</v>
      </c>
      <c r="E321" s="290" t="s">
        <v>916</v>
      </c>
      <c r="F321" s="291" t="s">
        <v>917</v>
      </c>
      <c r="G321" s="292" t="s">
        <v>907</v>
      </c>
      <c r="H321" s="293">
        <v>1</v>
      </c>
      <c r="I321" s="294"/>
      <c r="J321" s="295">
        <f>ROUND(I321*H321,2)</f>
        <v>0</v>
      </c>
      <c r="K321" s="291" t="s">
        <v>1</v>
      </c>
      <c r="L321" s="296"/>
      <c r="M321" s="297" t="s">
        <v>1</v>
      </c>
      <c r="N321" s="298" t="s">
        <v>41</v>
      </c>
      <c r="O321" s="92"/>
      <c r="P321" s="236">
        <f>O321*H321</f>
        <v>0</v>
      </c>
      <c r="Q321" s="236">
        <v>0</v>
      </c>
      <c r="R321" s="236">
        <f>Q321*H321</f>
        <v>0</v>
      </c>
      <c r="S321" s="236">
        <v>0</v>
      </c>
      <c r="T321" s="23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186</v>
      </c>
      <c r="AT321" s="238" t="s">
        <v>277</v>
      </c>
      <c r="AU321" s="238" t="s">
        <v>85</v>
      </c>
      <c r="AY321" s="18" t="s">
        <v>155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83</v>
      </c>
      <c r="BK321" s="239">
        <f>ROUND(I321*H321,2)</f>
        <v>0</v>
      </c>
      <c r="BL321" s="18" t="s">
        <v>162</v>
      </c>
      <c r="BM321" s="238" t="s">
        <v>387</v>
      </c>
    </row>
    <row r="322" s="13" customFormat="1">
      <c r="A322" s="13"/>
      <c r="B322" s="240"/>
      <c r="C322" s="241"/>
      <c r="D322" s="242" t="s">
        <v>163</v>
      </c>
      <c r="E322" s="243" t="s">
        <v>1</v>
      </c>
      <c r="F322" s="244" t="s">
        <v>813</v>
      </c>
      <c r="G322" s="241"/>
      <c r="H322" s="243" t="s">
        <v>1</v>
      </c>
      <c r="I322" s="245"/>
      <c r="J322" s="241"/>
      <c r="K322" s="241"/>
      <c r="L322" s="246"/>
      <c r="M322" s="247"/>
      <c r="N322" s="248"/>
      <c r="O322" s="248"/>
      <c r="P322" s="248"/>
      <c r="Q322" s="248"/>
      <c r="R322" s="248"/>
      <c r="S322" s="248"/>
      <c r="T322" s="24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0" t="s">
        <v>163</v>
      </c>
      <c r="AU322" s="250" t="s">
        <v>85</v>
      </c>
      <c r="AV322" s="13" t="s">
        <v>83</v>
      </c>
      <c r="AW322" s="13" t="s">
        <v>32</v>
      </c>
      <c r="AX322" s="13" t="s">
        <v>76</v>
      </c>
      <c r="AY322" s="250" t="s">
        <v>155</v>
      </c>
    </row>
    <row r="323" s="13" customFormat="1">
      <c r="A323" s="13"/>
      <c r="B323" s="240"/>
      <c r="C323" s="241"/>
      <c r="D323" s="242" t="s">
        <v>163</v>
      </c>
      <c r="E323" s="243" t="s">
        <v>1</v>
      </c>
      <c r="F323" s="244" t="s">
        <v>918</v>
      </c>
      <c r="G323" s="241"/>
      <c r="H323" s="243" t="s">
        <v>1</v>
      </c>
      <c r="I323" s="245"/>
      <c r="J323" s="241"/>
      <c r="K323" s="241"/>
      <c r="L323" s="246"/>
      <c r="M323" s="247"/>
      <c r="N323" s="248"/>
      <c r="O323" s="248"/>
      <c r="P323" s="248"/>
      <c r="Q323" s="248"/>
      <c r="R323" s="248"/>
      <c r="S323" s="248"/>
      <c r="T323" s="24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0" t="s">
        <v>163</v>
      </c>
      <c r="AU323" s="250" t="s">
        <v>85</v>
      </c>
      <c r="AV323" s="13" t="s">
        <v>83</v>
      </c>
      <c r="AW323" s="13" t="s">
        <v>32</v>
      </c>
      <c r="AX323" s="13" t="s">
        <v>76</v>
      </c>
      <c r="AY323" s="250" t="s">
        <v>155</v>
      </c>
    </row>
    <row r="324" s="13" customFormat="1">
      <c r="A324" s="13"/>
      <c r="B324" s="240"/>
      <c r="C324" s="241"/>
      <c r="D324" s="242" t="s">
        <v>163</v>
      </c>
      <c r="E324" s="243" t="s">
        <v>1</v>
      </c>
      <c r="F324" s="244" t="s">
        <v>919</v>
      </c>
      <c r="G324" s="241"/>
      <c r="H324" s="243" t="s">
        <v>1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0" t="s">
        <v>163</v>
      </c>
      <c r="AU324" s="250" t="s">
        <v>85</v>
      </c>
      <c r="AV324" s="13" t="s">
        <v>83</v>
      </c>
      <c r="AW324" s="13" t="s">
        <v>32</v>
      </c>
      <c r="AX324" s="13" t="s">
        <v>76</v>
      </c>
      <c r="AY324" s="250" t="s">
        <v>155</v>
      </c>
    </row>
    <row r="325" s="14" customFormat="1">
      <c r="A325" s="14"/>
      <c r="B325" s="251"/>
      <c r="C325" s="252"/>
      <c r="D325" s="242" t="s">
        <v>163</v>
      </c>
      <c r="E325" s="253" t="s">
        <v>1</v>
      </c>
      <c r="F325" s="254" t="s">
        <v>83</v>
      </c>
      <c r="G325" s="252"/>
      <c r="H325" s="255">
        <v>1</v>
      </c>
      <c r="I325" s="256"/>
      <c r="J325" s="252"/>
      <c r="K325" s="252"/>
      <c r="L325" s="257"/>
      <c r="M325" s="258"/>
      <c r="N325" s="259"/>
      <c r="O325" s="259"/>
      <c r="P325" s="259"/>
      <c r="Q325" s="259"/>
      <c r="R325" s="259"/>
      <c r="S325" s="259"/>
      <c r="T325" s="26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1" t="s">
        <v>163</v>
      </c>
      <c r="AU325" s="261" t="s">
        <v>85</v>
      </c>
      <c r="AV325" s="14" t="s">
        <v>85</v>
      </c>
      <c r="AW325" s="14" t="s">
        <v>32</v>
      </c>
      <c r="AX325" s="14" t="s">
        <v>76</v>
      </c>
      <c r="AY325" s="261" t="s">
        <v>155</v>
      </c>
    </row>
    <row r="326" s="15" customFormat="1">
      <c r="A326" s="15"/>
      <c r="B326" s="262"/>
      <c r="C326" s="263"/>
      <c r="D326" s="242" t="s">
        <v>163</v>
      </c>
      <c r="E326" s="264" t="s">
        <v>1</v>
      </c>
      <c r="F326" s="265" t="s">
        <v>167</v>
      </c>
      <c r="G326" s="263"/>
      <c r="H326" s="266">
        <v>1</v>
      </c>
      <c r="I326" s="267"/>
      <c r="J326" s="263"/>
      <c r="K326" s="263"/>
      <c r="L326" s="268"/>
      <c r="M326" s="269"/>
      <c r="N326" s="270"/>
      <c r="O326" s="270"/>
      <c r="P326" s="270"/>
      <c r="Q326" s="270"/>
      <c r="R326" s="270"/>
      <c r="S326" s="270"/>
      <c r="T326" s="271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2" t="s">
        <v>163</v>
      </c>
      <c r="AU326" s="272" t="s">
        <v>85</v>
      </c>
      <c r="AV326" s="15" t="s">
        <v>162</v>
      </c>
      <c r="AW326" s="15" t="s">
        <v>32</v>
      </c>
      <c r="AX326" s="15" t="s">
        <v>83</v>
      </c>
      <c r="AY326" s="272" t="s">
        <v>155</v>
      </c>
    </row>
    <row r="327" s="2" customFormat="1" ht="24.15" customHeight="1">
      <c r="A327" s="39"/>
      <c r="B327" s="40"/>
      <c r="C327" s="227" t="s">
        <v>285</v>
      </c>
      <c r="D327" s="227" t="s">
        <v>157</v>
      </c>
      <c r="E327" s="228" t="s">
        <v>920</v>
      </c>
      <c r="F327" s="229" t="s">
        <v>921</v>
      </c>
      <c r="G327" s="230" t="s">
        <v>322</v>
      </c>
      <c r="H327" s="231">
        <v>3</v>
      </c>
      <c r="I327" s="232"/>
      <c r="J327" s="233">
        <f>ROUND(I327*H327,2)</f>
        <v>0</v>
      </c>
      <c r="K327" s="229" t="s">
        <v>1</v>
      </c>
      <c r="L327" s="45"/>
      <c r="M327" s="234" t="s">
        <v>1</v>
      </c>
      <c r="N327" s="235" t="s">
        <v>41</v>
      </c>
      <c r="O327" s="92"/>
      <c r="P327" s="236">
        <f>O327*H327</f>
        <v>0</v>
      </c>
      <c r="Q327" s="236">
        <v>0</v>
      </c>
      <c r="R327" s="236">
        <f>Q327*H327</f>
        <v>0</v>
      </c>
      <c r="S327" s="236">
        <v>0</v>
      </c>
      <c r="T327" s="237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8" t="s">
        <v>162</v>
      </c>
      <c r="AT327" s="238" t="s">
        <v>157</v>
      </c>
      <c r="AU327" s="238" t="s">
        <v>85</v>
      </c>
      <c r="AY327" s="18" t="s">
        <v>155</v>
      </c>
      <c r="BE327" s="239">
        <f>IF(N327="základní",J327,0)</f>
        <v>0</v>
      </c>
      <c r="BF327" s="239">
        <f>IF(N327="snížená",J327,0)</f>
        <v>0</v>
      </c>
      <c r="BG327" s="239">
        <f>IF(N327="zákl. přenesená",J327,0)</f>
        <v>0</v>
      </c>
      <c r="BH327" s="239">
        <f>IF(N327="sníž. přenesená",J327,0)</f>
        <v>0</v>
      </c>
      <c r="BI327" s="239">
        <f>IF(N327="nulová",J327,0)</f>
        <v>0</v>
      </c>
      <c r="BJ327" s="18" t="s">
        <v>83</v>
      </c>
      <c r="BK327" s="239">
        <f>ROUND(I327*H327,2)</f>
        <v>0</v>
      </c>
      <c r="BL327" s="18" t="s">
        <v>162</v>
      </c>
      <c r="BM327" s="238" t="s">
        <v>391</v>
      </c>
    </row>
    <row r="328" s="13" customFormat="1">
      <c r="A328" s="13"/>
      <c r="B328" s="240"/>
      <c r="C328" s="241"/>
      <c r="D328" s="242" t="s">
        <v>163</v>
      </c>
      <c r="E328" s="243" t="s">
        <v>1</v>
      </c>
      <c r="F328" s="244" t="s">
        <v>813</v>
      </c>
      <c r="G328" s="241"/>
      <c r="H328" s="243" t="s">
        <v>1</v>
      </c>
      <c r="I328" s="245"/>
      <c r="J328" s="241"/>
      <c r="K328" s="241"/>
      <c r="L328" s="246"/>
      <c r="M328" s="247"/>
      <c r="N328" s="248"/>
      <c r="O328" s="248"/>
      <c r="P328" s="248"/>
      <c r="Q328" s="248"/>
      <c r="R328" s="248"/>
      <c r="S328" s="248"/>
      <c r="T328" s="24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0" t="s">
        <v>163</v>
      </c>
      <c r="AU328" s="250" t="s">
        <v>85</v>
      </c>
      <c r="AV328" s="13" t="s">
        <v>83</v>
      </c>
      <c r="AW328" s="13" t="s">
        <v>32</v>
      </c>
      <c r="AX328" s="13" t="s">
        <v>76</v>
      </c>
      <c r="AY328" s="250" t="s">
        <v>155</v>
      </c>
    </row>
    <row r="329" s="14" customFormat="1">
      <c r="A329" s="14"/>
      <c r="B329" s="251"/>
      <c r="C329" s="252"/>
      <c r="D329" s="242" t="s">
        <v>163</v>
      </c>
      <c r="E329" s="253" t="s">
        <v>1</v>
      </c>
      <c r="F329" s="254" t="s">
        <v>178</v>
      </c>
      <c r="G329" s="252"/>
      <c r="H329" s="255">
        <v>3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1" t="s">
        <v>163</v>
      </c>
      <c r="AU329" s="261" t="s">
        <v>85</v>
      </c>
      <c r="AV329" s="14" t="s">
        <v>85</v>
      </c>
      <c r="AW329" s="14" t="s">
        <v>32</v>
      </c>
      <c r="AX329" s="14" t="s">
        <v>76</v>
      </c>
      <c r="AY329" s="261" t="s">
        <v>155</v>
      </c>
    </row>
    <row r="330" s="15" customFormat="1">
      <c r="A330" s="15"/>
      <c r="B330" s="262"/>
      <c r="C330" s="263"/>
      <c r="D330" s="242" t="s">
        <v>163</v>
      </c>
      <c r="E330" s="264" t="s">
        <v>1</v>
      </c>
      <c r="F330" s="265" t="s">
        <v>167</v>
      </c>
      <c r="G330" s="263"/>
      <c r="H330" s="266">
        <v>3</v>
      </c>
      <c r="I330" s="267"/>
      <c r="J330" s="263"/>
      <c r="K330" s="263"/>
      <c r="L330" s="268"/>
      <c r="M330" s="269"/>
      <c r="N330" s="270"/>
      <c r="O330" s="270"/>
      <c r="P330" s="270"/>
      <c r="Q330" s="270"/>
      <c r="R330" s="270"/>
      <c r="S330" s="270"/>
      <c r="T330" s="271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2" t="s">
        <v>163</v>
      </c>
      <c r="AU330" s="272" t="s">
        <v>85</v>
      </c>
      <c r="AV330" s="15" t="s">
        <v>162</v>
      </c>
      <c r="AW330" s="15" t="s">
        <v>32</v>
      </c>
      <c r="AX330" s="15" t="s">
        <v>83</v>
      </c>
      <c r="AY330" s="272" t="s">
        <v>155</v>
      </c>
    </row>
    <row r="331" s="2" customFormat="1" ht="24.15" customHeight="1">
      <c r="A331" s="39"/>
      <c r="B331" s="40"/>
      <c r="C331" s="289" t="s">
        <v>388</v>
      </c>
      <c r="D331" s="289" t="s">
        <v>277</v>
      </c>
      <c r="E331" s="290" t="s">
        <v>922</v>
      </c>
      <c r="F331" s="291" t="s">
        <v>923</v>
      </c>
      <c r="G331" s="292" t="s">
        <v>322</v>
      </c>
      <c r="H331" s="293">
        <v>3</v>
      </c>
      <c r="I331" s="294"/>
      <c r="J331" s="295">
        <f>ROUND(I331*H331,2)</f>
        <v>0</v>
      </c>
      <c r="K331" s="291" t="s">
        <v>1</v>
      </c>
      <c r="L331" s="296"/>
      <c r="M331" s="297" t="s">
        <v>1</v>
      </c>
      <c r="N331" s="298" t="s">
        <v>41</v>
      </c>
      <c r="O331" s="92"/>
      <c r="P331" s="236">
        <f>O331*H331</f>
        <v>0</v>
      </c>
      <c r="Q331" s="236">
        <v>0</v>
      </c>
      <c r="R331" s="236">
        <f>Q331*H331</f>
        <v>0</v>
      </c>
      <c r="S331" s="236">
        <v>0</v>
      </c>
      <c r="T331" s="237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8" t="s">
        <v>186</v>
      </c>
      <c r="AT331" s="238" t="s">
        <v>277</v>
      </c>
      <c r="AU331" s="238" t="s">
        <v>85</v>
      </c>
      <c r="AY331" s="18" t="s">
        <v>155</v>
      </c>
      <c r="BE331" s="239">
        <f>IF(N331="základní",J331,0)</f>
        <v>0</v>
      </c>
      <c r="BF331" s="239">
        <f>IF(N331="snížená",J331,0)</f>
        <v>0</v>
      </c>
      <c r="BG331" s="239">
        <f>IF(N331="zákl. přenesená",J331,0)</f>
        <v>0</v>
      </c>
      <c r="BH331" s="239">
        <f>IF(N331="sníž. přenesená",J331,0)</f>
        <v>0</v>
      </c>
      <c r="BI331" s="239">
        <f>IF(N331="nulová",J331,0)</f>
        <v>0</v>
      </c>
      <c r="BJ331" s="18" t="s">
        <v>83</v>
      </c>
      <c r="BK331" s="239">
        <f>ROUND(I331*H331,2)</f>
        <v>0</v>
      </c>
      <c r="BL331" s="18" t="s">
        <v>162</v>
      </c>
      <c r="BM331" s="238" t="s">
        <v>398</v>
      </c>
    </row>
    <row r="332" s="14" customFormat="1">
      <c r="A332" s="14"/>
      <c r="B332" s="251"/>
      <c r="C332" s="252"/>
      <c r="D332" s="242" t="s">
        <v>163</v>
      </c>
      <c r="E332" s="253" t="s">
        <v>1</v>
      </c>
      <c r="F332" s="254" t="s">
        <v>924</v>
      </c>
      <c r="G332" s="252"/>
      <c r="H332" s="255">
        <v>3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1" t="s">
        <v>163</v>
      </c>
      <c r="AU332" s="261" t="s">
        <v>85</v>
      </c>
      <c r="AV332" s="14" t="s">
        <v>85</v>
      </c>
      <c r="AW332" s="14" t="s">
        <v>32</v>
      </c>
      <c r="AX332" s="14" t="s">
        <v>76</v>
      </c>
      <c r="AY332" s="261" t="s">
        <v>155</v>
      </c>
    </row>
    <row r="333" s="15" customFormat="1">
      <c r="A333" s="15"/>
      <c r="B333" s="262"/>
      <c r="C333" s="263"/>
      <c r="D333" s="242" t="s">
        <v>163</v>
      </c>
      <c r="E333" s="264" t="s">
        <v>1</v>
      </c>
      <c r="F333" s="265" t="s">
        <v>167</v>
      </c>
      <c r="G333" s="263"/>
      <c r="H333" s="266">
        <v>3</v>
      </c>
      <c r="I333" s="267"/>
      <c r="J333" s="263"/>
      <c r="K333" s="263"/>
      <c r="L333" s="268"/>
      <c r="M333" s="269"/>
      <c r="N333" s="270"/>
      <c r="O333" s="270"/>
      <c r="P333" s="270"/>
      <c r="Q333" s="270"/>
      <c r="R333" s="270"/>
      <c r="S333" s="270"/>
      <c r="T333" s="27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2" t="s">
        <v>163</v>
      </c>
      <c r="AU333" s="272" t="s">
        <v>85</v>
      </c>
      <c r="AV333" s="15" t="s">
        <v>162</v>
      </c>
      <c r="AW333" s="15" t="s">
        <v>32</v>
      </c>
      <c r="AX333" s="15" t="s">
        <v>83</v>
      </c>
      <c r="AY333" s="272" t="s">
        <v>155</v>
      </c>
    </row>
    <row r="334" s="2" customFormat="1" ht="16.5" customHeight="1">
      <c r="A334" s="39"/>
      <c r="B334" s="40"/>
      <c r="C334" s="227" t="s">
        <v>291</v>
      </c>
      <c r="D334" s="227" t="s">
        <v>157</v>
      </c>
      <c r="E334" s="228" t="s">
        <v>925</v>
      </c>
      <c r="F334" s="229" t="s">
        <v>926</v>
      </c>
      <c r="G334" s="230" t="s">
        <v>322</v>
      </c>
      <c r="H334" s="231">
        <v>1</v>
      </c>
      <c r="I334" s="232"/>
      <c r="J334" s="233">
        <f>ROUND(I334*H334,2)</f>
        <v>0</v>
      </c>
      <c r="K334" s="229" t="s">
        <v>161</v>
      </c>
      <c r="L334" s="45"/>
      <c r="M334" s="234" t="s">
        <v>1</v>
      </c>
      <c r="N334" s="235" t="s">
        <v>41</v>
      </c>
      <c r="O334" s="92"/>
      <c r="P334" s="236">
        <f>O334*H334</f>
        <v>0</v>
      </c>
      <c r="Q334" s="236">
        <v>0.050000000000000003</v>
      </c>
      <c r="R334" s="236">
        <f>Q334*H334</f>
        <v>0.050000000000000003</v>
      </c>
      <c r="S334" s="236">
        <v>0</v>
      </c>
      <c r="T334" s="237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8" t="s">
        <v>162</v>
      </c>
      <c r="AT334" s="238" t="s">
        <v>157</v>
      </c>
      <c r="AU334" s="238" t="s">
        <v>85</v>
      </c>
      <c r="AY334" s="18" t="s">
        <v>155</v>
      </c>
      <c r="BE334" s="239">
        <f>IF(N334="základní",J334,0)</f>
        <v>0</v>
      </c>
      <c r="BF334" s="239">
        <f>IF(N334="snížená",J334,0)</f>
        <v>0</v>
      </c>
      <c r="BG334" s="239">
        <f>IF(N334="zákl. přenesená",J334,0)</f>
        <v>0</v>
      </c>
      <c r="BH334" s="239">
        <f>IF(N334="sníž. přenesená",J334,0)</f>
        <v>0</v>
      </c>
      <c r="BI334" s="239">
        <f>IF(N334="nulová",J334,0)</f>
        <v>0</v>
      </c>
      <c r="BJ334" s="18" t="s">
        <v>83</v>
      </c>
      <c r="BK334" s="239">
        <f>ROUND(I334*H334,2)</f>
        <v>0</v>
      </c>
      <c r="BL334" s="18" t="s">
        <v>162</v>
      </c>
      <c r="BM334" s="238" t="s">
        <v>402</v>
      </c>
    </row>
    <row r="335" s="13" customFormat="1">
      <c r="A335" s="13"/>
      <c r="B335" s="240"/>
      <c r="C335" s="241"/>
      <c r="D335" s="242" t="s">
        <v>163</v>
      </c>
      <c r="E335" s="243" t="s">
        <v>1</v>
      </c>
      <c r="F335" s="244" t="s">
        <v>813</v>
      </c>
      <c r="G335" s="241"/>
      <c r="H335" s="243" t="s">
        <v>1</v>
      </c>
      <c r="I335" s="245"/>
      <c r="J335" s="241"/>
      <c r="K335" s="241"/>
      <c r="L335" s="246"/>
      <c r="M335" s="247"/>
      <c r="N335" s="248"/>
      <c r="O335" s="248"/>
      <c r="P335" s="248"/>
      <c r="Q335" s="248"/>
      <c r="R335" s="248"/>
      <c r="S335" s="248"/>
      <c r="T335" s="24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0" t="s">
        <v>163</v>
      </c>
      <c r="AU335" s="250" t="s">
        <v>85</v>
      </c>
      <c r="AV335" s="13" t="s">
        <v>83</v>
      </c>
      <c r="AW335" s="13" t="s">
        <v>32</v>
      </c>
      <c r="AX335" s="13" t="s">
        <v>76</v>
      </c>
      <c r="AY335" s="250" t="s">
        <v>155</v>
      </c>
    </row>
    <row r="336" s="14" customFormat="1">
      <c r="A336" s="14"/>
      <c r="B336" s="251"/>
      <c r="C336" s="252"/>
      <c r="D336" s="242" t="s">
        <v>163</v>
      </c>
      <c r="E336" s="253" t="s">
        <v>1</v>
      </c>
      <c r="F336" s="254" t="s">
        <v>83</v>
      </c>
      <c r="G336" s="252"/>
      <c r="H336" s="255">
        <v>1</v>
      </c>
      <c r="I336" s="256"/>
      <c r="J336" s="252"/>
      <c r="K336" s="252"/>
      <c r="L336" s="257"/>
      <c r="M336" s="258"/>
      <c r="N336" s="259"/>
      <c r="O336" s="259"/>
      <c r="P336" s="259"/>
      <c r="Q336" s="259"/>
      <c r="R336" s="259"/>
      <c r="S336" s="259"/>
      <c r="T336" s="26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1" t="s">
        <v>163</v>
      </c>
      <c r="AU336" s="261" t="s">
        <v>85</v>
      </c>
      <c r="AV336" s="14" t="s">
        <v>85</v>
      </c>
      <c r="AW336" s="14" t="s">
        <v>32</v>
      </c>
      <c r="AX336" s="14" t="s">
        <v>76</v>
      </c>
      <c r="AY336" s="261" t="s">
        <v>155</v>
      </c>
    </row>
    <row r="337" s="15" customFormat="1">
      <c r="A337" s="15"/>
      <c r="B337" s="262"/>
      <c r="C337" s="263"/>
      <c r="D337" s="242" t="s">
        <v>163</v>
      </c>
      <c r="E337" s="264" t="s">
        <v>1</v>
      </c>
      <c r="F337" s="265" t="s">
        <v>167</v>
      </c>
      <c r="G337" s="263"/>
      <c r="H337" s="266">
        <v>1</v>
      </c>
      <c r="I337" s="267"/>
      <c r="J337" s="263"/>
      <c r="K337" s="263"/>
      <c r="L337" s="268"/>
      <c r="M337" s="269"/>
      <c r="N337" s="270"/>
      <c r="O337" s="270"/>
      <c r="P337" s="270"/>
      <c r="Q337" s="270"/>
      <c r="R337" s="270"/>
      <c r="S337" s="270"/>
      <c r="T337" s="271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2" t="s">
        <v>163</v>
      </c>
      <c r="AU337" s="272" t="s">
        <v>85</v>
      </c>
      <c r="AV337" s="15" t="s">
        <v>162</v>
      </c>
      <c r="AW337" s="15" t="s">
        <v>32</v>
      </c>
      <c r="AX337" s="15" t="s">
        <v>83</v>
      </c>
      <c r="AY337" s="272" t="s">
        <v>155</v>
      </c>
    </row>
    <row r="338" s="2" customFormat="1" ht="16.5" customHeight="1">
      <c r="A338" s="39"/>
      <c r="B338" s="40"/>
      <c r="C338" s="289" t="s">
        <v>399</v>
      </c>
      <c r="D338" s="289" t="s">
        <v>277</v>
      </c>
      <c r="E338" s="290" t="s">
        <v>927</v>
      </c>
      <c r="F338" s="291" t="s">
        <v>928</v>
      </c>
      <c r="G338" s="292" t="s">
        <v>322</v>
      </c>
      <c r="H338" s="293">
        <v>1</v>
      </c>
      <c r="I338" s="294"/>
      <c r="J338" s="295">
        <f>ROUND(I338*H338,2)</f>
        <v>0</v>
      </c>
      <c r="K338" s="291" t="s">
        <v>1</v>
      </c>
      <c r="L338" s="296"/>
      <c r="M338" s="297" t="s">
        <v>1</v>
      </c>
      <c r="N338" s="298" t="s">
        <v>41</v>
      </c>
      <c r="O338" s="92"/>
      <c r="P338" s="236">
        <f>O338*H338</f>
        <v>0</v>
      </c>
      <c r="Q338" s="236">
        <v>0</v>
      </c>
      <c r="R338" s="236">
        <f>Q338*H338</f>
        <v>0</v>
      </c>
      <c r="S338" s="236">
        <v>0</v>
      </c>
      <c r="T338" s="237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8" t="s">
        <v>186</v>
      </c>
      <c r="AT338" s="238" t="s">
        <v>277</v>
      </c>
      <c r="AU338" s="238" t="s">
        <v>85</v>
      </c>
      <c r="AY338" s="18" t="s">
        <v>155</v>
      </c>
      <c r="BE338" s="239">
        <f>IF(N338="základní",J338,0)</f>
        <v>0</v>
      </c>
      <c r="BF338" s="239">
        <f>IF(N338="snížená",J338,0)</f>
        <v>0</v>
      </c>
      <c r="BG338" s="239">
        <f>IF(N338="zákl. přenesená",J338,0)</f>
        <v>0</v>
      </c>
      <c r="BH338" s="239">
        <f>IF(N338="sníž. přenesená",J338,0)</f>
        <v>0</v>
      </c>
      <c r="BI338" s="239">
        <f>IF(N338="nulová",J338,0)</f>
        <v>0</v>
      </c>
      <c r="BJ338" s="18" t="s">
        <v>83</v>
      </c>
      <c r="BK338" s="239">
        <f>ROUND(I338*H338,2)</f>
        <v>0</v>
      </c>
      <c r="BL338" s="18" t="s">
        <v>162</v>
      </c>
      <c r="BM338" s="238" t="s">
        <v>405</v>
      </c>
    </row>
    <row r="339" s="12" customFormat="1" ht="22.8" customHeight="1">
      <c r="A339" s="12"/>
      <c r="B339" s="211"/>
      <c r="C339" s="212"/>
      <c r="D339" s="213" t="s">
        <v>75</v>
      </c>
      <c r="E339" s="225" t="s">
        <v>212</v>
      </c>
      <c r="F339" s="225" t="s">
        <v>478</v>
      </c>
      <c r="G339" s="212"/>
      <c r="H339" s="212"/>
      <c r="I339" s="215"/>
      <c r="J339" s="226">
        <f>BK339</f>
        <v>0</v>
      </c>
      <c r="K339" s="212"/>
      <c r="L339" s="217"/>
      <c r="M339" s="218"/>
      <c r="N339" s="219"/>
      <c r="O339" s="219"/>
      <c r="P339" s="220">
        <f>SUM(P340:P353)</f>
        <v>0</v>
      </c>
      <c r="Q339" s="219"/>
      <c r="R339" s="220">
        <f>SUM(R340:R353)</f>
        <v>0.13297569255000002</v>
      </c>
      <c r="S339" s="219"/>
      <c r="T339" s="221">
        <f>SUM(T340:T353)</f>
        <v>0.062100000000000002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2" t="s">
        <v>83</v>
      </c>
      <c r="AT339" s="223" t="s">
        <v>75</v>
      </c>
      <c r="AU339" s="223" t="s">
        <v>83</v>
      </c>
      <c r="AY339" s="222" t="s">
        <v>155</v>
      </c>
      <c r="BK339" s="224">
        <f>SUM(BK340:BK353)</f>
        <v>0</v>
      </c>
    </row>
    <row r="340" s="2" customFormat="1" ht="37.8" customHeight="1">
      <c r="A340" s="39"/>
      <c r="B340" s="40"/>
      <c r="C340" s="227" t="s">
        <v>295</v>
      </c>
      <c r="D340" s="227" t="s">
        <v>157</v>
      </c>
      <c r="E340" s="228" t="s">
        <v>929</v>
      </c>
      <c r="F340" s="229" t="s">
        <v>930</v>
      </c>
      <c r="G340" s="230" t="s">
        <v>215</v>
      </c>
      <c r="H340" s="231">
        <v>9.4250000000000007</v>
      </c>
      <c r="I340" s="232"/>
      <c r="J340" s="233">
        <f>ROUND(I340*H340,2)</f>
        <v>0</v>
      </c>
      <c r="K340" s="229" t="s">
        <v>161</v>
      </c>
      <c r="L340" s="45"/>
      <c r="M340" s="234" t="s">
        <v>1</v>
      </c>
      <c r="N340" s="235" t="s">
        <v>41</v>
      </c>
      <c r="O340" s="92"/>
      <c r="P340" s="236">
        <f>O340*H340</f>
        <v>0</v>
      </c>
      <c r="Q340" s="236">
        <v>0</v>
      </c>
      <c r="R340" s="236">
        <f>Q340*H340</f>
        <v>0</v>
      </c>
      <c r="S340" s="236">
        <v>0</v>
      </c>
      <c r="T340" s="237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8" t="s">
        <v>162</v>
      </c>
      <c r="AT340" s="238" t="s">
        <v>157</v>
      </c>
      <c r="AU340" s="238" t="s">
        <v>85</v>
      </c>
      <c r="AY340" s="18" t="s">
        <v>155</v>
      </c>
      <c r="BE340" s="239">
        <f>IF(N340="základní",J340,0)</f>
        <v>0</v>
      </c>
      <c r="BF340" s="239">
        <f>IF(N340="snížená",J340,0)</f>
        <v>0</v>
      </c>
      <c r="BG340" s="239">
        <f>IF(N340="zákl. přenesená",J340,0)</f>
        <v>0</v>
      </c>
      <c r="BH340" s="239">
        <f>IF(N340="sníž. přenesená",J340,0)</f>
        <v>0</v>
      </c>
      <c r="BI340" s="239">
        <f>IF(N340="nulová",J340,0)</f>
        <v>0</v>
      </c>
      <c r="BJ340" s="18" t="s">
        <v>83</v>
      </c>
      <c r="BK340" s="239">
        <f>ROUND(I340*H340,2)</f>
        <v>0</v>
      </c>
      <c r="BL340" s="18" t="s">
        <v>162</v>
      </c>
      <c r="BM340" s="238" t="s">
        <v>419</v>
      </c>
    </row>
    <row r="341" s="14" customFormat="1">
      <c r="A341" s="14"/>
      <c r="B341" s="251"/>
      <c r="C341" s="252"/>
      <c r="D341" s="242" t="s">
        <v>163</v>
      </c>
      <c r="E341" s="253" t="s">
        <v>1</v>
      </c>
      <c r="F341" s="254" t="s">
        <v>931</v>
      </c>
      <c r="G341" s="252"/>
      <c r="H341" s="255">
        <v>9.4250000000000007</v>
      </c>
      <c r="I341" s="256"/>
      <c r="J341" s="252"/>
      <c r="K341" s="252"/>
      <c r="L341" s="257"/>
      <c r="M341" s="258"/>
      <c r="N341" s="259"/>
      <c r="O341" s="259"/>
      <c r="P341" s="259"/>
      <c r="Q341" s="259"/>
      <c r="R341" s="259"/>
      <c r="S341" s="259"/>
      <c r="T341" s="26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1" t="s">
        <v>163</v>
      </c>
      <c r="AU341" s="261" t="s">
        <v>85</v>
      </c>
      <c r="AV341" s="14" t="s">
        <v>85</v>
      </c>
      <c r="AW341" s="14" t="s">
        <v>32</v>
      </c>
      <c r="AX341" s="14" t="s">
        <v>76</v>
      </c>
      <c r="AY341" s="261" t="s">
        <v>155</v>
      </c>
    </row>
    <row r="342" s="15" customFormat="1">
      <c r="A342" s="15"/>
      <c r="B342" s="262"/>
      <c r="C342" s="263"/>
      <c r="D342" s="242" t="s">
        <v>163</v>
      </c>
      <c r="E342" s="264" t="s">
        <v>1</v>
      </c>
      <c r="F342" s="265" t="s">
        <v>167</v>
      </c>
      <c r="G342" s="263"/>
      <c r="H342" s="266">
        <v>9.4250000000000007</v>
      </c>
      <c r="I342" s="267"/>
      <c r="J342" s="263"/>
      <c r="K342" s="263"/>
      <c r="L342" s="268"/>
      <c r="M342" s="269"/>
      <c r="N342" s="270"/>
      <c r="O342" s="270"/>
      <c r="P342" s="270"/>
      <c r="Q342" s="270"/>
      <c r="R342" s="270"/>
      <c r="S342" s="270"/>
      <c r="T342" s="271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2" t="s">
        <v>163</v>
      </c>
      <c r="AU342" s="272" t="s">
        <v>85</v>
      </c>
      <c r="AV342" s="15" t="s">
        <v>162</v>
      </c>
      <c r="AW342" s="15" t="s">
        <v>32</v>
      </c>
      <c r="AX342" s="15" t="s">
        <v>83</v>
      </c>
      <c r="AY342" s="272" t="s">
        <v>155</v>
      </c>
    </row>
    <row r="343" s="2" customFormat="1" ht="16.5" customHeight="1">
      <c r="A343" s="39"/>
      <c r="B343" s="40"/>
      <c r="C343" s="289" t="s">
        <v>408</v>
      </c>
      <c r="D343" s="289" t="s">
        <v>277</v>
      </c>
      <c r="E343" s="290" t="s">
        <v>932</v>
      </c>
      <c r="F343" s="291" t="s">
        <v>933</v>
      </c>
      <c r="G343" s="292" t="s">
        <v>215</v>
      </c>
      <c r="H343" s="293">
        <v>9.4250000000000007</v>
      </c>
      <c r="I343" s="294"/>
      <c r="J343" s="295">
        <f>ROUND(I343*H343,2)</f>
        <v>0</v>
      </c>
      <c r="K343" s="291" t="s">
        <v>161</v>
      </c>
      <c r="L343" s="296"/>
      <c r="M343" s="297" t="s">
        <v>1</v>
      </c>
      <c r="N343" s="298" t="s">
        <v>41</v>
      </c>
      <c r="O343" s="92"/>
      <c r="P343" s="236">
        <f>O343*H343</f>
        <v>0</v>
      </c>
      <c r="Q343" s="236">
        <v>0</v>
      </c>
      <c r="R343" s="236">
        <f>Q343*H343</f>
        <v>0</v>
      </c>
      <c r="S343" s="236">
        <v>0</v>
      </c>
      <c r="T343" s="237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8" t="s">
        <v>186</v>
      </c>
      <c r="AT343" s="238" t="s">
        <v>277</v>
      </c>
      <c r="AU343" s="238" t="s">
        <v>85</v>
      </c>
      <c r="AY343" s="18" t="s">
        <v>155</v>
      </c>
      <c r="BE343" s="239">
        <f>IF(N343="základní",J343,0)</f>
        <v>0</v>
      </c>
      <c r="BF343" s="239">
        <f>IF(N343="snížená",J343,0)</f>
        <v>0</v>
      </c>
      <c r="BG343" s="239">
        <f>IF(N343="zákl. přenesená",J343,0)</f>
        <v>0</v>
      </c>
      <c r="BH343" s="239">
        <f>IF(N343="sníž. přenesená",J343,0)</f>
        <v>0</v>
      </c>
      <c r="BI343" s="239">
        <f>IF(N343="nulová",J343,0)</f>
        <v>0</v>
      </c>
      <c r="BJ343" s="18" t="s">
        <v>83</v>
      </c>
      <c r="BK343" s="239">
        <f>ROUND(I343*H343,2)</f>
        <v>0</v>
      </c>
      <c r="BL343" s="18" t="s">
        <v>162</v>
      </c>
      <c r="BM343" s="238" t="s">
        <v>423</v>
      </c>
    </row>
    <row r="344" s="2" customFormat="1" ht="49.05" customHeight="1">
      <c r="A344" s="39"/>
      <c r="B344" s="40"/>
      <c r="C344" s="227" t="s">
        <v>303</v>
      </c>
      <c r="D344" s="227" t="s">
        <v>157</v>
      </c>
      <c r="E344" s="228" t="s">
        <v>934</v>
      </c>
      <c r="F344" s="229" t="s">
        <v>935</v>
      </c>
      <c r="G344" s="230" t="s">
        <v>215</v>
      </c>
      <c r="H344" s="231">
        <v>0.050000000000000003</v>
      </c>
      <c r="I344" s="232"/>
      <c r="J344" s="233">
        <f>ROUND(I344*H344,2)</f>
        <v>0</v>
      </c>
      <c r="K344" s="229" t="s">
        <v>161</v>
      </c>
      <c r="L344" s="45"/>
      <c r="M344" s="234" t="s">
        <v>1</v>
      </c>
      <c r="N344" s="235" t="s">
        <v>41</v>
      </c>
      <c r="O344" s="92"/>
      <c r="P344" s="236">
        <f>O344*H344</f>
        <v>0</v>
      </c>
      <c r="Q344" s="236">
        <v>2.6277138510000002</v>
      </c>
      <c r="R344" s="236">
        <f>Q344*H344</f>
        <v>0.13138569255000002</v>
      </c>
      <c r="S344" s="236">
        <v>0</v>
      </c>
      <c r="T344" s="237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8" t="s">
        <v>162</v>
      </c>
      <c r="AT344" s="238" t="s">
        <v>157</v>
      </c>
      <c r="AU344" s="238" t="s">
        <v>85</v>
      </c>
      <c r="AY344" s="18" t="s">
        <v>155</v>
      </c>
      <c r="BE344" s="239">
        <f>IF(N344="základní",J344,0)</f>
        <v>0</v>
      </c>
      <c r="BF344" s="239">
        <f>IF(N344="snížená",J344,0)</f>
        <v>0</v>
      </c>
      <c r="BG344" s="239">
        <f>IF(N344="zákl. přenesená",J344,0)</f>
        <v>0</v>
      </c>
      <c r="BH344" s="239">
        <f>IF(N344="sníž. přenesená",J344,0)</f>
        <v>0</v>
      </c>
      <c r="BI344" s="239">
        <f>IF(N344="nulová",J344,0)</f>
        <v>0</v>
      </c>
      <c r="BJ344" s="18" t="s">
        <v>83</v>
      </c>
      <c r="BK344" s="239">
        <f>ROUND(I344*H344,2)</f>
        <v>0</v>
      </c>
      <c r="BL344" s="18" t="s">
        <v>162</v>
      </c>
      <c r="BM344" s="238" t="s">
        <v>426</v>
      </c>
    </row>
    <row r="345" s="2" customFormat="1" ht="44.25" customHeight="1">
      <c r="A345" s="39"/>
      <c r="B345" s="40"/>
      <c r="C345" s="227" t="s">
        <v>415</v>
      </c>
      <c r="D345" s="227" t="s">
        <v>157</v>
      </c>
      <c r="E345" s="228" t="s">
        <v>936</v>
      </c>
      <c r="F345" s="229" t="s">
        <v>937</v>
      </c>
      <c r="G345" s="230" t="s">
        <v>302</v>
      </c>
      <c r="H345" s="231">
        <v>0.29999999999999999</v>
      </c>
      <c r="I345" s="232"/>
      <c r="J345" s="233">
        <f>ROUND(I345*H345,2)</f>
        <v>0</v>
      </c>
      <c r="K345" s="229" t="s">
        <v>161</v>
      </c>
      <c r="L345" s="45"/>
      <c r="M345" s="234" t="s">
        <v>1</v>
      </c>
      <c r="N345" s="235" t="s">
        <v>41</v>
      </c>
      <c r="O345" s="92"/>
      <c r="P345" s="236">
        <f>O345*H345</f>
        <v>0</v>
      </c>
      <c r="Q345" s="236">
        <v>0.001225</v>
      </c>
      <c r="R345" s="236">
        <f>Q345*H345</f>
        <v>0.00036749999999999999</v>
      </c>
      <c r="S345" s="236">
        <v>0.017000000000000001</v>
      </c>
      <c r="T345" s="237">
        <f>S345*H345</f>
        <v>0.0051000000000000004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8" t="s">
        <v>162</v>
      </c>
      <c r="AT345" s="238" t="s">
        <v>157</v>
      </c>
      <c r="AU345" s="238" t="s">
        <v>85</v>
      </c>
      <c r="AY345" s="18" t="s">
        <v>155</v>
      </c>
      <c r="BE345" s="239">
        <f>IF(N345="základní",J345,0)</f>
        <v>0</v>
      </c>
      <c r="BF345" s="239">
        <f>IF(N345="snížená",J345,0)</f>
        <v>0</v>
      </c>
      <c r="BG345" s="239">
        <f>IF(N345="zákl. přenesená",J345,0)</f>
        <v>0</v>
      </c>
      <c r="BH345" s="239">
        <f>IF(N345="sníž. přenesená",J345,0)</f>
        <v>0</v>
      </c>
      <c r="BI345" s="239">
        <f>IF(N345="nulová",J345,0)</f>
        <v>0</v>
      </c>
      <c r="BJ345" s="18" t="s">
        <v>83</v>
      </c>
      <c r="BK345" s="239">
        <f>ROUND(I345*H345,2)</f>
        <v>0</v>
      </c>
      <c r="BL345" s="18" t="s">
        <v>162</v>
      </c>
      <c r="BM345" s="238" t="s">
        <v>431</v>
      </c>
    </row>
    <row r="346" s="14" customFormat="1">
      <c r="A346" s="14"/>
      <c r="B346" s="251"/>
      <c r="C346" s="252"/>
      <c r="D346" s="242" t="s">
        <v>163</v>
      </c>
      <c r="E346" s="253" t="s">
        <v>1</v>
      </c>
      <c r="F346" s="254" t="s">
        <v>938</v>
      </c>
      <c r="G346" s="252"/>
      <c r="H346" s="255">
        <v>0.29999999999999999</v>
      </c>
      <c r="I346" s="256"/>
      <c r="J346" s="252"/>
      <c r="K346" s="252"/>
      <c r="L346" s="257"/>
      <c r="M346" s="258"/>
      <c r="N346" s="259"/>
      <c r="O346" s="259"/>
      <c r="P346" s="259"/>
      <c r="Q346" s="259"/>
      <c r="R346" s="259"/>
      <c r="S346" s="259"/>
      <c r="T346" s="26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1" t="s">
        <v>163</v>
      </c>
      <c r="AU346" s="261" t="s">
        <v>85</v>
      </c>
      <c r="AV346" s="14" t="s">
        <v>85</v>
      </c>
      <c r="AW346" s="14" t="s">
        <v>32</v>
      </c>
      <c r="AX346" s="14" t="s">
        <v>76</v>
      </c>
      <c r="AY346" s="261" t="s">
        <v>155</v>
      </c>
    </row>
    <row r="347" s="15" customFormat="1">
      <c r="A347" s="15"/>
      <c r="B347" s="262"/>
      <c r="C347" s="263"/>
      <c r="D347" s="242" t="s">
        <v>163</v>
      </c>
      <c r="E347" s="264" t="s">
        <v>1</v>
      </c>
      <c r="F347" s="265" t="s">
        <v>167</v>
      </c>
      <c r="G347" s="263"/>
      <c r="H347" s="266">
        <v>0.29999999999999999</v>
      </c>
      <c r="I347" s="267"/>
      <c r="J347" s="263"/>
      <c r="K347" s="263"/>
      <c r="L347" s="268"/>
      <c r="M347" s="269"/>
      <c r="N347" s="270"/>
      <c r="O347" s="270"/>
      <c r="P347" s="270"/>
      <c r="Q347" s="270"/>
      <c r="R347" s="270"/>
      <c r="S347" s="270"/>
      <c r="T347" s="27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2" t="s">
        <v>163</v>
      </c>
      <c r="AU347" s="272" t="s">
        <v>85</v>
      </c>
      <c r="AV347" s="15" t="s">
        <v>162</v>
      </c>
      <c r="AW347" s="15" t="s">
        <v>32</v>
      </c>
      <c r="AX347" s="15" t="s">
        <v>83</v>
      </c>
      <c r="AY347" s="272" t="s">
        <v>155</v>
      </c>
    </row>
    <row r="348" s="2" customFormat="1" ht="44.25" customHeight="1">
      <c r="A348" s="39"/>
      <c r="B348" s="40"/>
      <c r="C348" s="227" t="s">
        <v>308</v>
      </c>
      <c r="D348" s="227" t="s">
        <v>157</v>
      </c>
      <c r="E348" s="228" t="s">
        <v>939</v>
      </c>
      <c r="F348" s="229" t="s">
        <v>940</v>
      </c>
      <c r="G348" s="230" t="s">
        <v>302</v>
      </c>
      <c r="H348" s="231">
        <v>0.14999999999999999</v>
      </c>
      <c r="I348" s="232"/>
      <c r="J348" s="233">
        <f>ROUND(I348*H348,2)</f>
        <v>0</v>
      </c>
      <c r="K348" s="229" t="s">
        <v>161</v>
      </c>
      <c r="L348" s="45"/>
      <c r="M348" s="234" t="s">
        <v>1</v>
      </c>
      <c r="N348" s="235" t="s">
        <v>41</v>
      </c>
      <c r="O348" s="92"/>
      <c r="P348" s="236">
        <f>O348*H348</f>
        <v>0</v>
      </c>
      <c r="Q348" s="236">
        <v>0.00365</v>
      </c>
      <c r="R348" s="236">
        <f>Q348*H348</f>
        <v>0.00054750000000000003</v>
      </c>
      <c r="S348" s="236">
        <v>0.11</v>
      </c>
      <c r="T348" s="237">
        <f>S348*H348</f>
        <v>0.016500000000000001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8" t="s">
        <v>162</v>
      </c>
      <c r="AT348" s="238" t="s">
        <v>157</v>
      </c>
      <c r="AU348" s="238" t="s">
        <v>85</v>
      </c>
      <c r="AY348" s="18" t="s">
        <v>155</v>
      </c>
      <c r="BE348" s="239">
        <f>IF(N348="základní",J348,0)</f>
        <v>0</v>
      </c>
      <c r="BF348" s="239">
        <f>IF(N348="snížená",J348,0)</f>
        <v>0</v>
      </c>
      <c r="BG348" s="239">
        <f>IF(N348="zákl. přenesená",J348,0)</f>
        <v>0</v>
      </c>
      <c r="BH348" s="239">
        <f>IF(N348="sníž. přenesená",J348,0)</f>
        <v>0</v>
      </c>
      <c r="BI348" s="239">
        <f>IF(N348="nulová",J348,0)</f>
        <v>0</v>
      </c>
      <c r="BJ348" s="18" t="s">
        <v>83</v>
      </c>
      <c r="BK348" s="239">
        <f>ROUND(I348*H348,2)</f>
        <v>0</v>
      </c>
      <c r="BL348" s="18" t="s">
        <v>162</v>
      </c>
      <c r="BM348" s="238" t="s">
        <v>434</v>
      </c>
    </row>
    <row r="349" s="14" customFormat="1">
      <c r="A349" s="14"/>
      <c r="B349" s="251"/>
      <c r="C349" s="252"/>
      <c r="D349" s="242" t="s">
        <v>163</v>
      </c>
      <c r="E349" s="253" t="s">
        <v>1</v>
      </c>
      <c r="F349" s="254" t="s">
        <v>941</v>
      </c>
      <c r="G349" s="252"/>
      <c r="H349" s="255">
        <v>0.14999999999999999</v>
      </c>
      <c r="I349" s="256"/>
      <c r="J349" s="252"/>
      <c r="K349" s="252"/>
      <c r="L349" s="257"/>
      <c r="M349" s="258"/>
      <c r="N349" s="259"/>
      <c r="O349" s="259"/>
      <c r="P349" s="259"/>
      <c r="Q349" s="259"/>
      <c r="R349" s="259"/>
      <c r="S349" s="259"/>
      <c r="T349" s="26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1" t="s">
        <v>163</v>
      </c>
      <c r="AU349" s="261" t="s">
        <v>85</v>
      </c>
      <c r="AV349" s="14" t="s">
        <v>85</v>
      </c>
      <c r="AW349" s="14" t="s">
        <v>32</v>
      </c>
      <c r="AX349" s="14" t="s">
        <v>76</v>
      </c>
      <c r="AY349" s="261" t="s">
        <v>155</v>
      </c>
    </row>
    <row r="350" s="15" customFormat="1">
      <c r="A350" s="15"/>
      <c r="B350" s="262"/>
      <c r="C350" s="263"/>
      <c r="D350" s="242" t="s">
        <v>163</v>
      </c>
      <c r="E350" s="264" t="s">
        <v>1</v>
      </c>
      <c r="F350" s="265" t="s">
        <v>167</v>
      </c>
      <c r="G350" s="263"/>
      <c r="H350" s="266">
        <v>0.14999999999999999</v>
      </c>
      <c r="I350" s="267"/>
      <c r="J350" s="263"/>
      <c r="K350" s="263"/>
      <c r="L350" s="268"/>
      <c r="M350" s="269"/>
      <c r="N350" s="270"/>
      <c r="O350" s="270"/>
      <c r="P350" s="270"/>
      <c r="Q350" s="270"/>
      <c r="R350" s="270"/>
      <c r="S350" s="270"/>
      <c r="T350" s="27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2" t="s">
        <v>163</v>
      </c>
      <c r="AU350" s="272" t="s">
        <v>85</v>
      </c>
      <c r="AV350" s="15" t="s">
        <v>162</v>
      </c>
      <c r="AW350" s="15" t="s">
        <v>32</v>
      </c>
      <c r="AX350" s="15" t="s">
        <v>83</v>
      </c>
      <c r="AY350" s="272" t="s">
        <v>155</v>
      </c>
    </row>
    <row r="351" s="2" customFormat="1" ht="44.25" customHeight="1">
      <c r="A351" s="39"/>
      <c r="B351" s="40"/>
      <c r="C351" s="227" t="s">
        <v>420</v>
      </c>
      <c r="D351" s="227" t="s">
        <v>157</v>
      </c>
      <c r="E351" s="228" t="s">
        <v>942</v>
      </c>
      <c r="F351" s="229" t="s">
        <v>943</v>
      </c>
      <c r="G351" s="230" t="s">
        <v>302</v>
      </c>
      <c r="H351" s="231">
        <v>0.14999999999999999</v>
      </c>
      <c r="I351" s="232"/>
      <c r="J351" s="233">
        <f>ROUND(I351*H351,2)</f>
        <v>0</v>
      </c>
      <c r="K351" s="229" t="s">
        <v>161</v>
      </c>
      <c r="L351" s="45"/>
      <c r="M351" s="234" t="s">
        <v>1</v>
      </c>
      <c r="N351" s="235" t="s">
        <v>41</v>
      </c>
      <c r="O351" s="92"/>
      <c r="P351" s="236">
        <f>O351*H351</f>
        <v>0</v>
      </c>
      <c r="Q351" s="236">
        <v>0.0044999999999999997</v>
      </c>
      <c r="R351" s="236">
        <f>Q351*H351</f>
        <v>0.00067499999999999993</v>
      </c>
      <c r="S351" s="236">
        <v>0.27000000000000002</v>
      </c>
      <c r="T351" s="237">
        <f>S351*H351</f>
        <v>0.040500000000000001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8" t="s">
        <v>162</v>
      </c>
      <c r="AT351" s="238" t="s">
        <v>157</v>
      </c>
      <c r="AU351" s="238" t="s">
        <v>85</v>
      </c>
      <c r="AY351" s="18" t="s">
        <v>155</v>
      </c>
      <c r="BE351" s="239">
        <f>IF(N351="základní",J351,0)</f>
        <v>0</v>
      </c>
      <c r="BF351" s="239">
        <f>IF(N351="snížená",J351,0)</f>
        <v>0</v>
      </c>
      <c r="BG351" s="239">
        <f>IF(N351="zákl. přenesená",J351,0)</f>
        <v>0</v>
      </c>
      <c r="BH351" s="239">
        <f>IF(N351="sníž. přenesená",J351,0)</f>
        <v>0</v>
      </c>
      <c r="BI351" s="239">
        <f>IF(N351="nulová",J351,0)</f>
        <v>0</v>
      </c>
      <c r="BJ351" s="18" t="s">
        <v>83</v>
      </c>
      <c r="BK351" s="239">
        <f>ROUND(I351*H351,2)</f>
        <v>0</v>
      </c>
      <c r="BL351" s="18" t="s">
        <v>162</v>
      </c>
      <c r="BM351" s="238" t="s">
        <v>438</v>
      </c>
    </row>
    <row r="352" s="14" customFormat="1">
      <c r="A352" s="14"/>
      <c r="B352" s="251"/>
      <c r="C352" s="252"/>
      <c r="D352" s="242" t="s">
        <v>163</v>
      </c>
      <c r="E352" s="253" t="s">
        <v>1</v>
      </c>
      <c r="F352" s="254" t="s">
        <v>941</v>
      </c>
      <c r="G352" s="252"/>
      <c r="H352" s="255">
        <v>0.14999999999999999</v>
      </c>
      <c r="I352" s="256"/>
      <c r="J352" s="252"/>
      <c r="K352" s="252"/>
      <c r="L352" s="257"/>
      <c r="M352" s="258"/>
      <c r="N352" s="259"/>
      <c r="O352" s="259"/>
      <c r="P352" s="259"/>
      <c r="Q352" s="259"/>
      <c r="R352" s="259"/>
      <c r="S352" s="259"/>
      <c r="T352" s="26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1" t="s">
        <v>163</v>
      </c>
      <c r="AU352" s="261" t="s">
        <v>85</v>
      </c>
      <c r="AV352" s="14" t="s">
        <v>85</v>
      </c>
      <c r="AW352" s="14" t="s">
        <v>32</v>
      </c>
      <c r="AX352" s="14" t="s">
        <v>76</v>
      </c>
      <c r="AY352" s="261" t="s">
        <v>155</v>
      </c>
    </row>
    <row r="353" s="15" customFormat="1">
      <c r="A353" s="15"/>
      <c r="B353" s="262"/>
      <c r="C353" s="263"/>
      <c r="D353" s="242" t="s">
        <v>163</v>
      </c>
      <c r="E353" s="264" t="s">
        <v>1</v>
      </c>
      <c r="F353" s="265" t="s">
        <v>167</v>
      </c>
      <c r="G353" s="263"/>
      <c r="H353" s="266">
        <v>0.14999999999999999</v>
      </c>
      <c r="I353" s="267"/>
      <c r="J353" s="263"/>
      <c r="K353" s="263"/>
      <c r="L353" s="268"/>
      <c r="M353" s="269"/>
      <c r="N353" s="270"/>
      <c r="O353" s="270"/>
      <c r="P353" s="270"/>
      <c r="Q353" s="270"/>
      <c r="R353" s="270"/>
      <c r="S353" s="270"/>
      <c r="T353" s="271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2" t="s">
        <v>163</v>
      </c>
      <c r="AU353" s="272" t="s">
        <v>85</v>
      </c>
      <c r="AV353" s="15" t="s">
        <v>162</v>
      </c>
      <c r="AW353" s="15" t="s">
        <v>32</v>
      </c>
      <c r="AX353" s="15" t="s">
        <v>83</v>
      </c>
      <c r="AY353" s="272" t="s">
        <v>155</v>
      </c>
    </row>
    <row r="354" s="12" customFormat="1" ht="22.8" customHeight="1">
      <c r="A354" s="12"/>
      <c r="B354" s="211"/>
      <c r="C354" s="212"/>
      <c r="D354" s="213" t="s">
        <v>75</v>
      </c>
      <c r="E354" s="225" t="s">
        <v>483</v>
      </c>
      <c r="F354" s="225" t="s">
        <v>484</v>
      </c>
      <c r="G354" s="212"/>
      <c r="H354" s="212"/>
      <c r="I354" s="215"/>
      <c r="J354" s="226">
        <f>BK354</f>
        <v>0</v>
      </c>
      <c r="K354" s="212"/>
      <c r="L354" s="217"/>
      <c r="M354" s="218"/>
      <c r="N354" s="219"/>
      <c r="O354" s="219"/>
      <c r="P354" s="220">
        <f>SUM(P355:P383)</f>
        <v>0</v>
      </c>
      <c r="Q354" s="219"/>
      <c r="R354" s="220">
        <f>SUM(R355:R383)</f>
        <v>0</v>
      </c>
      <c r="S354" s="219"/>
      <c r="T354" s="221">
        <f>SUM(T355:T383)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2" t="s">
        <v>83</v>
      </c>
      <c r="AT354" s="223" t="s">
        <v>75</v>
      </c>
      <c r="AU354" s="223" t="s">
        <v>83</v>
      </c>
      <c r="AY354" s="222" t="s">
        <v>155</v>
      </c>
      <c r="BK354" s="224">
        <f>SUM(BK355:BK383)</f>
        <v>0</v>
      </c>
    </row>
    <row r="355" s="2" customFormat="1" ht="37.8" customHeight="1">
      <c r="A355" s="39"/>
      <c r="B355" s="40"/>
      <c r="C355" s="227" t="s">
        <v>312</v>
      </c>
      <c r="D355" s="227" t="s">
        <v>157</v>
      </c>
      <c r="E355" s="228" t="s">
        <v>486</v>
      </c>
      <c r="F355" s="229" t="s">
        <v>487</v>
      </c>
      <c r="G355" s="230" t="s">
        <v>266</v>
      </c>
      <c r="H355" s="231">
        <v>25.210999999999999</v>
      </c>
      <c r="I355" s="232"/>
      <c r="J355" s="233">
        <f>ROUND(I355*H355,2)</f>
        <v>0</v>
      </c>
      <c r="K355" s="229" t="s">
        <v>161</v>
      </c>
      <c r="L355" s="45"/>
      <c r="M355" s="234" t="s">
        <v>1</v>
      </c>
      <c r="N355" s="235" t="s">
        <v>41</v>
      </c>
      <c r="O355" s="92"/>
      <c r="P355" s="236">
        <f>O355*H355</f>
        <v>0</v>
      </c>
      <c r="Q355" s="236">
        <v>0</v>
      </c>
      <c r="R355" s="236">
        <f>Q355*H355</f>
        <v>0</v>
      </c>
      <c r="S355" s="236">
        <v>0</v>
      </c>
      <c r="T355" s="237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8" t="s">
        <v>162</v>
      </c>
      <c r="AT355" s="238" t="s">
        <v>157</v>
      </c>
      <c r="AU355" s="238" t="s">
        <v>85</v>
      </c>
      <c r="AY355" s="18" t="s">
        <v>155</v>
      </c>
      <c r="BE355" s="239">
        <f>IF(N355="základní",J355,0)</f>
        <v>0</v>
      </c>
      <c r="BF355" s="239">
        <f>IF(N355="snížená",J355,0)</f>
        <v>0</v>
      </c>
      <c r="BG355" s="239">
        <f>IF(N355="zákl. přenesená",J355,0)</f>
        <v>0</v>
      </c>
      <c r="BH355" s="239">
        <f>IF(N355="sníž. přenesená",J355,0)</f>
        <v>0</v>
      </c>
      <c r="BI355" s="239">
        <f>IF(N355="nulová",J355,0)</f>
        <v>0</v>
      </c>
      <c r="BJ355" s="18" t="s">
        <v>83</v>
      </c>
      <c r="BK355" s="239">
        <f>ROUND(I355*H355,2)</f>
        <v>0</v>
      </c>
      <c r="BL355" s="18" t="s">
        <v>162</v>
      </c>
      <c r="BM355" s="238" t="s">
        <v>441</v>
      </c>
    </row>
    <row r="356" s="13" customFormat="1">
      <c r="A356" s="13"/>
      <c r="B356" s="240"/>
      <c r="C356" s="241"/>
      <c r="D356" s="242" t="s">
        <v>163</v>
      </c>
      <c r="E356" s="243" t="s">
        <v>1</v>
      </c>
      <c r="F356" s="244" t="s">
        <v>606</v>
      </c>
      <c r="G356" s="241"/>
      <c r="H356" s="243" t="s">
        <v>1</v>
      </c>
      <c r="I356" s="245"/>
      <c r="J356" s="241"/>
      <c r="K356" s="241"/>
      <c r="L356" s="246"/>
      <c r="M356" s="247"/>
      <c r="N356" s="248"/>
      <c r="O356" s="248"/>
      <c r="P356" s="248"/>
      <c r="Q356" s="248"/>
      <c r="R356" s="248"/>
      <c r="S356" s="248"/>
      <c r="T356" s="24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0" t="s">
        <v>163</v>
      </c>
      <c r="AU356" s="250" t="s">
        <v>85</v>
      </c>
      <c r="AV356" s="13" t="s">
        <v>83</v>
      </c>
      <c r="AW356" s="13" t="s">
        <v>32</v>
      </c>
      <c r="AX356" s="13" t="s">
        <v>76</v>
      </c>
      <c r="AY356" s="250" t="s">
        <v>155</v>
      </c>
    </row>
    <row r="357" s="14" customFormat="1">
      <c r="A357" s="14"/>
      <c r="B357" s="251"/>
      <c r="C357" s="252"/>
      <c r="D357" s="242" t="s">
        <v>163</v>
      </c>
      <c r="E357" s="253" t="s">
        <v>1</v>
      </c>
      <c r="F357" s="254" t="s">
        <v>944</v>
      </c>
      <c r="G357" s="252"/>
      <c r="H357" s="255">
        <v>9.8599999999999994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1" t="s">
        <v>163</v>
      </c>
      <c r="AU357" s="261" t="s">
        <v>85</v>
      </c>
      <c r="AV357" s="14" t="s">
        <v>85</v>
      </c>
      <c r="AW357" s="14" t="s">
        <v>32</v>
      </c>
      <c r="AX357" s="14" t="s">
        <v>76</v>
      </c>
      <c r="AY357" s="261" t="s">
        <v>155</v>
      </c>
    </row>
    <row r="358" s="16" customFormat="1">
      <c r="A358" s="16"/>
      <c r="B358" s="277"/>
      <c r="C358" s="278"/>
      <c r="D358" s="242" t="s">
        <v>163</v>
      </c>
      <c r="E358" s="279" t="s">
        <v>1</v>
      </c>
      <c r="F358" s="280" t="s">
        <v>228</v>
      </c>
      <c r="G358" s="278"/>
      <c r="H358" s="281">
        <v>9.8599999999999994</v>
      </c>
      <c r="I358" s="282"/>
      <c r="J358" s="278"/>
      <c r="K358" s="278"/>
      <c r="L358" s="283"/>
      <c r="M358" s="284"/>
      <c r="N358" s="285"/>
      <c r="O358" s="285"/>
      <c r="P358" s="285"/>
      <c r="Q358" s="285"/>
      <c r="R358" s="285"/>
      <c r="S358" s="285"/>
      <c r="T358" s="28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T358" s="287" t="s">
        <v>163</v>
      </c>
      <c r="AU358" s="287" t="s">
        <v>85</v>
      </c>
      <c r="AV358" s="16" t="s">
        <v>178</v>
      </c>
      <c r="AW358" s="16" t="s">
        <v>32</v>
      </c>
      <c r="AX358" s="16" t="s">
        <v>76</v>
      </c>
      <c r="AY358" s="287" t="s">
        <v>155</v>
      </c>
    </row>
    <row r="359" s="13" customFormat="1">
      <c r="A359" s="13"/>
      <c r="B359" s="240"/>
      <c r="C359" s="241"/>
      <c r="D359" s="242" t="s">
        <v>163</v>
      </c>
      <c r="E359" s="243" t="s">
        <v>1</v>
      </c>
      <c r="F359" s="244" t="s">
        <v>609</v>
      </c>
      <c r="G359" s="241"/>
      <c r="H359" s="243" t="s">
        <v>1</v>
      </c>
      <c r="I359" s="245"/>
      <c r="J359" s="241"/>
      <c r="K359" s="241"/>
      <c r="L359" s="246"/>
      <c r="M359" s="247"/>
      <c r="N359" s="248"/>
      <c r="O359" s="248"/>
      <c r="P359" s="248"/>
      <c r="Q359" s="248"/>
      <c r="R359" s="248"/>
      <c r="S359" s="248"/>
      <c r="T359" s="24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0" t="s">
        <v>163</v>
      </c>
      <c r="AU359" s="250" t="s">
        <v>85</v>
      </c>
      <c r="AV359" s="13" t="s">
        <v>83</v>
      </c>
      <c r="AW359" s="13" t="s">
        <v>32</v>
      </c>
      <c r="AX359" s="13" t="s">
        <v>76</v>
      </c>
      <c r="AY359" s="250" t="s">
        <v>155</v>
      </c>
    </row>
    <row r="360" s="14" customFormat="1">
      <c r="A360" s="14"/>
      <c r="B360" s="251"/>
      <c r="C360" s="252"/>
      <c r="D360" s="242" t="s">
        <v>163</v>
      </c>
      <c r="E360" s="253" t="s">
        <v>1</v>
      </c>
      <c r="F360" s="254" t="s">
        <v>945</v>
      </c>
      <c r="G360" s="252"/>
      <c r="H360" s="255">
        <v>9.8599999999999994</v>
      </c>
      <c r="I360" s="256"/>
      <c r="J360" s="252"/>
      <c r="K360" s="252"/>
      <c r="L360" s="257"/>
      <c r="M360" s="258"/>
      <c r="N360" s="259"/>
      <c r="O360" s="259"/>
      <c r="P360" s="259"/>
      <c r="Q360" s="259"/>
      <c r="R360" s="259"/>
      <c r="S360" s="259"/>
      <c r="T360" s="26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1" t="s">
        <v>163</v>
      </c>
      <c r="AU360" s="261" t="s">
        <v>85</v>
      </c>
      <c r="AV360" s="14" t="s">
        <v>85</v>
      </c>
      <c r="AW360" s="14" t="s">
        <v>32</v>
      </c>
      <c r="AX360" s="14" t="s">
        <v>76</v>
      </c>
      <c r="AY360" s="261" t="s">
        <v>155</v>
      </c>
    </row>
    <row r="361" s="14" customFormat="1">
      <c r="A361" s="14"/>
      <c r="B361" s="251"/>
      <c r="C361" s="252"/>
      <c r="D361" s="242" t="s">
        <v>163</v>
      </c>
      <c r="E361" s="253" t="s">
        <v>1</v>
      </c>
      <c r="F361" s="254" t="s">
        <v>946</v>
      </c>
      <c r="G361" s="252"/>
      <c r="H361" s="255">
        <v>3.7400000000000002</v>
      </c>
      <c r="I361" s="256"/>
      <c r="J361" s="252"/>
      <c r="K361" s="252"/>
      <c r="L361" s="257"/>
      <c r="M361" s="258"/>
      <c r="N361" s="259"/>
      <c r="O361" s="259"/>
      <c r="P361" s="259"/>
      <c r="Q361" s="259"/>
      <c r="R361" s="259"/>
      <c r="S361" s="259"/>
      <c r="T361" s="26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1" t="s">
        <v>163</v>
      </c>
      <c r="AU361" s="261" t="s">
        <v>85</v>
      </c>
      <c r="AV361" s="14" t="s">
        <v>85</v>
      </c>
      <c r="AW361" s="14" t="s">
        <v>32</v>
      </c>
      <c r="AX361" s="14" t="s">
        <v>76</v>
      </c>
      <c r="AY361" s="261" t="s">
        <v>155</v>
      </c>
    </row>
    <row r="362" s="14" customFormat="1">
      <c r="A362" s="14"/>
      <c r="B362" s="251"/>
      <c r="C362" s="252"/>
      <c r="D362" s="242" t="s">
        <v>163</v>
      </c>
      <c r="E362" s="253" t="s">
        <v>1</v>
      </c>
      <c r="F362" s="254" t="s">
        <v>947</v>
      </c>
      <c r="G362" s="252"/>
      <c r="H362" s="255">
        <v>1.7509999999999999</v>
      </c>
      <c r="I362" s="256"/>
      <c r="J362" s="252"/>
      <c r="K362" s="252"/>
      <c r="L362" s="257"/>
      <c r="M362" s="258"/>
      <c r="N362" s="259"/>
      <c r="O362" s="259"/>
      <c r="P362" s="259"/>
      <c r="Q362" s="259"/>
      <c r="R362" s="259"/>
      <c r="S362" s="259"/>
      <c r="T362" s="26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1" t="s">
        <v>163</v>
      </c>
      <c r="AU362" s="261" t="s">
        <v>85</v>
      </c>
      <c r="AV362" s="14" t="s">
        <v>85</v>
      </c>
      <c r="AW362" s="14" t="s">
        <v>32</v>
      </c>
      <c r="AX362" s="14" t="s">
        <v>76</v>
      </c>
      <c r="AY362" s="261" t="s">
        <v>155</v>
      </c>
    </row>
    <row r="363" s="15" customFormat="1">
      <c r="A363" s="15"/>
      <c r="B363" s="262"/>
      <c r="C363" s="263"/>
      <c r="D363" s="242" t="s">
        <v>163</v>
      </c>
      <c r="E363" s="264" t="s">
        <v>1</v>
      </c>
      <c r="F363" s="265" t="s">
        <v>167</v>
      </c>
      <c r="G363" s="263"/>
      <c r="H363" s="266">
        <v>25.211000000000002</v>
      </c>
      <c r="I363" s="267"/>
      <c r="J363" s="263"/>
      <c r="K363" s="263"/>
      <c r="L363" s="268"/>
      <c r="M363" s="269"/>
      <c r="N363" s="270"/>
      <c r="O363" s="270"/>
      <c r="P363" s="270"/>
      <c r="Q363" s="270"/>
      <c r="R363" s="270"/>
      <c r="S363" s="270"/>
      <c r="T363" s="27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2" t="s">
        <v>163</v>
      </c>
      <c r="AU363" s="272" t="s">
        <v>85</v>
      </c>
      <c r="AV363" s="15" t="s">
        <v>162</v>
      </c>
      <c r="AW363" s="15" t="s">
        <v>32</v>
      </c>
      <c r="AX363" s="15" t="s">
        <v>83</v>
      </c>
      <c r="AY363" s="272" t="s">
        <v>155</v>
      </c>
    </row>
    <row r="364" s="2" customFormat="1" ht="37.8" customHeight="1">
      <c r="A364" s="39"/>
      <c r="B364" s="40"/>
      <c r="C364" s="227" t="s">
        <v>427</v>
      </c>
      <c r="D364" s="227" t="s">
        <v>157</v>
      </c>
      <c r="E364" s="228" t="s">
        <v>489</v>
      </c>
      <c r="F364" s="229" t="s">
        <v>490</v>
      </c>
      <c r="G364" s="230" t="s">
        <v>266</v>
      </c>
      <c r="H364" s="231">
        <v>255.476</v>
      </c>
      <c r="I364" s="232"/>
      <c r="J364" s="233">
        <f>ROUND(I364*H364,2)</f>
        <v>0</v>
      </c>
      <c r="K364" s="229" t="s">
        <v>161</v>
      </c>
      <c r="L364" s="45"/>
      <c r="M364" s="234" t="s">
        <v>1</v>
      </c>
      <c r="N364" s="235" t="s">
        <v>41</v>
      </c>
      <c r="O364" s="92"/>
      <c r="P364" s="236">
        <f>O364*H364</f>
        <v>0</v>
      </c>
      <c r="Q364" s="236">
        <v>0</v>
      </c>
      <c r="R364" s="236">
        <f>Q364*H364</f>
        <v>0</v>
      </c>
      <c r="S364" s="236">
        <v>0</v>
      </c>
      <c r="T364" s="23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8" t="s">
        <v>162</v>
      </c>
      <c r="AT364" s="238" t="s">
        <v>157</v>
      </c>
      <c r="AU364" s="238" t="s">
        <v>85</v>
      </c>
      <c r="AY364" s="18" t="s">
        <v>155</v>
      </c>
      <c r="BE364" s="239">
        <f>IF(N364="základní",J364,0)</f>
        <v>0</v>
      </c>
      <c r="BF364" s="239">
        <f>IF(N364="snížená",J364,0)</f>
        <v>0</v>
      </c>
      <c r="BG364" s="239">
        <f>IF(N364="zákl. přenesená",J364,0)</f>
        <v>0</v>
      </c>
      <c r="BH364" s="239">
        <f>IF(N364="sníž. přenesená",J364,0)</f>
        <v>0</v>
      </c>
      <c r="BI364" s="239">
        <f>IF(N364="nulová",J364,0)</f>
        <v>0</v>
      </c>
      <c r="BJ364" s="18" t="s">
        <v>83</v>
      </c>
      <c r="BK364" s="239">
        <f>ROUND(I364*H364,2)</f>
        <v>0</v>
      </c>
      <c r="BL364" s="18" t="s">
        <v>162</v>
      </c>
      <c r="BM364" s="238" t="s">
        <v>445</v>
      </c>
    </row>
    <row r="365" s="13" customFormat="1">
      <c r="A365" s="13"/>
      <c r="B365" s="240"/>
      <c r="C365" s="241"/>
      <c r="D365" s="242" t="s">
        <v>163</v>
      </c>
      <c r="E365" s="243" t="s">
        <v>1</v>
      </c>
      <c r="F365" s="244" t="s">
        <v>492</v>
      </c>
      <c r="G365" s="241"/>
      <c r="H365" s="243" t="s">
        <v>1</v>
      </c>
      <c r="I365" s="245"/>
      <c r="J365" s="241"/>
      <c r="K365" s="241"/>
      <c r="L365" s="246"/>
      <c r="M365" s="247"/>
      <c r="N365" s="248"/>
      <c r="O365" s="248"/>
      <c r="P365" s="248"/>
      <c r="Q365" s="248"/>
      <c r="R365" s="248"/>
      <c r="S365" s="248"/>
      <c r="T365" s="24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0" t="s">
        <v>163</v>
      </c>
      <c r="AU365" s="250" t="s">
        <v>85</v>
      </c>
      <c r="AV365" s="13" t="s">
        <v>83</v>
      </c>
      <c r="AW365" s="13" t="s">
        <v>32</v>
      </c>
      <c r="AX365" s="13" t="s">
        <v>76</v>
      </c>
      <c r="AY365" s="250" t="s">
        <v>155</v>
      </c>
    </row>
    <row r="366" s="14" customFormat="1">
      <c r="A366" s="14"/>
      <c r="B366" s="251"/>
      <c r="C366" s="252"/>
      <c r="D366" s="242" t="s">
        <v>163</v>
      </c>
      <c r="E366" s="253" t="s">
        <v>1</v>
      </c>
      <c r="F366" s="254" t="s">
        <v>948</v>
      </c>
      <c r="G366" s="252"/>
      <c r="H366" s="255">
        <v>9.8599999999999994</v>
      </c>
      <c r="I366" s="256"/>
      <c r="J366" s="252"/>
      <c r="K366" s="252"/>
      <c r="L366" s="257"/>
      <c r="M366" s="258"/>
      <c r="N366" s="259"/>
      <c r="O366" s="259"/>
      <c r="P366" s="259"/>
      <c r="Q366" s="259"/>
      <c r="R366" s="259"/>
      <c r="S366" s="259"/>
      <c r="T366" s="26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1" t="s">
        <v>163</v>
      </c>
      <c r="AU366" s="261" t="s">
        <v>85</v>
      </c>
      <c r="AV366" s="14" t="s">
        <v>85</v>
      </c>
      <c r="AW366" s="14" t="s">
        <v>32</v>
      </c>
      <c r="AX366" s="14" t="s">
        <v>76</v>
      </c>
      <c r="AY366" s="261" t="s">
        <v>155</v>
      </c>
    </row>
    <row r="367" s="16" customFormat="1">
      <c r="A367" s="16"/>
      <c r="B367" s="277"/>
      <c r="C367" s="278"/>
      <c r="D367" s="242" t="s">
        <v>163</v>
      </c>
      <c r="E367" s="279" t="s">
        <v>1</v>
      </c>
      <c r="F367" s="280" t="s">
        <v>228</v>
      </c>
      <c r="G367" s="278"/>
      <c r="H367" s="281">
        <v>9.8599999999999994</v>
      </c>
      <c r="I367" s="282"/>
      <c r="J367" s="278"/>
      <c r="K367" s="278"/>
      <c r="L367" s="283"/>
      <c r="M367" s="284"/>
      <c r="N367" s="285"/>
      <c r="O367" s="285"/>
      <c r="P367" s="285"/>
      <c r="Q367" s="285"/>
      <c r="R367" s="285"/>
      <c r="S367" s="285"/>
      <c r="T367" s="28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87" t="s">
        <v>163</v>
      </c>
      <c r="AU367" s="287" t="s">
        <v>85</v>
      </c>
      <c r="AV367" s="16" t="s">
        <v>178</v>
      </c>
      <c r="AW367" s="16" t="s">
        <v>32</v>
      </c>
      <c r="AX367" s="16" t="s">
        <v>76</v>
      </c>
      <c r="AY367" s="287" t="s">
        <v>155</v>
      </c>
    </row>
    <row r="368" s="13" customFormat="1">
      <c r="A368" s="13"/>
      <c r="B368" s="240"/>
      <c r="C368" s="241"/>
      <c r="D368" s="242" t="s">
        <v>163</v>
      </c>
      <c r="E368" s="243" t="s">
        <v>1</v>
      </c>
      <c r="F368" s="244" t="s">
        <v>495</v>
      </c>
      <c r="G368" s="241"/>
      <c r="H368" s="243" t="s">
        <v>1</v>
      </c>
      <c r="I368" s="245"/>
      <c r="J368" s="241"/>
      <c r="K368" s="241"/>
      <c r="L368" s="246"/>
      <c r="M368" s="247"/>
      <c r="N368" s="248"/>
      <c r="O368" s="248"/>
      <c r="P368" s="248"/>
      <c r="Q368" s="248"/>
      <c r="R368" s="248"/>
      <c r="S368" s="248"/>
      <c r="T368" s="24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0" t="s">
        <v>163</v>
      </c>
      <c r="AU368" s="250" t="s">
        <v>85</v>
      </c>
      <c r="AV368" s="13" t="s">
        <v>83</v>
      </c>
      <c r="AW368" s="13" t="s">
        <v>32</v>
      </c>
      <c r="AX368" s="13" t="s">
        <v>76</v>
      </c>
      <c r="AY368" s="250" t="s">
        <v>155</v>
      </c>
    </row>
    <row r="369" s="14" customFormat="1">
      <c r="A369" s="14"/>
      <c r="B369" s="251"/>
      <c r="C369" s="252"/>
      <c r="D369" s="242" t="s">
        <v>163</v>
      </c>
      <c r="E369" s="253" t="s">
        <v>1</v>
      </c>
      <c r="F369" s="254" t="s">
        <v>949</v>
      </c>
      <c r="G369" s="252"/>
      <c r="H369" s="255">
        <v>157.75999999999999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1" t="s">
        <v>163</v>
      </c>
      <c r="AU369" s="261" t="s">
        <v>85</v>
      </c>
      <c r="AV369" s="14" t="s">
        <v>85</v>
      </c>
      <c r="AW369" s="14" t="s">
        <v>32</v>
      </c>
      <c r="AX369" s="14" t="s">
        <v>76</v>
      </c>
      <c r="AY369" s="261" t="s">
        <v>155</v>
      </c>
    </row>
    <row r="370" s="14" customFormat="1">
      <c r="A370" s="14"/>
      <c r="B370" s="251"/>
      <c r="C370" s="252"/>
      <c r="D370" s="242" t="s">
        <v>163</v>
      </c>
      <c r="E370" s="253" t="s">
        <v>1</v>
      </c>
      <c r="F370" s="254" t="s">
        <v>950</v>
      </c>
      <c r="G370" s="252"/>
      <c r="H370" s="255">
        <v>59.840000000000003</v>
      </c>
      <c r="I370" s="256"/>
      <c r="J370" s="252"/>
      <c r="K370" s="252"/>
      <c r="L370" s="257"/>
      <c r="M370" s="258"/>
      <c r="N370" s="259"/>
      <c r="O370" s="259"/>
      <c r="P370" s="259"/>
      <c r="Q370" s="259"/>
      <c r="R370" s="259"/>
      <c r="S370" s="259"/>
      <c r="T370" s="26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1" t="s">
        <v>163</v>
      </c>
      <c r="AU370" s="261" t="s">
        <v>85</v>
      </c>
      <c r="AV370" s="14" t="s">
        <v>85</v>
      </c>
      <c r="AW370" s="14" t="s">
        <v>32</v>
      </c>
      <c r="AX370" s="14" t="s">
        <v>76</v>
      </c>
      <c r="AY370" s="261" t="s">
        <v>155</v>
      </c>
    </row>
    <row r="371" s="14" customFormat="1">
      <c r="A371" s="14"/>
      <c r="B371" s="251"/>
      <c r="C371" s="252"/>
      <c r="D371" s="242" t="s">
        <v>163</v>
      </c>
      <c r="E371" s="253" t="s">
        <v>1</v>
      </c>
      <c r="F371" s="254" t="s">
        <v>951</v>
      </c>
      <c r="G371" s="252"/>
      <c r="H371" s="255">
        <v>28.015999999999998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1" t="s">
        <v>163</v>
      </c>
      <c r="AU371" s="261" t="s">
        <v>85</v>
      </c>
      <c r="AV371" s="14" t="s">
        <v>85</v>
      </c>
      <c r="AW371" s="14" t="s">
        <v>32</v>
      </c>
      <c r="AX371" s="14" t="s">
        <v>76</v>
      </c>
      <c r="AY371" s="261" t="s">
        <v>155</v>
      </c>
    </row>
    <row r="372" s="15" customFormat="1">
      <c r="A372" s="15"/>
      <c r="B372" s="262"/>
      <c r="C372" s="263"/>
      <c r="D372" s="242" t="s">
        <v>163</v>
      </c>
      <c r="E372" s="264" t="s">
        <v>1</v>
      </c>
      <c r="F372" s="265" t="s">
        <v>167</v>
      </c>
      <c r="G372" s="263"/>
      <c r="H372" s="266">
        <v>255.476</v>
      </c>
      <c r="I372" s="267"/>
      <c r="J372" s="263"/>
      <c r="K372" s="263"/>
      <c r="L372" s="268"/>
      <c r="M372" s="269"/>
      <c r="N372" s="270"/>
      <c r="O372" s="270"/>
      <c r="P372" s="270"/>
      <c r="Q372" s="270"/>
      <c r="R372" s="270"/>
      <c r="S372" s="270"/>
      <c r="T372" s="271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2" t="s">
        <v>163</v>
      </c>
      <c r="AU372" s="272" t="s">
        <v>85</v>
      </c>
      <c r="AV372" s="15" t="s">
        <v>162</v>
      </c>
      <c r="AW372" s="15" t="s">
        <v>32</v>
      </c>
      <c r="AX372" s="15" t="s">
        <v>83</v>
      </c>
      <c r="AY372" s="272" t="s">
        <v>155</v>
      </c>
    </row>
    <row r="373" s="2" customFormat="1" ht="24.15" customHeight="1">
      <c r="A373" s="39"/>
      <c r="B373" s="40"/>
      <c r="C373" s="227" t="s">
        <v>316</v>
      </c>
      <c r="D373" s="227" t="s">
        <v>157</v>
      </c>
      <c r="E373" s="228" t="s">
        <v>503</v>
      </c>
      <c r="F373" s="229" t="s">
        <v>504</v>
      </c>
      <c r="G373" s="230" t="s">
        <v>266</v>
      </c>
      <c r="H373" s="231">
        <v>9.8599999999999994</v>
      </c>
      <c r="I373" s="232"/>
      <c r="J373" s="233">
        <f>ROUND(I373*H373,2)</f>
        <v>0</v>
      </c>
      <c r="K373" s="229" t="s">
        <v>161</v>
      </c>
      <c r="L373" s="45"/>
      <c r="M373" s="234" t="s">
        <v>1</v>
      </c>
      <c r="N373" s="235" t="s">
        <v>41</v>
      </c>
      <c r="O373" s="92"/>
      <c r="P373" s="236">
        <f>O373*H373</f>
        <v>0</v>
      </c>
      <c r="Q373" s="236">
        <v>0</v>
      </c>
      <c r="R373" s="236">
        <f>Q373*H373</f>
        <v>0</v>
      </c>
      <c r="S373" s="236">
        <v>0</v>
      </c>
      <c r="T373" s="23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8" t="s">
        <v>162</v>
      </c>
      <c r="AT373" s="238" t="s">
        <v>157</v>
      </c>
      <c r="AU373" s="238" t="s">
        <v>85</v>
      </c>
      <c r="AY373" s="18" t="s">
        <v>155</v>
      </c>
      <c r="BE373" s="239">
        <f>IF(N373="základní",J373,0)</f>
        <v>0</v>
      </c>
      <c r="BF373" s="239">
        <f>IF(N373="snížená",J373,0)</f>
        <v>0</v>
      </c>
      <c r="BG373" s="239">
        <f>IF(N373="zákl. přenesená",J373,0)</f>
        <v>0</v>
      </c>
      <c r="BH373" s="239">
        <f>IF(N373="sníž. přenesená",J373,0)</f>
        <v>0</v>
      </c>
      <c r="BI373" s="239">
        <f>IF(N373="nulová",J373,0)</f>
        <v>0</v>
      </c>
      <c r="BJ373" s="18" t="s">
        <v>83</v>
      </c>
      <c r="BK373" s="239">
        <f>ROUND(I373*H373,2)</f>
        <v>0</v>
      </c>
      <c r="BL373" s="18" t="s">
        <v>162</v>
      </c>
      <c r="BM373" s="238" t="s">
        <v>448</v>
      </c>
    </row>
    <row r="374" s="13" customFormat="1">
      <c r="A374" s="13"/>
      <c r="B374" s="240"/>
      <c r="C374" s="241"/>
      <c r="D374" s="242" t="s">
        <v>163</v>
      </c>
      <c r="E374" s="243" t="s">
        <v>1</v>
      </c>
      <c r="F374" s="244" t="s">
        <v>492</v>
      </c>
      <c r="G374" s="241"/>
      <c r="H374" s="243" t="s">
        <v>1</v>
      </c>
      <c r="I374" s="245"/>
      <c r="J374" s="241"/>
      <c r="K374" s="241"/>
      <c r="L374" s="246"/>
      <c r="M374" s="247"/>
      <c r="N374" s="248"/>
      <c r="O374" s="248"/>
      <c r="P374" s="248"/>
      <c r="Q374" s="248"/>
      <c r="R374" s="248"/>
      <c r="S374" s="248"/>
      <c r="T374" s="24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0" t="s">
        <v>163</v>
      </c>
      <c r="AU374" s="250" t="s">
        <v>85</v>
      </c>
      <c r="AV374" s="13" t="s">
        <v>83</v>
      </c>
      <c r="AW374" s="13" t="s">
        <v>32</v>
      </c>
      <c r="AX374" s="13" t="s">
        <v>76</v>
      </c>
      <c r="AY374" s="250" t="s">
        <v>155</v>
      </c>
    </row>
    <row r="375" s="14" customFormat="1">
      <c r="A375" s="14"/>
      <c r="B375" s="251"/>
      <c r="C375" s="252"/>
      <c r="D375" s="242" t="s">
        <v>163</v>
      </c>
      <c r="E375" s="253" t="s">
        <v>1</v>
      </c>
      <c r="F375" s="254" t="s">
        <v>948</v>
      </c>
      <c r="G375" s="252"/>
      <c r="H375" s="255">
        <v>9.8599999999999994</v>
      </c>
      <c r="I375" s="256"/>
      <c r="J375" s="252"/>
      <c r="K375" s="252"/>
      <c r="L375" s="257"/>
      <c r="M375" s="258"/>
      <c r="N375" s="259"/>
      <c r="O375" s="259"/>
      <c r="P375" s="259"/>
      <c r="Q375" s="259"/>
      <c r="R375" s="259"/>
      <c r="S375" s="259"/>
      <c r="T375" s="26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1" t="s">
        <v>163</v>
      </c>
      <c r="AU375" s="261" t="s">
        <v>85</v>
      </c>
      <c r="AV375" s="14" t="s">
        <v>85</v>
      </c>
      <c r="AW375" s="14" t="s">
        <v>32</v>
      </c>
      <c r="AX375" s="14" t="s">
        <v>76</v>
      </c>
      <c r="AY375" s="261" t="s">
        <v>155</v>
      </c>
    </row>
    <row r="376" s="15" customFormat="1">
      <c r="A376" s="15"/>
      <c r="B376" s="262"/>
      <c r="C376" s="263"/>
      <c r="D376" s="242" t="s">
        <v>163</v>
      </c>
      <c r="E376" s="264" t="s">
        <v>1</v>
      </c>
      <c r="F376" s="265" t="s">
        <v>167</v>
      </c>
      <c r="G376" s="263"/>
      <c r="H376" s="266">
        <v>9.8599999999999994</v>
      </c>
      <c r="I376" s="267"/>
      <c r="J376" s="263"/>
      <c r="K376" s="263"/>
      <c r="L376" s="268"/>
      <c r="M376" s="269"/>
      <c r="N376" s="270"/>
      <c r="O376" s="270"/>
      <c r="P376" s="270"/>
      <c r="Q376" s="270"/>
      <c r="R376" s="270"/>
      <c r="S376" s="270"/>
      <c r="T376" s="271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2" t="s">
        <v>163</v>
      </c>
      <c r="AU376" s="272" t="s">
        <v>85</v>
      </c>
      <c r="AV376" s="15" t="s">
        <v>162</v>
      </c>
      <c r="AW376" s="15" t="s">
        <v>32</v>
      </c>
      <c r="AX376" s="15" t="s">
        <v>83</v>
      </c>
      <c r="AY376" s="272" t="s">
        <v>155</v>
      </c>
    </row>
    <row r="377" s="2" customFormat="1" ht="44.25" customHeight="1">
      <c r="A377" s="39"/>
      <c r="B377" s="40"/>
      <c r="C377" s="227" t="s">
        <v>600</v>
      </c>
      <c r="D377" s="288" t="s">
        <v>157</v>
      </c>
      <c r="E377" s="228" t="s">
        <v>512</v>
      </c>
      <c r="F377" s="229" t="s">
        <v>513</v>
      </c>
      <c r="G377" s="230" t="s">
        <v>266</v>
      </c>
      <c r="H377" s="231">
        <v>5.4909999999999997</v>
      </c>
      <c r="I377" s="232"/>
      <c r="J377" s="233">
        <f>ROUND(I377*H377,2)</f>
        <v>0</v>
      </c>
      <c r="K377" s="229" t="s">
        <v>267</v>
      </c>
      <c r="L377" s="45"/>
      <c r="M377" s="234" t="s">
        <v>1</v>
      </c>
      <c r="N377" s="235" t="s">
        <v>41</v>
      </c>
      <c r="O377" s="92"/>
      <c r="P377" s="236">
        <f>O377*H377</f>
        <v>0</v>
      </c>
      <c r="Q377" s="236">
        <v>0</v>
      </c>
      <c r="R377" s="236">
        <f>Q377*H377</f>
        <v>0</v>
      </c>
      <c r="S377" s="236">
        <v>0</v>
      </c>
      <c r="T377" s="237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8" t="s">
        <v>162</v>
      </c>
      <c r="AT377" s="238" t="s">
        <v>157</v>
      </c>
      <c r="AU377" s="238" t="s">
        <v>85</v>
      </c>
      <c r="AY377" s="18" t="s">
        <v>155</v>
      </c>
      <c r="BE377" s="239">
        <f>IF(N377="základní",J377,0)</f>
        <v>0</v>
      </c>
      <c r="BF377" s="239">
        <f>IF(N377="snížená",J377,0)</f>
        <v>0</v>
      </c>
      <c r="BG377" s="239">
        <f>IF(N377="zákl. přenesená",J377,0)</f>
        <v>0</v>
      </c>
      <c r="BH377" s="239">
        <f>IF(N377="sníž. přenesená",J377,0)</f>
        <v>0</v>
      </c>
      <c r="BI377" s="239">
        <f>IF(N377="nulová",J377,0)</f>
        <v>0</v>
      </c>
      <c r="BJ377" s="18" t="s">
        <v>83</v>
      </c>
      <c r="BK377" s="239">
        <f>ROUND(I377*H377,2)</f>
        <v>0</v>
      </c>
      <c r="BL377" s="18" t="s">
        <v>162</v>
      </c>
      <c r="BM377" s="238" t="s">
        <v>452</v>
      </c>
    </row>
    <row r="378" s="14" customFormat="1">
      <c r="A378" s="14"/>
      <c r="B378" s="251"/>
      <c r="C378" s="252"/>
      <c r="D378" s="242" t="s">
        <v>163</v>
      </c>
      <c r="E378" s="253" t="s">
        <v>1</v>
      </c>
      <c r="F378" s="254" t="s">
        <v>946</v>
      </c>
      <c r="G378" s="252"/>
      <c r="H378" s="255">
        <v>3.7400000000000002</v>
      </c>
      <c r="I378" s="256"/>
      <c r="J378" s="252"/>
      <c r="K378" s="252"/>
      <c r="L378" s="257"/>
      <c r="M378" s="258"/>
      <c r="N378" s="259"/>
      <c r="O378" s="259"/>
      <c r="P378" s="259"/>
      <c r="Q378" s="259"/>
      <c r="R378" s="259"/>
      <c r="S378" s="259"/>
      <c r="T378" s="26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1" t="s">
        <v>163</v>
      </c>
      <c r="AU378" s="261" t="s">
        <v>85</v>
      </c>
      <c r="AV378" s="14" t="s">
        <v>85</v>
      </c>
      <c r="AW378" s="14" t="s">
        <v>32</v>
      </c>
      <c r="AX378" s="14" t="s">
        <v>76</v>
      </c>
      <c r="AY378" s="261" t="s">
        <v>155</v>
      </c>
    </row>
    <row r="379" s="14" customFormat="1">
      <c r="A379" s="14"/>
      <c r="B379" s="251"/>
      <c r="C379" s="252"/>
      <c r="D379" s="242" t="s">
        <v>163</v>
      </c>
      <c r="E379" s="253" t="s">
        <v>1</v>
      </c>
      <c r="F379" s="254" t="s">
        <v>947</v>
      </c>
      <c r="G379" s="252"/>
      <c r="H379" s="255">
        <v>1.7509999999999999</v>
      </c>
      <c r="I379" s="256"/>
      <c r="J379" s="252"/>
      <c r="K379" s="252"/>
      <c r="L379" s="257"/>
      <c r="M379" s="258"/>
      <c r="N379" s="259"/>
      <c r="O379" s="259"/>
      <c r="P379" s="259"/>
      <c r="Q379" s="259"/>
      <c r="R379" s="259"/>
      <c r="S379" s="259"/>
      <c r="T379" s="26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1" t="s">
        <v>163</v>
      </c>
      <c r="AU379" s="261" t="s">
        <v>85</v>
      </c>
      <c r="AV379" s="14" t="s">
        <v>85</v>
      </c>
      <c r="AW379" s="14" t="s">
        <v>32</v>
      </c>
      <c r="AX379" s="14" t="s">
        <v>76</v>
      </c>
      <c r="AY379" s="261" t="s">
        <v>155</v>
      </c>
    </row>
    <row r="380" s="15" customFormat="1">
      <c r="A380" s="15"/>
      <c r="B380" s="262"/>
      <c r="C380" s="263"/>
      <c r="D380" s="242" t="s">
        <v>163</v>
      </c>
      <c r="E380" s="264" t="s">
        <v>1</v>
      </c>
      <c r="F380" s="265" t="s">
        <v>167</v>
      </c>
      <c r="G380" s="263"/>
      <c r="H380" s="266">
        <v>5.4909999999999997</v>
      </c>
      <c r="I380" s="267"/>
      <c r="J380" s="263"/>
      <c r="K380" s="263"/>
      <c r="L380" s="268"/>
      <c r="M380" s="269"/>
      <c r="N380" s="270"/>
      <c r="O380" s="270"/>
      <c r="P380" s="270"/>
      <c r="Q380" s="270"/>
      <c r="R380" s="270"/>
      <c r="S380" s="270"/>
      <c r="T380" s="27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2" t="s">
        <v>163</v>
      </c>
      <c r="AU380" s="272" t="s">
        <v>85</v>
      </c>
      <c r="AV380" s="15" t="s">
        <v>162</v>
      </c>
      <c r="AW380" s="15" t="s">
        <v>32</v>
      </c>
      <c r="AX380" s="15" t="s">
        <v>83</v>
      </c>
      <c r="AY380" s="272" t="s">
        <v>155</v>
      </c>
    </row>
    <row r="381" s="2" customFormat="1" ht="44.25" customHeight="1">
      <c r="A381" s="39"/>
      <c r="B381" s="40"/>
      <c r="C381" s="227" t="s">
        <v>323</v>
      </c>
      <c r="D381" s="288" t="s">
        <v>157</v>
      </c>
      <c r="E381" s="228" t="s">
        <v>518</v>
      </c>
      <c r="F381" s="229" t="s">
        <v>265</v>
      </c>
      <c r="G381" s="230" t="s">
        <v>266</v>
      </c>
      <c r="H381" s="231">
        <v>9.8599999999999994</v>
      </c>
      <c r="I381" s="232"/>
      <c r="J381" s="233">
        <f>ROUND(I381*H381,2)</f>
        <v>0</v>
      </c>
      <c r="K381" s="229" t="s">
        <v>267</v>
      </c>
      <c r="L381" s="45"/>
      <c r="M381" s="234" t="s">
        <v>1</v>
      </c>
      <c r="N381" s="235" t="s">
        <v>41</v>
      </c>
      <c r="O381" s="92"/>
      <c r="P381" s="236">
        <f>O381*H381</f>
        <v>0</v>
      </c>
      <c r="Q381" s="236">
        <v>0</v>
      </c>
      <c r="R381" s="236">
        <f>Q381*H381</f>
        <v>0</v>
      </c>
      <c r="S381" s="236">
        <v>0</v>
      </c>
      <c r="T381" s="237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8" t="s">
        <v>162</v>
      </c>
      <c r="AT381" s="238" t="s">
        <v>157</v>
      </c>
      <c r="AU381" s="238" t="s">
        <v>85</v>
      </c>
      <c r="AY381" s="18" t="s">
        <v>155</v>
      </c>
      <c r="BE381" s="239">
        <f>IF(N381="základní",J381,0)</f>
        <v>0</v>
      </c>
      <c r="BF381" s="239">
        <f>IF(N381="snížená",J381,0)</f>
        <v>0</v>
      </c>
      <c r="BG381" s="239">
        <f>IF(N381="zákl. přenesená",J381,0)</f>
        <v>0</v>
      </c>
      <c r="BH381" s="239">
        <f>IF(N381="sníž. přenesená",J381,0)</f>
        <v>0</v>
      </c>
      <c r="BI381" s="239">
        <f>IF(N381="nulová",J381,0)</f>
        <v>0</v>
      </c>
      <c r="BJ381" s="18" t="s">
        <v>83</v>
      </c>
      <c r="BK381" s="239">
        <f>ROUND(I381*H381,2)</f>
        <v>0</v>
      </c>
      <c r="BL381" s="18" t="s">
        <v>162</v>
      </c>
      <c r="BM381" s="238" t="s">
        <v>455</v>
      </c>
    </row>
    <row r="382" s="14" customFormat="1">
      <c r="A382" s="14"/>
      <c r="B382" s="251"/>
      <c r="C382" s="252"/>
      <c r="D382" s="242" t="s">
        <v>163</v>
      </c>
      <c r="E382" s="253" t="s">
        <v>1</v>
      </c>
      <c r="F382" s="254" t="s">
        <v>945</v>
      </c>
      <c r="G382" s="252"/>
      <c r="H382" s="255">
        <v>9.8599999999999994</v>
      </c>
      <c r="I382" s="256"/>
      <c r="J382" s="252"/>
      <c r="K382" s="252"/>
      <c r="L382" s="257"/>
      <c r="M382" s="258"/>
      <c r="N382" s="259"/>
      <c r="O382" s="259"/>
      <c r="P382" s="259"/>
      <c r="Q382" s="259"/>
      <c r="R382" s="259"/>
      <c r="S382" s="259"/>
      <c r="T382" s="26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1" t="s">
        <v>163</v>
      </c>
      <c r="AU382" s="261" t="s">
        <v>85</v>
      </c>
      <c r="AV382" s="14" t="s">
        <v>85</v>
      </c>
      <c r="AW382" s="14" t="s">
        <v>32</v>
      </c>
      <c r="AX382" s="14" t="s">
        <v>76</v>
      </c>
      <c r="AY382" s="261" t="s">
        <v>155</v>
      </c>
    </row>
    <row r="383" s="15" customFormat="1">
      <c r="A383" s="15"/>
      <c r="B383" s="262"/>
      <c r="C383" s="263"/>
      <c r="D383" s="242" t="s">
        <v>163</v>
      </c>
      <c r="E383" s="264" t="s">
        <v>1</v>
      </c>
      <c r="F383" s="265" t="s">
        <v>167</v>
      </c>
      <c r="G383" s="263"/>
      <c r="H383" s="266">
        <v>9.8599999999999994</v>
      </c>
      <c r="I383" s="267"/>
      <c r="J383" s="263"/>
      <c r="K383" s="263"/>
      <c r="L383" s="268"/>
      <c r="M383" s="269"/>
      <c r="N383" s="270"/>
      <c r="O383" s="270"/>
      <c r="P383" s="270"/>
      <c r="Q383" s="270"/>
      <c r="R383" s="270"/>
      <c r="S383" s="270"/>
      <c r="T383" s="271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2" t="s">
        <v>163</v>
      </c>
      <c r="AU383" s="272" t="s">
        <v>85</v>
      </c>
      <c r="AV383" s="15" t="s">
        <v>162</v>
      </c>
      <c r="AW383" s="15" t="s">
        <v>32</v>
      </c>
      <c r="AX383" s="15" t="s">
        <v>83</v>
      </c>
      <c r="AY383" s="272" t="s">
        <v>155</v>
      </c>
    </row>
    <row r="384" s="12" customFormat="1" ht="22.8" customHeight="1">
      <c r="A384" s="12"/>
      <c r="B384" s="211"/>
      <c r="C384" s="212"/>
      <c r="D384" s="213" t="s">
        <v>75</v>
      </c>
      <c r="E384" s="225" t="s">
        <v>522</v>
      </c>
      <c r="F384" s="225" t="s">
        <v>523</v>
      </c>
      <c r="G384" s="212"/>
      <c r="H384" s="212"/>
      <c r="I384" s="215"/>
      <c r="J384" s="226">
        <f>BK384</f>
        <v>0</v>
      </c>
      <c r="K384" s="212"/>
      <c r="L384" s="217"/>
      <c r="M384" s="218"/>
      <c r="N384" s="219"/>
      <c r="O384" s="219"/>
      <c r="P384" s="220">
        <f>P385</f>
        <v>0</v>
      </c>
      <c r="Q384" s="219"/>
      <c r="R384" s="220">
        <f>R385</f>
        <v>0</v>
      </c>
      <c r="S384" s="219"/>
      <c r="T384" s="221">
        <f>T385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22" t="s">
        <v>83</v>
      </c>
      <c r="AT384" s="223" t="s">
        <v>75</v>
      </c>
      <c r="AU384" s="223" t="s">
        <v>83</v>
      </c>
      <c r="AY384" s="222" t="s">
        <v>155</v>
      </c>
      <c r="BK384" s="224">
        <f>BK385</f>
        <v>0</v>
      </c>
    </row>
    <row r="385" s="2" customFormat="1" ht="62.7" customHeight="1">
      <c r="A385" s="39"/>
      <c r="B385" s="40"/>
      <c r="C385" s="227" t="s">
        <v>435</v>
      </c>
      <c r="D385" s="227" t="s">
        <v>157</v>
      </c>
      <c r="E385" s="228" t="s">
        <v>952</v>
      </c>
      <c r="F385" s="229" t="s">
        <v>953</v>
      </c>
      <c r="G385" s="230" t="s">
        <v>266</v>
      </c>
      <c r="H385" s="231">
        <v>189.30799999999999</v>
      </c>
      <c r="I385" s="232"/>
      <c r="J385" s="233">
        <f>ROUND(I385*H385,2)</f>
        <v>0</v>
      </c>
      <c r="K385" s="229" t="s">
        <v>161</v>
      </c>
      <c r="L385" s="45"/>
      <c r="M385" s="234" t="s">
        <v>1</v>
      </c>
      <c r="N385" s="235" t="s">
        <v>41</v>
      </c>
      <c r="O385" s="92"/>
      <c r="P385" s="236">
        <f>O385*H385</f>
        <v>0</v>
      </c>
      <c r="Q385" s="236">
        <v>0</v>
      </c>
      <c r="R385" s="236">
        <f>Q385*H385</f>
        <v>0</v>
      </c>
      <c r="S385" s="236">
        <v>0</v>
      </c>
      <c r="T385" s="237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8" t="s">
        <v>162</v>
      </c>
      <c r="AT385" s="238" t="s">
        <v>157</v>
      </c>
      <c r="AU385" s="238" t="s">
        <v>85</v>
      </c>
      <c r="AY385" s="18" t="s">
        <v>155</v>
      </c>
      <c r="BE385" s="239">
        <f>IF(N385="základní",J385,0)</f>
        <v>0</v>
      </c>
      <c r="BF385" s="239">
        <f>IF(N385="snížená",J385,0)</f>
        <v>0</v>
      </c>
      <c r="BG385" s="239">
        <f>IF(N385="zákl. přenesená",J385,0)</f>
        <v>0</v>
      </c>
      <c r="BH385" s="239">
        <f>IF(N385="sníž. přenesená",J385,0)</f>
        <v>0</v>
      </c>
      <c r="BI385" s="239">
        <f>IF(N385="nulová",J385,0)</f>
        <v>0</v>
      </c>
      <c r="BJ385" s="18" t="s">
        <v>83</v>
      </c>
      <c r="BK385" s="239">
        <f>ROUND(I385*H385,2)</f>
        <v>0</v>
      </c>
      <c r="BL385" s="18" t="s">
        <v>162</v>
      </c>
      <c r="BM385" s="238" t="s">
        <v>460</v>
      </c>
    </row>
    <row r="386" s="12" customFormat="1" ht="25.92" customHeight="1">
      <c r="A386" s="12"/>
      <c r="B386" s="211"/>
      <c r="C386" s="212"/>
      <c r="D386" s="213" t="s">
        <v>75</v>
      </c>
      <c r="E386" s="214" t="s">
        <v>954</v>
      </c>
      <c r="F386" s="214" t="s">
        <v>955</v>
      </c>
      <c r="G386" s="212"/>
      <c r="H386" s="212"/>
      <c r="I386" s="215"/>
      <c r="J386" s="216">
        <f>BK386</f>
        <v>0</v>
      </c>
      <c r="K386" s="212"/>
      <c r="L386" s="217"/>
      <c r="M386" s="218"/>
      <c r="N386" s="219"/>
      <c r="O386" s="219"/>
      <c r="P386" s="220">
        <f>P387</f>
        <v>0</v>
      </c>
      <c r="Q386" s="219"/>
      <c r="R386" s="220">
        <f>R387</f>
        <v>0</v>
      </c>
      <c r="S386" s="219"/>
      <c r="T386" s="221">
        <f>T387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2" t="s">
        <v>85</v>
      </c>
      <c r="AT386" s="223" t="s">
        <v>75</v>
      </c>
      <c r="AU386" s="223" t="s">
        <v>76</v>
      </c>
      <c r="AY386" s="222" t="s">
        <v>155</v>
      </c>
      <c r="BK386" s="224">
        <f>BK387</f>
        <v>0</v>
      </c>
    </row>
    <row r="387" s="12" customFormat="1" ht="22.8" customHeight="1">
      <c r="A387" s="12"/>
      <c r="B387" s="211"/>
      <c r="C387" s="212"/>
      <c r="D387" s="213" t="s">
        <v>75</v>
      </c>
      <c r="E387" s="225" t="s">
        <v>956</v>
      </c>
      <c r="F387" s="225" t="s">
        <v>957</v>
      </c>
      <c r="G387" s="212"/>
      <c r="H387" s="212"/>
      <c r="I387" s="215"/>
      <c r="J387" s="226">
        <f>BK387</f>
        <v>0</v>
      </c>
      <c r="K387" s="212"/>
      <c r="L387" s="217"/>
      <c r="M387" s="218"/>
      <c r="N387" s="219"/>
      <c r="O387" s="219"/>
      <c r="P387" s="220">
        <f>SUM(P388:P402)</f>
        <v>0</v>
      </c>
      <c r="Q387" s="219"/>
      <c r="R387" s="220">
        <f>SUM(R388:R402)</f>
        <v>0</v>
      </c>
      <c r="S387" s="219"/>
      <c r="T387" s="221">
        <f>SUM(T388:T402)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22" t="s">
        <v>85</v>
      </c>
      <c r="AT387" s="223" t="s">
        <v>75</v>
      </c>
      <c r="AU387" s="223" t="s">
        <v>83</v>
      </c>
      <c r="AY387" s="222" t="s">
        <v>155</v>
      </c>
      <c r="BK387" s="224">
        <f>SUM(BK388:BK402)</f>
        <v>0</v>
      </c>
    </row>
    <row r="388" s="2" customFormat="1" ht="24.15" customHeight="1">
      <c r="A388" s="39"/>
      <c r="B388" s="40"/>
      <c r="C388" s="227" t="s">
        <v>327</v>
      </c>
      <c r="D388" s="227" t="s">
        <v>157</v>
      </c>
      <c r="E388" s="228" t="s">
        <v>958</v>
      </c>
      <c r="F388" s="229" t="s">
        <v>959</v>
      </c>
      <c r="G388" s="230" t="s">
        <v>322</v>
      </c>
      <c r="H388" s="231">
        <v>2</v>
      </c>
      <c r="I388" s="232"/>
      <c r="J388" s="233">
        <f>ROUND(I388*H388,2)</f>
        <v>0</v>
      </c>
      <c r="K388" s="229" t="s">
        <v>1</v>
      </c>
      <c r="L388" s="45"/>
      <c r="M388" s="234" t="s">
        <v>1</v>
      </c>
      <c r="N388" s="235" t="s">
        <v>41</v>
      </c>
      <c r="O388" s="92"/>
      <c r="P388" s="236">
        <f>O388*H388</f>
        <v>0</v>
      </c>
      <c r="Q388" s="236">
        <v>0</v>
      </c>
      <c r="R388" s="236">
        <f>Q388*H388</f>
        <v>0</v>
      </c>
      <c r="S388" s="236">
        <v>0</v>
      </c>
      <c r="T388" s="237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8" t="s">
        <v>209</v>
      </c>
      <c r="AT388" s="238" t="s">
        <v>157</v>
      </c>
      <c r="AU388" s="238" t="s">
        <v>85</v>
      </c>
      <c r="AY388" s="18" t="s">
        <v>155</v>
      </c>
      <c r="BE388" s="239">
        <f>IF(N388="základní",J388,0)</f>
        <v>0</v>
      </c>
      <c r="BF388" s="239">
        <f>IF(N388="snížená",J388,0)</f>
        <v>0</v>
      </c>
      <c r="BG388" s="239">
        <f>IF(N388="zákl. přenesená",J388,0)</f>
        <v>0</v>
      </c>
      <c r="BH388" s="239">
        <f>IF(N388="sníž. přenesená",J388,0)</f>
        <v>0</v>
      </c>
      <c r="BI388" s="239">
        <f>IF(N388="nulová",J388,0)</f>
        <v>0</v>
      </c>
      <c r="BJ388" s="18" t="s">
        <v>83</v>
      </c>
      <c r="BK388" s="239">
        <f>ROUND(I388*H388,2)</f>
        <v>0</v>
      </c>
      <c r="BL388" s="18" t="s">
        <v>209</v>
      </c>
      <c r="BM388" s="238" t="s">
        <v>469</v>
      </c>
    </row>
    <row r="389" s="13" customFormat="1">
      <c r="A389" s="13"/>
      <c r="B389" s="240"/>
      <c r="C389" s="241"/>
      <c r="D389" s="242" t="s">
        <v>163</v>
      </c>
      <c r="E389" s="243" t="s">
        <v>1</v>
      </c>
      <c r="F389" s="244" t="s">
        <v>813</v>
      </c>
      <c r="G389" s="241"/>
      <c r="H389" s="243" t="s">
        <v>1</v>
      </c>
      <c r="I389" s="245"/>
      <c r="J389" s="241"/>
      <c r="K389" s="241"/>
      <c r="L389" s="246"/>
      <c r="M389" s="247"/>
      <c r="N389" s="248"/>
      <c r="O389" s="248"/>
      <c r="P389" s="248"/>
      <c r="Q389" s="248"/>
      <c r="R389" s="248"/>
      <c r="S389" s="248"/>
      <c r="T389" s="24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0" t="s">
        <v>163</v>
      </c>
      <c r="AU389" s="250" t="s">
        <v>85</v>
      </c>
      <c r="AV389" s="13" t="s">
        <v>83</v>
      </c>
      <c r="AW389" s="13" t="s">
        <v>32</v>
      </c>
      <c r="AX389" s="13" t="s">
        <v>76</v>
      </c>
      <c r="AY389" s="250" t="s">
        <v>155</v>
      </c>
    </row>
    <row r="390" s="14" customFormat="1">
      <c r="A390" s="14"/>
      <c r="B390" s="251"/>
      <c r="C390" s="252"/>
      <c r="D390" s="242" t="s">
        <v>163</v>
      </c>
      <c r="E390" s="253" t="s">
        <v>1</v>
      </c>
      <c r="F390" s="254" t="s">
        <v>85</v>
      </c>
      <c r="G390" s="252"/>
      <c r="H390" s="255">
        <v>2</v>
      </c>
      <c r="I390" s="256"/>
      <c r="J390" s="252"/>
      <c r="K390" s="252"/>
      <c r="L390" s="257"/>
      <c r="M390" s="258"/>
      <c r="N390" s="259"/>
      <c r="O390" s="259"/>
      <c r="P390" s="259"/>
      <c r="Q390" s="259"/>
      <c r="R390" s="259"/>
      <c r="S390" s="259"/>
      <c r="T390" s="26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1" t="s">
        <v>163</v>
      </c>
      <c r="AU390" s="261" t="s">
        <v>85</v>
      </c>
      <c r="AV390" s="14" t="s">
        <v>85</v>
      </c>
      <c r="AW390" s="14" t="s">
        <v>32</v>
      </c>
      <c r="AX390" s="14" t="s">
        <v>76</v>
      </c>
      <c r="AY390" s="261" t="s">
        <v>155</v>
      </c>
    </row>
    <row r="391" s="15" customFormat="1">
      <c r="A391" s="15"/>
      <c r="B391" s="262"/>
      <c r="C391" s="263"/>
      <c r="D391" s="242" t="s">
        <v>163</v>
      </c>
      <c r="E391" s="264" t="s">
        <v>1</v>
      </c>
      <c r="F391" s="265" t="s">
        <v>167</v>
      </c>
      <c r="G391" s="263"/>
      <c r="H391" s="266">
        <v>2</v>
      </c>
      <c r="I391" s="267"/>
      <c r="J391" s="263"/>
      <c r="K391" s="263"/>
      <c r="L391" s="268"/>
      <c r="M391" s="269"/>
      <c r="N391" s="270"/>
      <c r="O391" s="270"/>
      <c r="P391" s="270"/>
      <c r="Q391" s="270"/>
      <c r="R391" s="270"/>
      <c r="S391" s="270"/>
      <c r="T391" s="271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72" t="s">
        <v>163</v>
      </c>
      <c r="AU391" s="272" t="s">
        <v>85</v>
      </c>
      <c r="AV391" s="15" t="s">
        <v>162</v>
      </c>
      <c r="AW391" s="15" t="s">
        <v>32</v>
      </c>
      <c r="AX391" s="15" t="s">
        <v>83</v>
      </c>
      <c r="AY391" s="272" t="s">
        <v>155</v>
      </c>
    </row>
    <row r="392" s="2" customFormat="1" ht="24.15" customHeight="1">
      <c r="A392" s="39"/>
      <c r="B392" s="40"/>
      <c r="C392" s="289" t="s">
        <v>442</v>
      </c>
      <c r="D392" s="289" t="s">
        <v>277</v>
      </c>
      <c r="E392" s="290" t="s">
        <v>960</v>
      </c>
      <c r="F392" s="291" t="s">
        <v>961</v>
      </c>
      <c r="G392" s="292" t="s">
        <v>322</v>
      </c>
      <c r="H392" s="293">
        <v>2</v>
      </c>
      <c r="I392" s="294"/>
      <c r="J392" s="295">
        <f>ROUND(I392*H392,2)</f>
        <v>0</v>
      </c>
      <c r="K392" s="291" t="s">
        <v>1</v>
      </c>
      <c r="L392" s="296"/>
      <c r="M392" s="297" t="s">
        <v>1</v>
      </c>
      <c r="N392" s="298" t="s">
        <v>41</v>
      </c>
      <c r="O392" s="92"/>
      <c r="P392" s="236">
        <f>O392*H392</f>
        <v>0</v>
      </c>
      <c r="Q392" s="236">
        <v>0</v>
      </c>
      <c r="R392" s="236">
        <f>Q392*H392</f>
        <v>0</v>
      </c>
      <c r="S392" s="236">
        <v>0</v>
      </c>
      <c r="T392" s="237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8" t="s">
        <v>251</v>
      </c>
      <c r="AT392" s="238" t="s">
        <v>277</v>
      </c>
      <c r="AU392" s="238" t="s">
        <v>85</v>
      </c>
      <c r="AY392" s="18" t="s">
        <v>155</v>
      </c>
      <c r="BE392" s="239">
        <f>IF(N392="základní",J392,0)</f>
        <v>0</v>
      </c>
      <c r="BF392" s="239">
        <f>IF(N392="snížená",J392,0)</f>
        <v>0</v>
      </c>
      <c r="BG392" s="239">
        <f>IF(N392="zákl. přenesená",J392,0)</f>
        <v>0</v>
      </c>
      <c r="BH392" s="239">
        <f>IF(N392="sníž. přenesená",J392,0)</f>
        <v>0</v>
      </c>
      <c r="BI392" s="239">
        <f>IF(N392="nulová",J392,0)</f>
        <v>0</v>
      </c>
      <c r="BJ392" s="18" t="s">
        <v>83</v>
      </c>
      <c r="BK392" s="239">
        <f>ROUND(I392*H392,2)</f>
        <v>0</v>
      </c>
      <c r="BL392" s="18" t="s">
        <v>209</v>
      </c>
      <c r="BM392" s="238" t="s">
        <v>473</v>
      </c>
    </row>
    <row r="393" s="14" customFormat="1">
      <c r="A393" s="14"/>
      <c r="B393" s="251"/>
      <c r="C393" s="252"/>
      <c r="D393" s="242" t="s">
        <v>163</v>
      </c>
      <c r="E393" s="253" t="s">
        <v>1</v>
      </c>
      <c r="F393" s="254" t="s">
        <v>85</v>
      </c>
      <c r="G393" s="252"/>
      <c r="H393" s="255">
        <v>2</v>
      </c>
      <c r="I393" s="256"/>
      <c r="J393" s="252"/>
      <c r="K393" s="252"/>
      <c r="L393" s="257"/>
      <c r="M393" s="258"/>
      <c r="N393" s="259"/>
      <c r="O393" s="259"/>
      <c r="P393" s="259"/>
      <c r="Q393" s="259"/>
      <c r="R393" s="259"/>
      <c r="S393" s="259"/>
      <c r="T393" s="26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1" t="s">
        <v>163</v>
      </c>
      <c r="AU393" s="261" t="s">
        <v>85</v>
      </c>
      <c r="AV393" s="14" t="s">
        <v>85</v>
      </c>
      <c r="AW393" s="14" t="s">
        <v>32</v>
      </c>
      <c r="AX393" s="14" t="s">
        <v>76</v>
      </c>
      <c r="AY393" s="261" t="s">
        <v>155</v>
      </c>
    </row>
    <row r="394" s="15" customFormat="1">
      <c r="A394" s="15"/>
      <c r="B394" s="262"/>
      <c r="C394" s="263"/>
      <c r="D394" s="242" t="s">
        <v>163</v>
      </c>
      <c r="E394" s="264" t="s">
        <v>1</v>
      </c>
      <c r="F394" s="265" t="s">
        <v>167</v>
      </c>
      <c r="G394" s="263"/>
      <c r="H394" s="266">
        <v>2</v>
      </c>
      <c r="I394" s="267"/>
      <c r="J394" s="263"/>
      <c r="K394" s="263"/>
      <c r="L394" s="268"/>
      <c r="M394" s="269"/>
      <c r="N394" s="270"/>
      <c r="O394" s="270"/>
      <c r="P394" s="270"/>
      <c r="Q394" s="270"/>
      <c r="R394" s="270"/>
      <c r="S394" s="270"/>
      <c r="T394" s="271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2" t="s">
        <v>163</v>
      </c>
      <c r="AU394" s="272" t="s">
        <v>85</v>
      </c>
      <c r="AV394" s="15" t="s">
        <v>162</v>
      </c>
      <c r="AW394" s="15" t="s">
        <v>32</v>
      </c>
      <c r="AX394" s="15" t="s">
        <v>83</v>
      </c>
      <c r="AY394" s="272" t="s">
        <v>155</v>
      </c>
    </row>
    <row r="395" s="2" customFormat="1" ht="24.15" customHeight="1">
      <c r="A395" s="39"/>
      <c r="B395" s="40"/>
      <c r="C395" s="227" t="s">
        <v>331</v>
      </c>
      <c r="D395" s="227" t="s">
        <v>157</v>
      </c>
      <c r="E395" s="228" t="s">
        <v>962</v>
      </c>
      <c r="F395" s="229" t="s">
        <v>963</v>
      </c>
      <c r="G395" s="230" t="s">
        <v>322</v>
      </c>
      <c r="H395" s="231">
        <v>1</v>
      </c>
      <c r="I395" s="232"/>
      <c r="J395" s="233">
        <f>ROUND(I395*H395,2)</f>
        <v>0</v>
      </c>
      <c r="K395" s="229" t="s">
        <v>1</v>
      </c>
      <c r="L395" s="45"/>
      <c r="M395" s="234" t="s">
        <v>1</v>
      </c>
      <c r="N395" s="235" t="s">
        <v>41</v>
      </c>
      <c r="O395" s="92"/>
      <c r="P395" s="236">
        <f>O395*H395</f>
        <v>0</v>
      </c>
      <c r="Q395" s="236">
        <v>0</v>
      </c>
      <c r="R395" s="236">
        <f>Q395*H395</f>
        <v>0</v>
      </c>
      <c r="S395" s="236">
        <v>0</v>
      </c>
      <c r="T395" s="237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8" t="s">
        <v>209</v>
      </c>
      <c r="AT395" s="238" t="s">
        <v>157</v>
      </c>
      <c r="AU395" s="238" t="s">
        <v>85</v>
      </c>
      <c r="AY395" s="18" t="s">
        <v>155</v>
      </c>
      <c r="BE395" s="239">
        <f>IF(N395="základní",J395,0)</f>
        <v>0</v>
      </c>
      <c r="BF395" s="239">
        <f>IF(N395="snížená",J395,0)</f>
        <v>0</v>
      </c>
      <c r="BG395" s="239">
        <f>IF(N395="zákl. přenesená",J395,0)</f>
        <v>0</v>
      </c>
      <c r="BH395" s="239">
        <f>IF(N395="sníž. přenesená",J395,0)</f>
        <v>0</v>
      </c>
      <c r="BI395" s="239">
        <f>IF(N395="nulová",J395,0)</f>
        <v>0</v>
      </c>
      <c r="BJ395" s="18" t="s">
        <v>83</v>
      </c>
      <c r="BK395" s="239">
        <f>ROUND(I395*H395,2)</f>
        <v>0</v>
      </c>
      <c r="BL395" s="18" t="s">
        <v>209</v>
      </c>
      <c r="BM395" s="238" t="s">
        <v>477</v>
      </c>
    </row>
    <row r="396" s="13" customFormat="1">
      <c r="A396" s="13"/>
      <c r="B396" s="240"/>
      <c r="C396" s="241"/>
      <c r="D396" s="242" t="s">
        <v>163</v>
      </c>
      <c r="E396" s="243" t="s">
        <v>1</v>
      </c>
      <c r="F396" s="244" t="s">
        <v>813</v>
      </c>
      <c r="G396" s="241"/>
      <c r="H396" s="243" t="s">
        <v>1</v>
      </c>
      <c r="I396" s="245"/>
      <c r="J396" s="241"/>
      <c r="K396" s="241"/>
      <c r="L396" s="246"/>
      <c r="M396" s="247"/>
      <c r="N396" s="248"/>
      <c r="O396" s="248"/>
      <c r="P396" s="248"/>
      <c r="Q396" s="248"/>
      <c r="R396" s="248"/>
      <c r="S396" s="248"/>
      <c r="T396" s="24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0" t="s">
        <v>163</v>
      </c>
      <c r="AU396" s="250" t="s">
        <v>85</v>
      </c>
      <c r="AV396" s="13" t="s">
        <v>83</v>
      </c>
      <c r="AW396" s="13" t="s">
        <v>32</v>
      </c>
      <c r="AX396" s="13" t="s">
        <v>76</v>
      </c>
      <c r="AY396" s="250" t="s">
        <v>155</v>
      </c>
    </row>
    <row r="397" s="14" customFormat="1">
      <c r="A397" s="14"/>
      <c r="B397" s="251"/>
      <c r="C397" s="252"/>
      <c r="D397" s="242" t="s">
        <v>163</v>
      </c>
      <c r="E397" s="253" t="s">
        <v>1</v>
      </c>
      <c r="F397" s="254" t="s">
        <v>83</v>
      </c>
      <c r="G397" s="252"/>
      <c r="H397" s="255">
        <v>1</v>
      </c>
      <c r="I397" s="256"/>
      <c r="J397" s="252"/>
      <c r="K397" s="252"/>
      <c r="L397" s="257"/>
      <c r="M397" s="258"/>
      <c r="N397" s="259"/>
      <c r="O397" s="259"/>
      <c r="P397" s="259"/>
      <c r="Q397" s="259"/>
      <c r="R397" s="259"/>
      <c r="S397" s="259"/>
      <c r="T397" s="26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1" t="s">
        <v>163</v>
      </c>
      <c r="AU397" s="261" t="s">
        <v>85</v>
      </c>
      <c r="AV397" s="14" t="s">
        <v>85</v>
      </c>
      <c r="AW397" s="14" t="s">
        <v>32</v>
      </c>
      <c r="AX397" s="14" t="s">
        <v>76</v>
      </c>
      <c r="AY397" s="261" t="s">
        <v>155</v>
      </c>
    </row>
    <row r="398" s="15" customFormat="1">
      <c r="A398" s="15"/>
      <c r="B398" s="262"/>
      <c r="C398" s="263"/>
      <c r="D398" s="242" t="s">
        <v>163</v>
      </c>
      <c r="E398" s="264" t="s">
        <v>1</v>
      </c>
      <c r="F398" s="265" t="s">
        <v>167</v>
      </c>
      <c r="G398" s="263"/>
      <c r="H398" s="266">
        <v>1</v>
      </c>
      <c r="I398" s="267"/>
      <c r="J398" s="263"/>
      <c r="K398" s="263"/>
      <c r="L398" s="268"/>
      <c r="M398" s="269"/>
      <c r="N398" s="270"/>
      <c r="O398" s="270"/>
      <c r="P398" s="270"/>
      <c r="Q398" s="270"/>
      <c r="R398" s="270"/>
      <c r="S398" s="270"/>
      <c r="T398" s="271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2" t="s">
        <v>163</v>
      </c>
      <c r="AU398" s="272" t="s">
        <v>85</v>
      </c>
      <c r="AV398" s="15" t="s">
        <v>162</v>
      </c>
      <c r="AW398" s="15" t="s">
        <v>32</v>
      </c>
      <c r="AX398" s="15" t="s">
        <v>83</v>
      </c>
      <c r="AY398" s="272" t="s">
        <v>155</v>
      </c>
    </row>
    <row r="399" s="2" customFormat="1" ht="16.5" customHeight="1">
      <c r="A399" s="39"/>
      <c r="B399" s="40"/>
      <c r="C399" s="289" t="s">
        <v>449</v>
      </c>
      <c r="D399" s="289" t="s">
        <v>277</v>
      </c>
      <c r="E399" s="290" t="s">
        <v>964</v>
      </c>
      <c r="F399" s="291" t="s">
        <v>965</v>
      </c>
      <c r="G399" s="292" t="s">
        <v>322</v>
      </c>
      <c r="H399" s="293">
        <v>1</v>
      </c>
      <c r="I399" s="294"/>
      <c r="J399" s="295">
        <f>ROUND(I399*H399,2)</f>
        <v>0</v>
      </c>
      <c r="K399" s="291" t="s">
        <v>1</v>
      </c>
      <c r="L399" s="296"/>
      <c r="M399" s="297" t="s">
        <v>1</v>
      </c>
      <c r="N399" s="298" t="s">
        <v>41</v>
      </c>
      <c r="O399" s="92"/>
      <c r="P399" s="236">
        <f>O399*H399</f>
        <v>0</v>
      </c>
      <c r="Q399" s="236">
        <v>0</v>
      </c>
      <c r="R399" s="236">
        <f>Q399*H399</f>
        <v>0</v>
      </c>
      <c r="S399" s="236">
        <v>0</v>
      </c>
      <c r="T399" s="237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8" t="s">
        <v>251</v>
      </c>
      <c r="AT399" s="238" t="s">
        <v>277</v>
      </c>
      <c r="AU399" s="238" t="s">
        <v>85</v>
      </c>
      <c r="AY399" s="18" t="s">
        <v>155</v>
      </c>
      <c r="BE399" s="239">
        <f>IF(N399="základní",J399,0)</f>
        <v>0</v>
      </c>
      <c r="BF399" s="239">
        <f>IF(N399="snížená",J399,0)</f>
        <v>0</v>
      </c>
      <c r="BG399" s="239">
        <f>IF(N399="zákl. přenesená",J399,0)</f>
        <v>0</v>
      </c>
      <c r="BH399" s="239">
        <f>IF(N399="sníž. přenesená",J399,0)</f>
        <v>0</v>
      </c>
      <c r="BI399" s="239">
        <f>IF(N399="nulová",J399,0)</f>
        <v>0</v>
      </c>
      <c r="BJ399" s="18" t="s">
        <v>83</v>
      </c>
      <c r="BK399" s="239">
        <f>ROUND(I399*H399,2)</f>
        <v>0</v>
      </c>
      <c r="BL399" s="18" t="s">
        <v>209</v>
      </c>
      <c r="BM399" s="238" t="s">
        <v>481</v>
      </c>
    </row>
    <row r="400" s="14" customFormat="1">
      <c r="A400" s="14"/>
      <c r="B400" s="251"/>
      <c r="C400" s="252"/>
      <c r="D400" s="242" t="s">
        <v>163</v>
      </c>
      <c r="E400" s="253" t="s">
        <v>1</v>
      </c>
      <c r="F400" s="254" t="s">
        <v>83</v>
      </c>
      <c r="G400" s="252"/>
      <c r="H400" s="255">
        <v>1</v>
      </c>
      <c r="I400" s="256"/>
      <c r="J400" s="252"/>
      <c r="K400" s="252"/>
      <c r="L400" s="257"/>
      <c r="M400" s="258"/>
      <c r="N400" s="259"/>
      <c r="O400" s="259"/>
      <c r="P400" s="259"/>
      <c r="Q400" s="259"/>
      <c r="R400" s="259"/>
      <c r="S400" s="259"/>
      <c r="T400" s="26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1" t="s">
        <v>163</v>
      </c>
      <c r="AU400" s="261" t="s">
        <v>85</v>
      </c>
      <c r="AV400" s="14" t="s">
        <v>85</v>
      </c>
      <c r="AW400" s="14" t="s">
        <v>32</v>
      </c>
      <c r="AX400" s="14" t="s">
        <v>76</v>
      </c>
      <c r="AY400" s="261" t="s">
        <v>155</v>
      </c>
    </row>
    <row r="401" s="15" customFormat="1">
      <c r="A401" s="15"/>
      <c r="B401" s="262"/>
      <c r="C401" s="263"/>
      <c r="D401" s="242" t="s">
        <v>163</v>
      </c>
      <c r="E401" s="264" t="s">
        <v>1</v>
      </c>
      <c r="F401" s="265" t="s">
        <v>167</v>
      </c>
      <c r="G401" s="263"/>
      <c r="H401" s="266">
        <v>1</v>
      </c>
      <c r="I401" s="267"/>
      <c r="J401" s="263"/>
      <c r="K401" s="263"/>
      <c r="L401" s="268"/>
      <c r="M401" s="269"/>
      <c r="N401" s="270"/>
      <c r="O401" s="270"/>
      <c r="P401" s="270"/>
      <c r="Q401" s="270"/>
      <c r="R401" s="270"/>
      <c r="S401" s="270"/>
      <c r="T401" s="271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2" t="s">
        <v>163</v>
      </c>
      <c r="AU401" s="272" t="s">
        <v>85</v>
      </c>
      <c r="AV401" s="15" t="s">
        <v>162</v>
      </c>
      <c r="AW401" s="15" t="s">
        <v>32</v>
      </c>
      <c r="AX401" s="15" t="s">
        <v>83</v>
      </c>
      <c r="AY401" s="272" t="s">
        <v>155</v>
      </c>
    </row>
    <row r="402" s="2" customFormat="1" ht="49.05" customHeight="1">
      <c r="A402" s="39"/>
      <c r="B402" s="40"/>
      <c r="C402" s="227" t="s">
        <v>335</v>
      </c>
      <c r="D402" s="227" t="s">
        <v>157</v>
      </c>
      <c r="E402" s="228" t="s">
        <v>966</v>
      </c>
      <c r="F402" s="229" t="s">
        <v>967</v>
      </c>
      <c r="G402" s="230" t="s">
        <v>266</v>
      </c>
      <c r="H402" s="231">
        <v>0.025000000000000001</v>
      </c>
      <c r="I402" s="232"/>
      <c r="J402" s="233">
        <f>ROUND(I402*H402,2)</f>
        <v>0</v>
      </c>
      <c r="K402" s="229" t="s">
        <v>161</v>
      </c>
      <c r="L402" s="45"/>
      <c r="M402" s="299" t="s">
        <v>1</v>
      </c>
      <c r="N402" s="300" t="s">
        <v>41</v>
      </c>
      <c r="O402" s="301"/>
      <c r="P402" s="302">
        <f>O402*H402</f>
        <v>0</v>
      </c>
      <c r="Q402" s="302">
        <v>0</v>
      </c>
      <c r="R402" s="302">
        <f>Q402*H402</f>
        <v>0</v>
      </c>
      <c r="S402" s="302">
        <v>0</v>
      </c>
      <c r="T402" s="303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8" t="s">
        <v>209</v>
      </c>
      <c r="AT402" s="238" t="s">
        <v>157</v>
      </c>
      <c r="AU402" s="238" t="s">
        <v>85</v>
      </c>
      <c r="AY402" s="18" t="s">
        <v>155</v>
      </c>
      <c r="BE402" s="239">
        <f>IF(N402="základní",J402,0)</f>
        <v>0</v>
      </c>
      <c r="BF402" s="239">
        <f>IF(N402="snížená",J402,0)</f>
        <v>0</v>
      </c>
      <c r="BG402" s="239">
        <f>IF(N402="zákl. přenesená",J402,0)</f>
        <v>0</v>
      </c>
      <c r="BH402" s="239">
        <f>IF(N402="sníž. přenesená",J402,0)</f>
        <v>0</v>
      </c>
      <c r="BI402" s="239">
        <f>IF(N402="nulová",J402,0)</f>
        <v>0</v>
      </c>
      <c r="BJ402" s="18" t="s">
        <v>83</v>
      </c>
      <c r="BK402" s="239">
        <f>ROUND(I402*H402,2)</f>
        <v>0</v>
      </c>
      <c r="BL402" s="18" t="s">
        <v>209</v>
      </c>
      <c r="BM402" s="238" t="s">
        <v>488</v>
      </c>
    </row>
    <row r="403" s="2" customFormat="1" ht="6.96" customHeight="1">
      <c r="A403" s="39"/>
      <c r="B403" s="67"/>
      <c r="C403" s="68"/>
      <c r="D403" s="68"/>
      <c r="E403" s="68"/>
      <c r="F403" s="68"/>
      <c r="G403" s="68"/>
      <c r="H403" s="68"/>
      <c r="I403" s="68"/>
      <c r="J403" s="68"/>
      <c r="K403" s="68"/>
      <c r="L403" s="45"/>
      <c r="M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</sheetData>
  <sheetProtection sheet="1" autoFilter="0" formatColumns="0" formatRows="0" objects="1" scenarios="1" spinCount="100000" saltValue="FD+6ZNU5GkECXF0wD1JM6IAw7U6C3ifJTY1voo2WFkjvx14nL61wxIi2lhUvmntnP9q3a+YEDOBJvIq5S06S1w==" hashValue="kcCsps9l1wzkzqR2qf35fkhcNefD5toO4nSiz4noFFMbULHXVL9PnaeXYFDNL677SZtCNcTLjPg9mXphkAgL3g==" algorithmName="SHA-512" password="CC35"/>
  <autoFilter ref="C131:K40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Opočínek III. část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968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969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8. 2. 2024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ROUND((SUM(BE128:BE338)),  2)</f>
        <v>0</v>
      </c>
      <c r="G35" s="39"/>
      <c r="H35" s="39"/>
      <c r="I35" s="165">
        <v>0.20999999999999999</v>
      </c>
      <c r="J35" s="164">
        <f>ROUND(((SUM(BE128:BE338))*I35),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ROUND((SUM(BF128:BF338)),  2)</f>
        <v>0</v>
      </c>
      <c r="G36" s="39"/>
      <c r="H36" s="39"/>
      <c r="I36" s="165">
        <v>0.12</v>
      </c>
      <c r="J36" s="164">
        <f>ROUND(((SUM(BF128:BF338))*I36),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ROUND((SUM(BG128:BG338)),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ROUND((SUM(BH128:BH338)),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ROUND((SUM(BI128:BI338)),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Opočínek III. část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968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04.1 - I.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Opočínek</v>
      </c>
      <c r="G91" s="41"/>
      <c r="H91" s="41"/>
      <c r="I91" s="33" t="s">
        <v>22</v>
      </c>
      <c r="J91" s="80" t="str">
        <f>IF(J14="","",J14)</f>
        <v>8. 2. 2024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Vodovody a kanalizace Pardubice, a.s.</v>
      </c>
      <c r="G93" s="41"/>
      <c r="H93" s="41"/>
      <c r="I93" s="33" t="s">
        <v>30</v>
      </c>
      <c r="J93" s="37" t="str">
        <f>E23</f>
        <v>Multiaqua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Lubor Dítě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126</v>
      </c>
      <c r="D96" s="186"/>
      <c r="E96" s="186"/>
      <c r="F96" s="186"/>
      <c r="G96" s="186"/>
      <c r="H96" s="186"/>
      <c r="I96" s="186"/>
      <c r="J96" s="187" t="s">
        <v>127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128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129</v>
      </c>
    </row>
    <row r="99" s="9" customFormat="1" ht="24.96" customHeight="1">
      <c r="A99" s="9"/>
      <c r="B99" s="189"/>
      <c r="C99" s="190"/>
      <c r="D99" s="191" t="s">
        <v>130</v>
      </c>
      <c r="E99" s="192"/>
      <c r="F99" s="192"/>
      <c r="G99" s="192"/>
      <c r="H99" s="192"/>
      <c r="I99" s="192"/>
      <c r="J99" s="193">
        <f>J129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131</v>
      </c>
      <c r="E100" s="197"/>
      <c r="F100" s="197"/>
      <c r="G100" s="197"/>
      <c r="H100" s="197"/>
      <c r="I100" s="197"/>
      <c r="J100" s="198">
        <f>J130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132</v>
      </c>
      <c r="E101" s="197"/>
      <c r="F101" s="197"/>
      <c r="G101" s="197"/>
      <c r="H101" s="197"/>
      <c r="I101" s="197"/>
      <c r="J101" s="198">
        <f>J245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134</v>
      </c>
      <c r="E102" s="197"/>
      <c r="F102" s="197"/>
      <c r="G102" s="197"/>
      <c r="H102" s="197"/>
      <c r="I102" s="197"/>
      <c r="J102" s="198">
        <f>J254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135</v>
      </c>
      <c r="E103" s="197"/>
      <c r="F103" s="197"/>
      <c r="G103" s="197"/>
      <c r="H103" s="197"/>
      <c r="I103" s="197"/>
      <c r="J103" s="198">
        <f>J263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136</v>
      </c>
      <c r="E104" s="197"/>
      <c r="F104" s="197"/>
      <c r="G104" s="197"/>
      <c r="H104" s="197"/>
      <c r="I104" s="197"/>
      <c r="J104" s="198">
        <f>J277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138</v>
      </c>
      <c r="E105" s="197"/>
      <c r="F105" s="197"/>
      <c r="G105" s="197"/>
      <c r="H105" s="197"/>
      <c r="I105" s="197"/>
      <c r="J105" s="198">
        <f>J302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139</v>
      </c>
      <c r="E106" s="197"/>
      <c r="F106" s="197"/>
      <c r="G106" s="197"/>
      <c r="H106" s="197"/>
      <c r="I106" s="197"/>
      <c r="J106" s="198">
        <f>J337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140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4" t="str">
        <f>E7</f>
        <v>Opočínek III. část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121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4" t="s">
        <v>968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123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SO 04.1 - I. část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Opočínek</v>
      </c>
      <c r="G122" s="41"/>
      <c r="H122" s="41"/>
      <c r="I122" s="33" t="s">
        <v>22</v>
      </c>
      <c r="J122" s="80" t="str">
        <f>IF(J14="","",J14)</f>
        <v>8. 2. 2024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>Vodovody a kanalizace Pardubice, a.s.</v>
      </c>
      <c r="G124" s="41"/>
      <c r="H124" s="41"/>
      <c r="I124" s="33" t="s">
        <v>30</v>
      </c>
      <c r="J124" s="37" t="str">
        <f>E23</f>
        <v>Multiaqua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IF(E20="","",E20)</f>
        <v>Vyplň údaj</v>
      </c>
      <c r="G125" s="41"/>
      <c r="H125" s="41"/>
      <c r="I125" s="33" t="s">
        <v>33</v>
      </c>
      <c r="J125" s="37" t="str">
        <f>E26</f>
        <v>Ing. Lubor Dítě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0"/>
      <c r="B127" s="201"/>
      <c r="C127" s="202" t="s">
        <v>141</v>
      </c>
      <c r="D127" s="203" t="s">
        <v>61</v>
      </c>
      <c r="E127" s="203" t="s">
        <v>57</v>
      </c>
      <c r="F127" s="203" t="s">
        <v>58</v>
      </c>
      <c r="G127" s="203" t="s">
        <v>142</v>
      </c>
      <c r="H127" s="203" t="s">
        <v>143</v>
      </c>
      <c r="I127" s="203" t="s">
        <v>144</v>
      </c>
      <c r="J127" s="203" t="s">
        <v>127</v>
      </c>
      <c r="K127" s="204" t="s">
        <v>145</v>
      </c>
      <c r="L127" s="205"/>
      <c r="M127" s="101" t="s">
        <v>1</v>
      </c>
      <c r="N127" s="102" t="s">
        <v>40</v>
      </c>
      <c r="O127" s="102" t="s">
        <v>146</v>
      </c>
      <c r="P127" s="102" t="s">
        <v>147</v>
      </c>
      <c r="Q127" s="102" t="s">
        <v>148</v>
      </c>
      <c r="R127" s="102" t="s">
        <v>149</v>
      </c>
      <c r="S127" s="102" t="s">
        <v>150</v>
      </c>
      <c r="T127" s="103" t="s">
        <v>151</v>
      </c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</row>
    <row r="128" s="2" customFormat="1" ht="22.8" customHeight="1">
      <c r="A128" s="39"/>
      <c r="B128" s="40"/>
      <c r="C128" s="108" t="s">
        <v>152</v>
      </c>
      <c r="D128" s="41"/>
      <c r="E128" s="41"/>
      <c r="F128" s="41"/>
      <c r="G128" s="41"/>
      <c r="H128" s="41"/>
      <c r="I128" s="41"/>
      <c r="J128" s="206">
        <f>BK128</f>
        <v>0</v>
      </c>
      <c r="K128" s="41"/>
      <c r="L128" s="45"/>
      <c r="M128" s="104"/>
      <c r="N128" s="207"/>
      <c r="O128" s="105"/>
      <c r="P128" s="208">
        <f>P129</f>
        <v>0</v>
      </c>
      <c r="Q128" s="105"/>
      <c r="R128" s="208">
        <f>R129</f>
        <v>467.14201272320003</v>
      </c>
      <c r="S128" s="105"/>
      <c r="T128" s="209">
        <f>T129</f>
        <v>163.36439999999999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129</v>
      </c>
      <c r="BK128" s="210">
        <f>BK129</f>
        <v>0</v>
      </c>
    </row>
    <row r="129" s="12" customFormat="1" ht="25.92" customHeight="1">
      <c r="A129" s="12"/>
      <c r="B129" s="211"/>
      <c r="C129" s="212"/>
      <c r="D129" s="213" t="s">
        <v>75</v>
      </c>
      <c r="E129" s="214" t="s">
        <v>153</v>
      </c>
      <c r="F129" s="214" t="s">
        <v>154</v>
      </c>
      <c r="G129" s="212"/>
      <c r="H129" s="212"/>
      <c r="I129" s="215"/>
      <c r="J129" s="216">
        <f>BK129</f>
        <v>0</v>
      </c>
      <c r="K129" s="212"/>
      <c r="L129" s="217"/>
      <c r="M129" s="218"/>
      <c r="N129" s="219"/>
      <c r="O129" s="219"/>
      <c r="P129" s="220">
        <f>P130+P245+P254+P263+P277+P302+P337</f>
        <v>0</v>
      </c>
      <c r="Q129" s="219"/>
      <c r="R129" s="220">
        <f>R130+R245+R254+R263+R277+R302+R337</f>
        <v>467.14201272320003</v>
      </c>
      <c r="S129" s="219"/>
      <c r="T129" s="221">
        <f>T130+T245+T254+T263+T277+T302+T337</f>
        <v>163.36439999999999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83</v>
      </c>
      <c r="AT129" s="223" t="s">
        <v>75</v>
      </c>
      <c r="AU129" s="223" t="s">
        <v>76</v>
      </c>
      <c r="AY129" s="222" t="s">
        <v>155</v>
      </c>
      <c r="BK129" s="224">
        <f>BK130+BK245+BK254+BK263+BK277+BK302+BK337</f>
        <v>0</v>
      </c>
    </row>
    <row r="130" s="12" customFormat="1" ht="22.8" customHeight="1">
      <c r="A130" s="12"/>
      <c r="B130" s="211"/>
      <c r="C130" s="212"/>
      <c r="D130" s="213" t="s">
        <v>75</v>
      </c>
      <c r="E130" s="225" t="s">
        <v>83</v>
      </c>
      <c r="F130" s="225" t="s">
        <v>156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SUM(P131:P244)</f>
        <v>0</v>
      </c>
      <c r="Q130" s="219"/>
      <c r="R130" s="220">
        <f>SUM(R131:R244)</f>
        <v>341.64278569919998</v>
      </c>
      <c r="S130" s="219"/>
      <c r="T130" s="221">
        <f>SUM(T131:T244)</f>
        <v>163.36439999999999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83</v>
      </c>
      <c r="AT130" s="223" t="s">
        <v>75</v>
      </c>
      <c r="AU130" s="223" t="s">
        <v>83</v>
      </c>
      <c r="AY130" s="222" t="s">
        <v>155</v>
      </c>
      <c r="BK130" s="224">
        <f>SUM(BK131:BK244)</f>
        <v>0</v>
      </c>
    </row>
    <row r="131" s="2" customFormat="1" ht="66.75" customHeight="1">
      <c r="A131" s="39"/>
      <c r="B131" s="40"/>
      <c r="C131" s="227" t="s">
        <v>83</v>
      </c>
      <c r="D131" s="227" t="s">
        <v>157</v>
      </c>
      <c r="E131" s="228" t="s">
        <v>168</v>
      </c>
      <c r="F131" s="229" t="s">
        <v>169</v>
      </c>
      <c r="G131" s="230" t="s">
        <v>160</v>
      </c>
      <c r="H131" s="231">
        <v>138</v>
      </c>
      <c r="I131" s="232"/>
      <c r="J131" s="233">
        <f>ROUND(I131*H131,2)</f>
        <v>0</v>
      </c>
      <c r="K131" s="229" t="s">
        <v>161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0.28999999999999998</v>
      </c>
      <c r="T131" s="237">
        <f>S131*H131</f>
        <v>40.019999999999996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162</v>
      </c>
      <c r="AT131" s="238" t="s">
        <v>157</v>
      </c>
      <c r="AU131" s="238" t="s">
        <v>85</v>
      </c>
      <c r="AY131" s="18" t="s">
        <v>155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162</v>
      </c>
      <c r="BM131" s="238" t="s">
        <v>85</v>
      </c>
    </row>
    <row r="132" s="13" customFormat="1">
      <c r="A132" s="13"/>
      <c r="B132" s="240"/>
      <c r="C132" s="241"/>
      <c r="D132" s="242" t="s">
        <v>163</v>
      </c>
      <c r="E132" s="243" t="s">
        <v>1</v>
      </c>
      <c r="F132" s="244" t="s">
        <v>970</v>
      </c>
      <c r="G132" s="241"/>
      <c r="H132" s="243" t="s">
        <v>1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163</v>
      </c>
      <c r="AU132" s="250" t="s">
        <v>85</v>
      </c>
      <c r="AV132" s="13" t="s">
        <v>83</v>
      </c>
      <c r="AW132" s="13" t="s">
        <v>32</v>
      </c>
      <c r="AX132" s="13" t="s">
        <v>76</v>
      </c>
      <c r="AY132" s="250" t="s">
        <v>155</v>
      </c>
    </row>
    <row r="133" s="13" customFormat="1">
      <c r="A133" s="13"/>
      <c r="B133" s="240"/>
      <c r="C133" s="241"/>
      <c r="D133" s="242" t="s">
        <v>163</v>
      </c>
      <c r="E133" s="243" t="s">
        <v>1</v>
      </c>
      <c r="F133" s="244" t="s">
        <v>165</v>
      </c>
      <c r="G133" s="241"/>
      <c r="H133" s="243" t="s">
        <v>1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163</v>
      </c>
      <c r="AU133" s="250" t="s">
        <v>85</v>
      </c>
      <c r="AV133" s="13" t="s">
        <v>83</v>
      </c>
      <c r="AW133" s="13" t="s">
        <v>32</v>
      </c>
      <c r="AX133" s="13" t="s">
        <v>76</v>
      </c>
      <c r="AY133" s="250" t="s">
        <v>155</v>
      </c>
    </row>
    <row r="134" s="14" customFormat="1">
      <c r="A134" s="14"/>
      <c r="B134" s="251"/>
      <c r="C134" s="252"/>
      <c r="D134" s="242" t="s">
        <v>163</v>
      </c>
      <c r="E134" s="253" t="s">
        <v>1</v>
      </c>
      <c r="F134" s="254" t="s">
        <v>971</v>
      </c>
      <c r="G134" s="252"/>
      <c r="H134" s="255">
        <v>138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1" t="s">
        <v>163</v>
      </c>
      <c r="AU134" s="261" t="s">
        <v>85</v>
      </c>
      <c r="AV134" s="14" t="s">
        <v>85</v>
      </c>
      <c r="AW134" s="14" t="s">
        <v>32</v>
      </c>
      <c r="AX134" s="14" t="s">
        <v>76</v>
      </c>
      <c r="AY134" s="261" t="s">
        <v>155</v>
      </c>
    </row>
    <row r="135" s="15" customFormat="1">
      <c r="A135" s="15"/>
      <c r="B135" s="262"/>
      <c r="C135" s="263"/>
      <c r="D135" s="242" t="s">
        <v>163</v>
      </c>
      <c r="E135" s="264" t="s">
        <v>1</v>
      </c>
      <c r="F135" s="265" t="s">
        <v>167</v>
      </c>
      <c r="G135" s="263"/>
      <c r="H135" s="266">
        <v>138</v>
      </c>
      <c r="I135" s="267"/>
      <c r="J135" s="263"/>
      <c r="K135" s="263"/>
      <c r="L135" s="268"/>
      <c r="M135" s="269"/>
      <c r="N135" s="270"/>
      <c r="O135" s="270"/>
      <c r="P135" s="270"/>
      <c r="Q135" s="270"/>
      <c r="R135" s="270"/>
      <c r="S135" s="270"/>
      <c r="T135" s="27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2" t="s">
        <v>163</v>
      </c>
      <c r="AU135" s="272" t="s">
        <v>85</v>
      </c>
      <c r="AV135" s="15" t="s">
        <v>162</v>
      </c>
      <c r="AW135" s="15" t="s">
        <v>32</v>
      </c>
      <c r="AX135" s="15" t="s">
        <v>83</v>
      </c>
      <c r="AY135" s="272" t="s">
        <v>155</v>
      </c>
    </row>
    <row r="136" s="2" customFormat="1" ht="66.75" customHeight="1">
      <c r="A136" s="39"/>
      <c r="B136" s="40"/>
      <c r="C136" s="227" t="s">
        <v>85</v>
      </c>
      <c r="D136" s="227" t="s">
        <v>157</v>
      </c>
      <c r="E136" s="228" t="s">
        <v>633</v>
      </c>
      <c r="F136" s="229" t="s">
        <v>634</v>
      </c>
      <c r="G136" s="230" t="s">
        <v>160</v>
      </c>
      <c r="H136" s="231">
        <v>138</v>
      </c>
      <c r="I136" s="232"/>
      <c r="J136" s="233">
        <f>ROUND(I136*H136,2)</f>
        <v>0</v>
      </c>
      <c r="K136" s="229" t="s">
        <v>161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0.44</v>
      </c>
      <c r="T136" s="237">
        <f>S136*H136</f>
        <v>60.719999999999999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162</v>
      </c>
      <c r="AT136" s="238" t="s">
        <v>157</v>
      </c>
      <c r="AU136" s="238" t="s">
        <v>85</v>
      </c>
      <c r="AY136" s="18" t="s">
        <v>155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162</v>
      </c>
      <c r="BM136" s="238" t="s">
        <v>162</v>
      </c>
    </row>
    <row r="137" s="13" customFormat="1">
      <c r="A137" s="13"/>
      <c r="B137" s="240"/>
      <c r="C137" s="241"/>
      <c r="D137" s="242" t="s">
        <v>163</v>
      </c>
      <c r="E137" s="243" t="s">
        <v>1</v>
      </c>
      <c r="F137" s="244" t="s">
        <v>970</v>
      </c>
      <c r="G137" s="241"/>
      <c r="H137" s="243" t="s">
        <v>1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163</v>
      </c>
      <c r="AU137" s="250" t="s">
        <v>85</v>
      </c>
      <c r="AV137" s="13" t="s">
        <v>83</v>
      </c>
      <c r="AW137" s="13" t="s">
        <v>32</v>
      </c>
      <c r="AX137" s="13" t="s">
        <v>76</v>
      </c>
      <c r="AY137" s="250" t="s">
        <v>155</v>
      </c>
    </row>
    <row r="138" s="13" customFormat="1">
      <c r="A138" s="13"/>
      <c r="B138" s="240"/>
      <c r="C138" s="241"/>
      <c r="D138" s="242" t="s">
        <v>163</v>
      </c>
      <c r="E138" s="243" t="s">
        <v>1</v>
      </c>
      <c r="F138" s="244" t="s">
        <v>537</v>
      </c>
      <c r="G138" s="241"/>
      <c r="H138" s="243" t="s">
        <v>1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163</v>
      </c>
      <c r="AU138" s="250" t="s">
        <v>85</v>
      </c>
      <c r="AV138" s="13" t="s">
        <v>83</v>
      </c>
      <c r="AW138" s="13" t="s">
        <v>32</v>
      </c>
      <c r="AX138" s="13" t="s">
        <v>76</v>
      </c>
      <c r="AY138" s="250" t="s">
        <v>155</v>
      </c>
    </row>
    <row r="139" s="14" customFormat="1">
      <c r="A139" s="14"/>
      <c r="B139" s="251"/>
      <c r="C139" s="252"/>
      <c r="D139" s="242" t="s">
        <v>163</v>
      </c>
      <c r="E139" s="253" t="s">
        <v>1</v>
      </c>
      <c r="F139" s="254" t="s">
        <v>971</v>
      </c>
      <c r="G139" s="252"/>
      <c r="H139" s="255">
        <v>138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163</v>
      </c>
      <c r="AU139" s="261" t="s">
        <v>85</v>
      </c>
      <c r="AV139" s="14" t="s">
        <v>85</v>
      </c>
      <c r="AW139" s="14" t="s">
        <v>32</v>
      </c>
      <c r="AX139" s="14" t="s">
        <v>76</v>
      </c>
      <c r="AY139" s="261" t="s">
        <v>155</v>
      </c>
    </row>
    <row r="140" s="15" customFormat="1">
      <c r="A140" s="15"/>
      <c r="B140" s="262"/>
      <c r="C140" s="263"/>
      <c r="D140" s="242" t="s">
        <v>163</v>
      </c>
      <c r="E140" s="264" t="s">
        <v>1</v>
      </c>
      <c r="F140" s="265" t="s">
        <v>167</v>
      </c>
      <c r="G140" s="263"/>
      <c r="H140" s="266">
        <v>138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2" t="s">
        <v>163</v>
      </c>
      <c r="AU140" s="272" t="s">
        <v>85</v>
      </c>
      <c r="AV140" s="15" t="s">
        <v>162</v>
      </c>
      <c r="AW140" s="15" t="s">
        <v>32</v>
      </c>
      <c r="AX140" s="15" t="s">
        <v>83</v>
      </c>
      <c r="AY140" s="272" t="s">
        <v>155</v>
      </c>
    </row>
    <row r="141" s="2" customFormat="1" ht="62.7" customHeight="1">
      <c r="A141" s="39"/>
      <c r="B141" s="40"/>
      <c r="C141" s="227" t="s">
        <v>178</v>
      </c>
      <c r="D141" s="227" t="s">
        <v>157</v>
      </c>
      <c r="E141" s="228" t="s">
        <v>179</v>
      </c>
      <c r="F141" s="229" t="s">
        <v>180</v>
      </c>
      <c r="G141" s="230" t="s">
        <v>160</v>
      </c>
      <c r="H141" s="231">
        <v>138</v>
      </c>
      <c r="I141" s="232"/>
      <c r="J141" s="233">
        <f>ROUND(I141*H141,2)</f>
        <v>0</v>
      </c>
      <c r="K141" s="229" t="s">
        <v>161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0.32500000000000001</v>
      </c>
      <c r="T141" s="237">
        <f>S141*H141</f>
        <v>44.850000000000001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162</v>
      </c>
      <c r="AT141" s="238" t="s">
        <v>157</v>
      </c>
      <c r="AU141" s="238" t="s">
        <v>85</v>
      </c>
      <c r="AY141" s="18" t="s">
        <v>155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162</v>
      </c>
      <c r="BM141" s="238" t="s">
        <v>181</v>
      </c>
    </row>
    <row r="142" s="13" customFormat="1">
      <c r="A142" s="13"/>
      <c r="B142" s="240"/>
      <c r="C142" s="241"/>
      <c r="D142" s="242" t="s">
        <v>163</v>
      </c>
      <c r="E142" s="243" t="s">
        <v>1</v>
      </c>
      <c r="F142" s="244" t="s">
        <v>970</v>
      </c>
      <c r="G142" s="241"/>
      <c r="H142" s="243" t="s">
        <v>1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163</v>
      </c>
      <c r="AU142" s="250" t="s">
        <v>85</v>
      </c>
      <c r="AV142" s="13" t="s">
        <v>83</v>
      </c>
      <c r="AW142" s="13" t="s">
        <v>32</v>
      </c>
      <c r="AX142" s="13" t="s">
        <v>76</v>
      </c>
      <c r="AY142" s="250" t="s">
        <v>155</v>
      </c>
    </row>
    <row r="143" s="13" customFormat="1">
      <c r="A143" s="13"/>
      <c r="B143" s="240"/>
      <c r="C143" s="241"/>
      <c r="D143" s="242" t="s">
        <v>163</v>
      </c>
      <c r="E143" s="243" t="s">
        <v>1</v>
      </c>
      <c r="F143" s="244" t="s">
        <v>165</v>
      </c>
      <c r="G143" s="241"/>
      <c r="H143" s="243" t="s">
        <v>1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163</v>
      </c>
      <c r="AU143" s="250" t="s">
        <v>85</v>
      </c>
      <c r="AV143" s="13" t="s">
        <v>83</v>
      </c>
      <c r="AW143" s="13" t="s">
        <v>32</v>
      </c>
      <c r="AX143" s="13" t="s">
        <v>76</v>
      </c>
      <c r="AY143" s="250" t="s">
        <v>155</v>
      </c>
    </row>
    <row r="144" s="14" customFormat="1">
      <c r="A144" s="14"/>
      <c r="B144" s="251"/>
      <c r="C144" s="252"/>
      <c r="D144" s="242" t="s">
        <v>163</v>
      </c>
      <c r="E144" s="253" t="s">
        <v>1</v>
      </c>
      <c r="F144" s="254" t="s">
        <v>971</v>
      </c>
      <c r="G144" s="252"/>
      <c r="H144" s="255">
        <v>138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163</v>
      </c>
      <c r="AU144" s="261" t="s">
        <v>85</v>
      </c>
      <c r="AV144" s="14" t="s">
        <v>85</v>
      </c>
      <c r="AW144" s="14" t="s">
        <v>32</v>
      </c>
      <c r="AX144" s="14" t="s">
        <v>76</v>
      </c>
      <c r="AY144" s="261" t="s">
        <v>155</v>
      </c>
    </row>
    <row r="145" s="15" customFormat="1">
      <c r="A145" s="15"/>
      <c r="B145" s="262"/>
      <c r="C145" s="263"/>
      <c r="D145" s="242" t="s">
        <v>163</v>
      </c>
      <c r="E145" s="264" t="s">
        <v>1</v>
      </c>
      <c r="F145" s="265" t="s">
        <v>167</v>
      </c>
      <c r="G145" s="263"/>
      <c r="H145" s="266">
        <v>138</v>
      </c>
      <c r="I145" s="267"/>
      <c r="J145" s="263"/>
      <c r="K145" s="263"/>
      <c r="L145" s="268"/>
      <c r="M145" s="269"/>
      <c r="N145" s="270"/>
      <c r="O145" s="270"/>
      <c r="P145" s="270"/>
      <c r="Q145" s="270"/>
      <c r="R145" s="270"/>
      <c r="S145" s="270"/>
      <c r="T145" s="27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2" t="s">
        <v>163</v>
      </c>
      <c r="AU145" s="272" t="s">
        <v>85</v>
      </c>
      <c r="AV145" s="15" t="s">
        <v>162</v>
      </c>
      <c r="AW145" s="15" t="s">
        <v>32</v>
      </c>
      <c r="AX145" s="15" t="s">
        <v>83</v>
      </c>
      <c r="AY145" s="272" t="s">
        <v>155</v>
      </c>
    </row>
    <row r="146" s="2" customFormat="1" ht="49.05" customHeight="1">
      <c r="A146" s="39"/>
      <c r="B146" s="40"/>
      <c r="C146" s="227" t="s">
        <v>162</v>
      </c>
      <c r="D146" s="227" t="s">
        <v>157</v>
      </c>
      <c r="E146" s="228" t="s">
        <v>189</v>
      </c>
      <c r="F146" s="229" t="s">
        <v>190</v>
      </c>
      <c r="G146" s="230" t="s">
        <v>160</v>
      </c>
      <c r="H146" s="231">
        <v>138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162</v>
      </c>
      <c r="AT146" s="238" t="s">
        <v>157</v>
      </c>
      <c r="AU146" s="238" t="s">
        <v>85</v>
      </c>
      <c r="AY146" s="18" t="s">
        <v>155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83</v>
      </c>
      <c r="BK146" s="239">
        <f>ROUND(I146*H146,2)</f>
        <v>0</v>
      </c>
      <c r="BL146" s="18" t="s">
        <v>162</v>
      </c>
      <c r="BM146" s="238" t="s">
        <v>186</v>
      </c>
    </row>
    <row r="147" s="2" customFormat="1">
      <c r="A147" s="39"/>
      <c r="B147" s="40"/>
      <c r="C147" s="41"/>
      <c r="D147" s="242" t="s">
        <v>192</v>
      </c>
      <c r="E147" s="41"/>
      <c r="F147" s="273" t="s">
        <v>193</v>
      </c>
      <c r="G147" s="41"/>
      <c r="H147" s="41"/>
      <c r="I147" s="274"/>
      <c r="J147" s="41"/>
      <c r="K147" s="41"/>
      <c r="L147" s="45"/>
      <c r="M147" s="275"/>
      <c r="N147" s="27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192</v>
      </c>
      <c r="AU147" s="18" t="s">
        <v>85</v>
      </c>
    </row>
    <row r="148" s="13" customFormat="1">
      <c r="A148" s="13"/>
      <c r="B148" s="240"/>
      <c r="C148" s="241"/>
      <c r="D148" s="242" t="s">
        <v>163</v>
      </c>
      <c r="E148" s="243" t="s">
        <v>1</v>
      </c>
      <c r="F148" s="244" t="s">
        <v>970</v>
      </c>
      <c r="G148" s="241"/>
      <c r="H148" s="243" t="s">
        <v>1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163</v>
      </c>
      <c r="AU148" s="250" t="s">
        <v>85</v>
      </c>
      <c r="AV148" s="13" t="s">
        <v>83</v>
      </c>
      <c r="AW148" s="13" t="s">
        <v>32</v>
      </c>
      <c r="AX148" s="13" t="s">
        <v>76</v>
      </c>
      <c r="AY148" s="250" t="s">
        <v>155</v>
      </c>
    </row>
    <row r="149" s="13" customFormat="1">
      <c r="A149" s="13"/>
      <c r="B149" s="240"/>
      <c r="C149" s="241"/>
      <c r="D149" s="242" t="s">
        <v>163</v>
      </c>
      <c r="E149" s="243" t="s">
        <v>1</v>
      </c>
      <c r="F149" s="244" t="s">
        <v>165</v>
      </c>
      <c r="G149" s="241"/>
      <c r="H149" s="243" t="s">
        <v>1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163</v>
      </c>
      <c r="AU149" s="250" t="s">
        <v>85</v>
      </c>
      <c r="AV149" s="13" t="s">
        <v>83</v>
      </c>
      <c r="AW149" s="13" t="s">
        <v>32</v>
      </c>
      <c r="AX149" s="13" t="s">
        <v>76</v>
      </c>
      <c r="AY149" s="250" t="s">
        <v>155</v>
      </c>
    </row>
    <row r="150" s="14" customFormat="1">
      <c r="A150" s="14"/>
      <c r="B150" s="251"/>
      <c r="C150" s="252"/>
      <c r="D150" s="242" t="s">
        <v>163</v>
      </c>
      <c r="E150" s="253" t="s">
        <v>1</v>
      </c>
      <c r="F150" s="254" t="s">
        <v>971</v>
      </c>
      <c r="G150" s="252"/>
      <c r="H150" s="255">
        <v>138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163</v>
      </c>
      <c r="AU150" s="261" t="s">
        <v>85</v>
      </c>
      <c r="AV150" s="14" t="s">
        <v>85</v>
      </c>
      <c r="AW150" s="14" t="s">
        <v>32</v>
      </c>
      <c r="AX150" s="14" t="s">
        <v>76</v>
      </c>
      <c r="AY150" s="261" t="s">
        <v>155</v>
      </c>
    </row>
    <row r="151" s="15" customFormat="1">
      <c r="A151" s="15"/>
      <c r="B151" s="262"/>
      <c r="C151" s="263"/>
      <c r="D151" s="242" t="s">
        <v>163</v>
      </c>
      <c r="E151" s="264" t="s">
        <v>1</v>
      </c>
      <c r="F151" s="265" t="s">
        <v>167</v>
      </c>
      <c r="G151" s="263"/>
      <c r="H151" s="266">
        <v>138</v>
      </c>
      <c r="I151" s="267"/>
      <c r="J151" s="263"/>
      <c r="K151" s="263"/>
      <c r="L151" s="268"/>
      <c r="M151" s="269"/>
      <c r="N151" s="270"/>
      <c r="O151" s="270"/>
      <c r="P151" s="270"/>
      <c r="Q151" s="270"/>
      <c r="R151" s="270"/>
      <c r="S151" s="270"/>
      <c r="T151" s="27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2" t="s">
        <v>163</v>
      </c>
      <c r="AU151" s="272" t="s">
        <v>85</v>
      </c>
      <c r="AV151" s="15" t="s">
        <v>162</v>
      </c>
      <c r="AW151" s="15" t="s">
        <v>32</v>
      </c>
      <c r="AX151" s="15" t="s">
        <v>83</v>
      </c>
      <c r="AY151" s="272" t="s">
        <v>155</v>
      </c>
    </row>
    <row r="152" s="2" customFormat="1" ht="49.05" customHeight="1">
      <c r="A152" s="39"/>
      <c r="B152" s="40"/>
      <c r="C152" s="227" t="s">
        <v>188</v>
      </c>
      <c r="D152" s="227" t="s">
        <v>157</v>
      </c>
      <c r="E152" s="228" t="s">
        <v>196</v>
      </c>
      <c r="F152" s="229" t="s">
        <v>197</v>
      </c>
      <c r="G152" s="230" t="s">
        <v>160</v>
      </c>
      <c r="H152" s="231">
        <v>193.19999999999999</v>
      </c>
      <c r="I152" s="232"/>
      <c r="J152" s="233">
        <f>ROUND(I152*H152,2)</f>
        <v>0</v>
      </c>
      <c r="K152" s="229" t="s">
        <v>161</v>
      </c>
      <c r="L152" s="45"/>
      <c r="M152" s="234" t="s">
        <v>1</v>
      </c>
      <c r="N152" s="235" t="s">
        <v>41</v>
      </c>
      <c r="O152" s="92"/>
      <c r="P152" s="236">
        <f>O152*H152</f>
        <v>0</v>
      </c>
      <c r="Q152" s="236">
        <v>3.8359999999999999E-05</v>
      </c>
      <c r="R152" s="236">
        <f>Q152*H152</f>
        <v>0.007411151999999999</v>
      </c>
      <c r="S152" s="236">
        <v>0.091999999999999998</v>
      </c>
      <c r="T152" s="237">
        <f>S152*H152</f>
        <v>17.7744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162</v>
      </c>
      <c r="AT152" s="238" t="s">
        <v>157</v>
      </c>
      <c r="AU152" s="238" t="s">
        <v>85</v>
      </c>
      <c r="AY152" s="18" t="s">
        <v>155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162</v>
      </c>
      <c r="BM152" s="238" t="s">
        <v>191</v>
      </c>
    </row>
    <row r="153" s="13" customFormat="1">
      <c r="A153" s="13"/>
      <c r="B153" s="240"/>
      <c r="C153" s="241"/>
      <c r="D153" s="242" t="s">
        <v>163</v>
      </c>
      <c r="E153" s="243" t="s">
        <v>1</v>
      </c>
      <c r="F153" s="244" t="s">
        <v>970</v>
      </c>
      <c r="G153" s="241"/>
      <c r="H153" s="243" t="s">
        <v>1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163</v>
      </c>
      <c r="AU153" s="250" t="s">
        <v>85</v>
      </c>
      <c r="AV153" s="13" t="s">
        <v>83</v>
      </c>
      <c r="AW153" s="13" t="s">
        <v>32</v>
      </c>
      <c r="AX153" s="13" t="s">
        <v>76</v>
      </c>
      <c r="AY153" s="250" t="s">
        <v>155</v>
      </c>
    </row>
    <row r="154" s="13" customFormat="1">
      <c r="A154" s="13"/>
      <c r="B154" s="240"/>
      <c r="C154" s="241"/>
      <c r="D154" s="242" t="s">
        <v>163</v>
      </c>
      <c r="E154" s="243" t="s">
        <v>1</v>
      </c>
      <c r="F154" s="244" t="s">
        <v>165</v>
      </c>
      <c r="G154" s="241"/>
      <c r="H154" s="243" t="s">
        <v>1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163</v>
      </c>
      <c r="AU154" s="250" t="s">
        <v>85</v>
      </c>
      <c r="AV154" s="13" t="s">
        <v>83</v>
      </c>
      <c r="AW154" s="13" t="s">
        <v>32</v>
      </c>
      <c r="AX154" s="13" t="s">
        <v>76</v>
      </c>
      <c r="AY154" s="250" t="s">
        <v>155</v>
      </c>
    </row>
    <row r="155" s="14" customFormat="1">
      <c r="A155" s="14"/>
      <c r="B155" s="251"/>
      <c r="C155" s="252"/>
      <c r="D155" s="242" t="s">
        <v>163</v>
      </c>
      <c r="E155" s="253" t="s">
        <v>1</v>
      </c>
      <c r="F155" s="254" t="s">
        <v>972</v>
      </c>
      <c r="G155" s="252"/>
      <c r="H155" s="255">
        <v>193.19999999999999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163</v>
      </c>
      <c r="AU155" s="261" t="s">
        <v>85</v>
      </c>
      <c r="AV155" s="14" t="s">
        <v>85</v>
      </c>
      <c r="AW155" s="14" t="s">
        <v>32</v>
      </c>
      <c r="AX155" s="14" t="s">
        <v>76</v>
      </c>
      <c r="AY155" s="261" t="s">
        <v>155</v>
      </c>
    </row>
    <row r="156" s="15" customFormat="1">
      <c r="A156" s="15"/>
      <c r="B156" s="262"/>
      <c r="C156" s="263"/>
      <c r="D156" s="242" t="s">
        <v>163</v>
      </c>
      <c r="E156" s="264" t="s">
        <v>1</v>
      </c>
      <c r="F156" s="265" t="s">
        <v>167</v>
      </c>
      <c r="G156" s="263"/>
      <c r="H156" s="266">
        <v>193.19999999999999</v>
      </c>
      <c r="I156" s="267"/>
      <c r="J156" s="263"/>
      <c r="K156" s="263"/>
      <c r="L156" s="268"/>
      <c r="M156" s="269"/>
      <c r="N156" s="270"/>
      <c r="O156" s="270"/>
      <c r="P156" s="270"/>
      <c r="Q156" s="270"/>
      <c r="R156" s="270"/>
      <c r="S156" s="270"/>
      <c r="T156" s="27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2" t="s">
        <v>163</v>
      </c>
      <c r="AU156" s="272" t="s">
        <v>85</v>
      </c>
      <c r="AV156" s="15" t="s">
        <v>162</v>
      </c>
      <c r="AW156" s="15" t="s">
        <v>32</v>
      </c>
      <c r="AX156" s="15" t="s">
        <v>83</v>
      </c>
      <c r="AY156" s="272" t="s">
        <v>155</v>
      </c>
    </row>
    <row r="157" s="2" customFormat="1" ht="24.15" customHeight="1">
      <c r="A157" s="39"/>
      <c r="B157" s="40"/>
      <c r="C157" s="227" t="s">
        <v>181</v>
      </c>
      <c r="D157" s="227" t="s">
        <v>157</v>
      </c>
      <c r="E157" s="228" t="s">
        <v>200</v>
      </c>
      <c r="F157" s="229" t="s">
        <v>201</v>
      </c>
      <c r="G157" s="230" t="s">
        <v>202</v>
      </c>
      <c r="H157" s="231">
        <v>331.19999999999999</v>
      </c>
      <c r="I157" s="232"/>
      <c r="J157" s="233">
        <f>ROUND(I157*H157,2)</f>
        <v>0</v>
      </c>
      <c r="K157" s="229" t="s">
        <v>161</v>
      </c>
      <c r="L157" s="45"/>
      <c r="M157" s="234" t="s">
        <v>1</v>
      </c>
      <c r="N157" s="235" t="s">
        <v>41</v>
      </c>
      <c r="O157" s="92"/>
      <c r="P157" s="236">
        <f>O157*H157</f>
        <v>0</v>
      </c>
      <c r="Q157" s="236">
        <v>3.2634E-05</v>
      </c>
      <c r="R157" s="236">
        <f>Q157*H157</f>
        <v>0.0108083808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162</v>
      </c>
      <c r="AT157" s="238" t="s">
        <v>157</v>
      </c>
      <c r="AU157" s="238" t="s">
        <v>85</v>
      </c>
      <c r="AY157" s="18" t="s">
        <v>155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162</v>
      </c>
      <c r="BM157" s="238" t="s">
        <v>8</v>
      </c>
    </row>
    <row r="158" s="14" customFormat="1">
      <c r="A158" s="14"/>
      <c r="B158" s="251"/>
      <c r="C158" s="252"/>
      <c r="D158" s="242" t="s">
        <v>163</v>
      </c>
      <c r="E158" s="253" t="s">
        <v>1</v>
      </c>
      <c r="F158" s="254" t="s">
        <v>973</v>
      </c>
      <c r="G158" s="252"/>
      <c r="H158" s="255">
        <v>331.19999999999999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163</v>
      </c>
      <c r="AU158" s="261" t="s">
        <v>85</v>
      </c>
      <c r="AV158" s="14" t="s">
        <v>85</v>
      </c>
      <c r="AW158" s="14" t="s">
        <v>32</v>
      </c>
      <c r="AX158" s="14" t="s">
        <v>76</v>
      </c>
      <c r="AY158" s="261" t="s">
        <v>155</v>
      </c>
    </row>
    <row r="159" s="15" customFormat="1">
      <c r="A159" s="15"/>
      <c r="B159" s="262"/>
      <c r="C159" s="263"/>
      <c r="D159" s="242" t="s">
        <v>163</v>
      </c>
      <c r="E159" s="264" t="s">
        <v>1</v>
      </c>
      <c r="F159" s="265" t="s">
        <v>167</v>
      </c>
      <c r="G159" s="263"/>
      <c r="H159" s="266">
        <v>331.19999999999999</v>
      </c>
      <c r="I159" s="267"/>
      <c r="J159" s="263"/>
      <c r="K159" s="263"/>
      <c r="L159" s="268"/>
      <c r="M159" s="269"/>
      <c r="N159" s="270"/>
      <c r="O159" s="270"/>
      <c r="P159" s="270"/>
      <c r="Q159" s="270"/>
      <c r="R159" s="270"/>
      <c r="S159" s="270"/>
      <c r="T159" s="27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2" t="s">
        <v>163</v>
      </c>
      <c r="AU159" s="272" t="s">
        <v>85</v>
      </c>
      <c r="AV159" s="15" t="s">
        <v>162</v>
      </c>
      <c r="AW159" s="15" t="s">
        <v>32</v>
      </c>
      <c r="AX159" s="15" t="s">
        <v>83</v>
      </c>
      <c r="AY159" s="272" t="s">
        <v>155</v>
      </c>
    </row>
    <row r="160" s="2" customFormat="1" ht="37.8" customHeight="1">
      <c r="A160" s="39"/>
      <c r="B160" s="40"/>
      <c r="C160" s="227" t="s">
        <v>199</v>
      </c>
      <c r="D160" s="227" t="s">
        <v>157</v>
      </c>
      <c r="E160" s="228" t="s">
        <v>206</v>
      </c>
      <c r="F160" s="229" t="s">
        <v>207</v>
      </c>
      <c r="G160" s="230" t="s">
        <v>208</v>
      </c>
      <c r="H160" s="231">
        <v>13.800000000000001</v>
      </c>
      <c r="I160" s="232"/>
      <c r="J160" s="233">
        <f>ROUND(I160*H160,2)</f>
        <v>0</v>
      </c>
      <c r="K160" s="229" t="s">
        <v>161</v>
      </c>
      <c r="L160" s="45"/>
      <c r="M160" s="234" t="s">
        <v>1</v>
      </c>
      <c r="N160" s="235" t="s">
        <v>41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162</v>
      </c>
      <c r="AT160" s="238" t="s">
        <v>157</v>
      </c>
      <c r="AU160" s="238" t="s">
        <v>85</v>
      </c>
      <c r="AY160" s="18" t="s">
        <v>155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83</v>
      </c>
      <c r="BK160" s="239">
        <f>ROUND(I160*H160,2)</f>
        <v>0</v>
      </c>
      <c r="BL160" s="18" t="s">
        <v>162</v>
      </c>
      <c r="BM160" s="238" t="s">
        <v>203</v>
      </c>
    </row>
    <row r="161" s="14" customFormat="1">
      <c r="A161" s="14"/>
      <c r="B161" s="251"/>
      <c r="C161" s="252"/>
      <c r="D161" s="242" t="s">
        <v>163</v>
      </c>
      <c r="E161" s="253" t="s">
        <v>1</v>
      </c>
      <c r="F161" s="254" t="s">
        <v>974</v>
      </c>
      <c r="G161" s="252"/>
      <c r="H161" s="255">
        <v>13.800000000000001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1" t="s">
        <v>163</v>
      </c>
      <c r="AU161" s="261" t="s">
        <v>85</v>
      </c>
      <c r="AV161" s="14" t="s">
        <v>85</v>
      </c>
      <c r="AW161" s="14" t="s">
        <v>32</v>
      </c>
      <c r="AX161" s="14" t="s">
        <v>76</v>
      </c>
      <c r="AY161" s="261" t="s">
        <v>155</v>
      </c>
    </row>
    <row r="162" s="15" customFormat="1">
      <c r="A162" s="15"/>
      <c r="B162" s="262"/>
      <c r="C162" s="263"/>
      <c r="D162" s="242" t="s">
        <v>163</v>
      </c>
      <c r="E162" s="264" t="s">
        <v>1</v>
      </c>
      <c r="F162" s="265" t="s">
        <v>167</v>
      </c>
      <c r="G162" s="263"/>
      <c r="H162" s="266">
        <v>13.800000000000001</v>
      </c>
      <c r="I162" s="267"/>
      <c r="J162" s="263"/>
      <c r="K162" s="263"/>
      <c r="L162" s="268"/>
      <c r="M162" s="269"/>
      <c r="N162" s="270"/>
      <c r="O162" s="270"/>
      <c r="P162" s="270"/>
      <c r="Q162" s="270"/>
      <c r="R162" s="270"/>
      <c r="S162" s="270"/>
      <c r="T162" s="27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2" t="s">
        <v>163</v>
      </c>
      <c r="AU162" s="272" t="s">
        <v>85</v>
      </c>
      <c r="AV162" s="15" t="s">
        <v>162</v>
      </c>
      <c r="AW162" s="15" t="s">
        <v>32</v>
      </c>
      <c r="AX162" s="15" t="s">
        <v>83</v>
      </c>
      <c r="AY162" s="272" t="s">
        <v>155</v>
      </c>
    </row>
    <row r="163" s="2" customFormat="1" ht="90" customHeight="1">
      <c r="A163" s="39"/>
      <c r="B163" s="40"/>
      <c r="C163" s="227" t="s">
        <v>186</v>
      </c>
      <c r="D163" s="227" t="s">
        <v>157</v>
      </c>
      <c r="E163" s="228" t="s">
        <v>644</v>
      </c>
      <c r="F163" s="229" t="s">
        <v>645</v>
      </c>
      <c r="G163" s="230" t="s">
        <v>302</v>
      </c>
      <c r="H163" s="231">
        <v>2</v>
      </c>
      <c r="I163" s="232"/>
      <c r="J163" s="233">
        <f>ROUND(I163*H163,2)</f>
        <v>0</v>
      </c>
      <c r="K163" s="229" t="s">
        <v>161</v>
      </c>
      <c r="L163" s="45"/>
      <c r="M163" s="234" t="s">
        <v>1</v>
      </c>
      <c r="N163" s="235" t="s">
        <v>41</v>
      </c>
      <c r="O163" s="92"/>
      <c r="P163" s="236">
        <f>O163*H163</f>
        <v>0</v>
      </c>
      <c r="Q163" s="236">
        <v>0.0086767000000000007</v>
      </c>
      <c r="R163" s="236">
        <f>Q163*H163</f>
        <v>0.017353400000000001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162</v>
      </c>
      <c r="AT163" s="238" t="s">
        <v>157</v>
      </c>
      <c r="AU163" s="238" t="s">
        <v>85</v>
      </c>
      <c r="AY163" s="18" t="s">
        <v>155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83</v>
      </c>
      <c r="BK163" s="239">
        <f>ROUND(I163*H163,2)</f>
        <v>0</v>
      </c>
      <c r="BL163" s="18" t="s">
        <v>162</v>
      </c>
      <c r="BM163" s="238" t="s">
        <v>209</v>
      </c>
    </row>
    <row r="164" s="14" customFormat="1">
      <c r="A164" s="14"/>
      <c r="B164" s="251"/>
      <c r="C164" s="252"/>
      <c r="D164" s="242" t="s">
        <v>163</v>
      </c>
      <c r="E164" s="253" t="s">
        <v>1</v>
      </c>
      <c r="F164" s="254" t="s">
        <v>975</v>
      </c>
      <c r="G164" s="252"/>
      <c r="H164" s="255">
        <v>2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1" t="s">
        <v>163</v>
      </c>
      <c r="AU164" s="261" t="s">
        <v>85</v>
      </c>
      <c r="AV164" s="14" t="s">
        <v>85</v>
      </c>
      <c r="AW164" s="14" t="s">
        <v>32</v>
      </c>
      <c r="AX164" s="14" t="s">
        <v>76</v>
      </c>
      <c r="AY164" s="261" t="s">
        <v>155</v>
      </c>
    </row>
    <row r="165" s="15" customFormat="1">
      <c r="A165" s="15"/>
      <c r="B165" s="262"/>
      <c r="C165" s="263"/>
      <c r="D165" s="242" t="s">
        <v>163</v>
      </c>
      <c r="E165" s="264" t="s">
        <v>1</v>
      </c>
      <c r="F165" s="265" t="s">
        <v>167</v>
      </c>
      <c r="G165" s="263"/>
      <c r="H165" s="266">
        <v>2</v>
      </c>
      <c r="I165" s="267"/>
      <c r="J165" s="263"/>
      <c r="K165" s="263"/>
      <c r="L165" s="268"/>
      <c r="M165" s="269"/>
      <c r="N165" s="270"/>
      <c r="O165" s="270"/>
      <c r="P165" s="270"/>
      <c r="Q165" s="270"/>
      <c r="R165" s="270"/>
      <c r="S165" s="270"/>
      <c r="T165" s="27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2" t="s">
        <v>163</v>
      </c>
      <c r="AU165" s="272" t="s">
        <v>85</v>
      </c>
      <c r="AV165" s="15" t="s">
        <v>162</v>
      </c>
      <c r="AW165" s="15" t="s">
        <v>32</v>
      </c>
      <c r="AX165" s="15" t="s">
        <v>83</v>
      </c>
      <c r="AY165" s="272" t="s">
        <v>155</v>
      </c>
    </row>
    <row r="166" s="2" customFormat="1" ht="90" customHeight="1">
      <c r="A166" s="39"/>
      <c r="B166" s="40"/>
      <c r="C166" s="227" t="s">
        <v>212</v>
      </c>
      <c r="D166" s="227" t="s">
        <v>157</v>
      </c>
      <c r="E166" s="228" t="s">
        <v>547</v>
      </c>
      <c r="F166" s="229" t="s">
        <v>548</v>
      </c>
      <c r="G166" s="230" t="s">
        <v>302</v>
      </c>
      <c r="H166" s="231">
        <v>2.2000000000000002</v>
      </c>
      <c r="I166" s="232"/>
      <c r="J166" s="233">
        <f>ROUND(I166*H166,2)</f>
        <v>0</v>
      </c>
      <c r="K166" s="229" t="s">
        <v>161</v>
      </c>
      <c r="L166" s="45"/>
      <c r="M166" s="234" t="s">
        <v>1</v>
      </c>
      <c r="N166" s="235" t="s">
        <v>41</v>
      </c>
      <c r="O166" s="92"/>
      <c r="P166" s="236">
        <f>O166*H166</f>
        <v>0</v>
      </c>
      <c r="Q166" s="236">
        <v>0.036904300000000001</v>
      </c>
      <c r="R166" s="236">
        <f>Q166*H166</f>
        <v>0.081189460000000005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162</v>
      </c>
      <c r="AT166" s="238" t="s">
        <v>157</v>
      </c>
      <c r="AU166" s="238" t="s">
        <v>85</v>
      </c>
      <c r="AY166" s="18" t="s">
        <v>155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162</v>
      </c>
      <c r="BM166" s="238" t="s">
        <v>216</v>
      </c>
    </row>
    <row r="167" s="14" customFormat="1">
      <c r="A167" s="14"/>
      <c r="B167" s="251"/>
      <c r="C167" s="252"/>
      <c r="D167" s="242" t="s">
        <v>163</v>
      </c>
      <c r="E167" s="253" t="s">
        <v>1</v>
      </c>
      <c r="F167" s="254" t="s">
        <v>549</v>
      </c>
      <c r="G167" s="252"/>
      <c r="H167" s="255">
        <v>2.2000000000000002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1" t="s">
        <v>163</v>
      </c>
      <c r="AU167" s="261" t="s">
        <v>85</v>
      </c>
      <c r="AV167" s="14" t="s">
        <v>85</v>
      </c>
      <c r="AW167" s="14" t="s">
        <v>32</v>
      </c>
      <c r="AX167" s="14" t="s">
        <v>76</v>
      </c>
      <c r="AY167" s="261" t="s">
        <v>155</v>
      </c>
    </row>
    <row r="168" s="15" customFormat="1">
      <c r="A168" s="15"/>
      <c r="B168" s="262"/>
      <c r="C168" s="263"/>
      <c r="D168" s="242" t="s">
        <v>163</v>
      </c>
      <c r="E168" s="264" t="s">
        <v>1</v>
      </c>
      <c r="F168" s="265" t="s">
        <v>167</v>
      </c>
      <c r="G168" s="263"/>
      <c r="H168" s="266">
        <v>2.2000000000000002</v>
      </c>
      <c r="I168" s="267"/>
      <c r="J168" s="263"/>
      <c r="K168" s="263"/>
      <c r="L168" s="268"/>
      <c r="M168" s="269"/>
      <c r="N168" s="270"/>
      <c r="O168" s="270"/>
      <c r="P168" s="270"/>
      <c r="Q168" s="270"/>
      <c r="R168" s="270"/>
      <c r="S168" s="270"/>
      <c r="T168" s="27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2" t="s">
        <v>163</v>
      </c>
      <c r="AU168" s="272" t="s">
        <v>85</v>
      </c>
      <c r="AV168" s="15" t="s">
        <v>162</v>
      </c>
      <c r="AW168" s="15" t="s">
        <v>32</v>
      </c>
      <c r="AX168" s="15" t="s">
        <v>83</v>
      </c>
      <c r="AY168" s="272" t="s">
        <v>155</v>
      </c>
    </row>
    <row r="169" s="2" customFormat="1" ht="37.8" customHeight="1">
      <c r="A169" s="39"/>
      <c r="B169" s="40"/>
      <c r="C169" s="227" t="s">
        <v>191</v>
      </c>
      <c r="D169" s="227" t="s">
        <v>157</v>
      </c>
      <c r="E169" s="228" t="s">
        <v>550</v>
      </c>
      <c r="F169" s="229" t="s">
        <v>551</v>
      </c>
      <c r="G169" s="230" t="s">
        <v>215</v>
      </c>
      <c r="H169" s="231">
        <v>8.4920000000000009</v>
      </c>
      <c r="I169" s="232"/>
      <c r="J169" s="233">
        <f>ROUND(I169*H169,2)</f>
        <v>0</v>
      </c>
      <c r="K169" s="229" t="s">
        <v>161</v>
      </c>
      <c r="L169" s="45"/>
      <c r="M169" s="234" t="s">
        <v>1</v>
      </c>
      <c r="N169" s="235" t="s">
        <v>41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162</v>
      </c>
      <c r="AT169" s="238" t="s">
        <v>157</v>
      </c>
      <c r="AU169" s="238" t="s">
        <v>85</v>
      </c>
      <c r="AY169" s="18" t="s">
        <v>155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162</v>
      </c>
      <c r="BM169" s="238" t="s">
        <v>219</v>
      </c>
    </row>
    <row r="170" s="14" customFormat="1">
      <c r="A170" s="14"/>
      <c r="B170" s="251"/>
      <c r="C170" s="252"/>
      <c r="D170" s="242" t="s">
        <v>163</v>
      </c>
      <c r="E170" s="253" t="s">
        <v>1</v>
      </c>
      <c r="F170" s="254" t="s">
        <v>976</v>
      </c>
      <c r="G170" s="252"/>
      <c r="H170" s="255">
        <v>8.4920000000000009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1" t="s">
        <v>163</v>
      </c>
      <c r="AU170" s="261" t="s">
        <v>85</v>
      </c>
      <c r="AV170" s="14" t="s">
        <v>85</v>
      </c>
      <c r="AW170" s="14" t="s">
        <v>32</v>
      </c>
      <c r="AX170" s="14" t="s">
        <v>76</v>
      </c>
      <c r="AY170" s="261" t="s">
        <v>155</v>
      </c>
    </row>
    <row r="171" s="15" customFormat="1">
      <c r="A171" s="15"/>
      <c r="B171" s="262"/>
      <c r="C171" s="263"/>
      <c r="D171" s="242" t="s">
        <v>163</v>
      </c>
      <c r="E171" s="264" t="s">
        <v>1</v>
      </c>
      <c r="F171" s="265" t="s">
        <v>167</v>
      </c>
      <c r="G171" s="263"/>
      <c r="H171" s="266">
        <v>8.4920000000000009</v>
      </c>
      <c r="I171" s="267"/>
      <c r="J171" s="263"/>
      <c r="K171" s="263"/>
      <c r="L171" s="268"/>
      <c r="M171" s="269"/>
      <c r="N171" s="270"/>
      <c r="O171" s="270"/>
      <c r="P171" s="270"/>
      <c r="Q171" s="270"/>
      <c r="R171" s="270"/>
      <c r="S171" s="270"/>
      <c r="T171" s="27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2" t="s">
        <v>163</v>
      </c>
      <c r="AU171" s="272" t="s">
        <v>85</v>
      </c>
      <c r="AV171" s="15" t="s">
        <v>162</v>
      </c>
      <c r="AW171" s="15" t="s">
        <v>32</v>
      </c>
      <c r="AX171" s="15" t="s">
        <v>83</v>
      </c>
      <c r="AY171" s="272" t="s">
        <v>155</v>
      </c>
    </row>
    <row r="172" s="2" customFormat="1" ht="55.5" customHeight="1">
      <c r="A172" s="39"/>
      <c r="B172" s="40"/>
      <c r="C172" s="227" t="s">
        <v>220</v>
      </c>
      <c r="D172" s="227" t="s">
        <v>157</v>
      </c>
      <c r="E172" s="228" t="s">
        <v>213</v>
      </c>
      <c r="F172" s="229" t="s">
        <v>214</v>
      </c>
      <c r="G172" s="230" t="s">
        <v>215</v>
      </c>
      <c r="H172" s="231">
        <v>41.194000000000003</v>
      </c>
      <c r="I172" s="232"/>
      <c r="J172" s="233">
        <f>ROUND(I172*H172,2)</f>
        <v>0</v>
      </c>
      <c r="K172" s="229" t="s">
        <v>161</v>
      </c>
      <c r="L172" s="45"/>
      <c r="M172" s="234" t="s">
        <v>1</v>
      </c>
      <c r="N172" s="235" t="s">
        <v>41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162</v>
      </c>
      <c r="AT172" s="238" t="s">
        <v>157</v>
      </c>
      <c r="AU172" s="238" t="s">
        <v>85</v>
      </c>
      <c r="AY172" s="18" t="s">
        <v>155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162</v>
      </c>
      <c r="BM172" s="238" t="s">
        <v>223</v>
      </c>
    </row>
    <row r="173" s="13" customFormat="1">
      <c r="A173" s="13"/>
      <c r="B173" s="240"/>
      <c r="C173" s="241"/>
      <c r="D173" s="242" t="s">
        <v>163</v>
      </c>
      <c r="E173" s="243" t="s">
        <v>1</v>
      </c>
      <c r="F173" s="244" t="s">
        <v>977</v>
      </c>
      <c r="G173" s="241"/>
      <c r="H173" s="243" t="s">
        <v>1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163</v>
      </c>
      <c r="AU173" s="250" t="s">
        <v>85</v>
      </c>
      <c r="AV173" s="13" t="s">
        <v>83</v>
      </c>
      <c r="AW173" s="13" t="s">
        <v>32</v>
      </c>
      <c r="AX173" s="13" t="s">
        <v>76</v>
      </c>
      <c r="AY173" s="250" t="s">
        <v>155</v>
      </c>
    </row>
    <row r="174" s="13" customFormat="1">
      <c r="A174" s="13"/>
      <c r="B174" s="240"/>
      <c r="C174" s="241"/>
      <c r="D174" s="242" t="s">
        <v>163</v>
      </c>
      <c r="E174" s="243" t="s">
        <v>1</v>
      </c>
      <c r="F174" s="244" t="s">
        <v>553</v>
      </c>
      <c r="G174" s="241"/>
      <c r="H174" s="243" t="s">
        <v>1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163</v>
      </c>
      <c r="AU174" s="250" t="s">
        <v>85</v>
      </c>
      <c r="AV174" s="13" t="s">
        <v>83</v>
      </c>
      <c r="AW174" s="13" t="s">
        <v>32</v>
      </c>
      <c r="AX174" s="13" t="s">
        <v>76</v>
      </c>
      <c r="AY174" s="250" t="s">
        <v>155</v>
      </c>
    </row>
    <row r="175" s="13" customFormat="1">
      <c r="A175" s="13"/>
      <c r="B175" s="240"/>
      <c r="C175" s="241"/>
      <c r="D175" s="242" t="s">
        <v>163</v>
      </c>
      <c r="E175" s="243" t="s">
        <v>1</v>
      </c>
      <c r="F175" s="244" t="s">
        <v>225</v>
      </c>
      <c r="G175" s="241"/>
      <c r="H175" s="243" t="s">
        <v>1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163</v>
      </c>
      <c r="AU175" s="250" t="s">
        <v>85</v>
      </c>
      <c r="AV175" s="13" t="s">
        <v>83</v>
      </c>
      <c r="AW175" s="13" t="s">
        <v>32</v>
      </c>
      <c r="AX175" s="13" t="s">
        <v>76</v>
      </c>
      <c r="AY175" s="250" t="s">
        <v>155</v>
      </c>
    </row>
    <row r="176" s="14" customFormat="1">
      <c r="A176" s="14"/>
      <c r="B176" s="251"/>
      <c r="C176" s="252"/>
      <c r="D176" s="242" t="s">
        <v>163</v>
      </c>
      <c r="E176" s="253" t="s">
        <v>1</v>
      </c>
      <c r="F176" s="254" t="s">
        <v>978</v>
      </c>
      <c r="G176" s="252"/>
      <c r="H176" s="255">
        <v>37.054000000000002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1" t="s">
        <v>163</v>
      </c>
      <c r="AU176" s="261" t="s">
        <v>85</v>
      </c>
      <c r="AV176" s="14" t="s">
        <v>85</v>
      </c>
      <c r="AW176" s="14" t="s">
        <v>32</v>
      </c>
      <c r="AX176" s="14" t="s">
        <v>76</v>
      </c>
      <c r="AY176" s="261" t="s">
        <v>155</v>
      </c>
    </row>
    <row r="177" s="14" customFormat="1">
      <c r="A177" s="14"/>
      <c r="B177" s="251"/>
      <c r="C177" s="252"/>
      <c r="D177" s="242" t="s">
        <v>163</v>
      </c>
      <c r="E177" s="253" t="s">
        <v>1</v>
      </c>
      <c r="F177" s="254" t="s">
        <v>979</v>
      </c>
      <c r="G177" s="252"/>
      <c r="H177" s="255">
        <v>4.1399999999999997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1" t="s">
        <v>163</v>
      </c>
      <c r="AU177" s="261" t="s">
        <v>85</v>
      </c>
      <c r="AV177" s="14" t="s">
        <v>85</v>
      </c>
      <c r="AW177" s="14" t="s">
        <v>32</v>
      </c>
      <c r="AX177" s="14" t="s">
        <v>76</v>
      </c>
      <c r="AY177" s="261" t="s">
        <v>155</v>
      </c>
    </row>
    <row r="178" s="15" customFormat="1">
      <c r="A178" s="15"/>
      <c r="B178" s="262"/>
      <c r="C178" s="263"/>
      <c r="D178" s="242" t="s">
        <v>163</v>
      </c>
      <c r="E178" s="264" t="s">
        <v>1</v>
      </c>
      <c r="F178" s="265" t="s">
        <v>167</v>
      </c>
      <c r="G178" s="263"/>
      <c r="H178" s="266">
        <v>41.194000000000003</v>
      </c>
      <c r="I178" s="267"/>
      <c r="J178" s="263"/>
      <c r="K178" s="263"/>
      <c r="L178" s="268"/>
      <c r="M178" s="269"/>
      <c r="N178" s="270"/>
      <c r="O178" s="270"/>
      <c r="P178" s="270"/>
      <c r="Q178" s="270"/>
      <c r="R178" s="270"/>
      <c r="S178" s="270"/>
      <c r="T178" s="27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2" t="s">
        <v>163</v>
      </c>
      <c r="AU178" s="272" t="s">
        <v>85</v>
      </c>
      <c r="AV178" s="15" t="s">
        <v>162</v>
      </c>
      <c r="AW178" s="15" t="s">
        <v>32</v>
      </c>
      <c r="AX178" s="15" t="s">
        <v>83</v>
      </c>
      <c r="AY178" s="272" t="s">
        <v>155</v>
      </c>
    </row>
    <row r="179" s="2" customFormat="1" ht="55.5" customHeight="1">
      <c r="A179" s="39"/>
      <c r="B179" s="40"/>
      <c r="C179" s="227" t="s">
        <v>8</v>
      </c>
      <c r="D179" s="227" t="s">
        <v>157</v>
      </c>
      <c r="E179" s="228" t="s">
        <v>217</v>
      </c>
      <c r="F179" s="229" t="s">
        <v>218</v>
      </c>
      <c r="G179" s="230" t="s">
        <v>215</v>
      </c>
      <c r="H179" s="231">
        <v>82.388000000000005</v>
      </c>
      <c r="I179" s="232"/>
      <c r="J179" s="233">
        <f>ROUND(I179*H179,2)</f>
        <v>0</v>
      </c>
      <c r="K179" s="229" t="s">
        <v>161</v>
      </c>
      <c r="L179" s="45"/>
      <c r="M179" s="234" t="s">
        <v>1</v>
      </c>
      <c r="N179" s="235" t="s">
        <v>41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162</v>
      </c>
      <c r="AT179" s="238" t="s">
        <v>157</v>
      </c>
      <c r="AU179" s="238" t="s">
        <v>85</v>
      </c>
      <c r="AY179" s="18" t="s">
        <v>155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83</v>
      </c>
      <c r="BK179" s="239">
        <f>ROUND(I179*H179,2)</f>
        <v>0</v>
      </c>
      <c r="BL179" s="18" t="s">
        <v>162</v>
      </c>
      <c r="BM179" s="238" t="s">
        <v>233</v>
      </c>
    </row>
    <row r="180" s="13" customFormat="1">
      <c r="A180" s="13"/>
      <c r="B180" s="240"/>
      <c r="C180" s="241"/>
      <c r="D180" s="242" t="s">
        <v>163</v>
      </c>
      <c r="E180" s="243" t="s">
        <v>1</v>
      </c>
      <c r="F180" s="244" t="s">
        <v>977</v>
      </c>
      <c r="G180" s="241"/>
      <c r="H180" s="243" t="s">
        <v>1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163</v>
      </c>
      <c r="AU180" s="250" t="s">
        <v>85</v>
      </c>
      <c r="AV180" s="13" t="s">
        <v>83</v>
      </c>
      <c r="AW180" s="13" t="s">
        <v>32</v>
      </c>
      <c r="AX180" s="13" t="s">
        <v>76</v>
      </c>
      <c r="AY180" s="250" t="s">
        <v>155</v>
      </c>
    </row>
    <row r="181" s="13" customFormat="1">
      <c r="A181" s="13"/>
      <c r="B181" s="240"/>
      <c r="C181" s="241"/>
      <c r="D181" s="242" t="s">
        <v>163</v>
      </c>
      <c r="E181" s="243" t="s">
        <v>1</v>
      </c>
      <c r="F181" s="244" t="s">
        <v>558</v>
      </c>
      <c r="G181" s="241"/>
      <c r="H181" s="243" t="s">
        <v>1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163</v>
      </c>
      <c r="AU181" s="250" t="s">
        <v>85</v>
      </c>
      <c r="AV181" s="13" t="s">
        <v>83</v>
      </c>
      <c r="AW181" s="13" t="s">
        <v>32</v>
      </c>
      <c r="AX181" s="13" t="s">
        <v>76</v>
      </c>
      <c r="AY181" s="250" t="s">
        <v>155</v>
      </c>
    </row>
    <row r="182" s="13" customFormat="1">
      <c r="A182" s="13"/>
      <c r="B182" s="240"/>
      <c r="C182" s="241"/>
      <c r="D182" s="242" t="s">
        <v>163</v>
      </c>
      <c r="E182" s="243" t="s">
        <v>1</v>
      </c>
      <c r="F182" s="244" t="s">
        <v>225</v>
      </c>
      <c r="G182" s="241"/>
      <c r="H182" s="243" t="s">
        <v>1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163</v>
      </c>
      <c r="AU182" s="250" t="s">
        <v>85</v>
      </c>
      <c r="AV182" s="13" t="s">
        <v>83</v>
      </c>
      <c r="AW182" s="13" t="s">
        <v>32</v>
      </c>
      <c r="AX182" s="13" t="s">
        <v>76</v>
      </c>
      <c r="AY182" s="250" t="s">
        <v>155</v>
      </c>
    </row>
    <row r="183" s="14" customFormat="1">
      <c r="A183" s="14"/>
      <c r="B183" s="251"/>
      <c r="C183" s="252"/>
      <c r="D183" s="242" t="s">
        <v>163</v>
      </c>
      <c r="E183" s="253" t="s">
        <v>1</v>
      </c>
      <c r="F183" s="254" t="s">
        <v>980</v>
      </c>
      <c r="G183" s="252"/>
      <c r="H183" s="255">
        <v>74.108000000000004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1" t="s">
        <v>163</v>
      </c>
      <c r="AU183" s="261" t="s">
        <v>85</v>
      </c>
      <c r="AV183" s="14" t="s">
        <v>85</v>
      </c>
      <c r="AW183" s="14" t="s">
        <v>32</v>
      </c>
      <c r="AX183" s="14" t="s">
        <v>76</v>
      </c>
      <c r="AY183" s="261" t="s">
        <v>155</v>
      </c>
    </row>
    <row r="184" s="14" customFormat="1">
      <c r="A184" s="14"/>
      <c r="B184" s="251"/>
      <c r="C184" s="252"/>
      <c r="D184" s="242" t="s">
        <v>163</v>
      </c>
      <c r="E184" s="253" t="s">
        <v>1</v>
      </c>
      <c r="F184" s="254" t="s">
        <v>981</v>
      </c>
      <c r="G184" s="252"/>
      <c r="H184" s="255">
        <v>8.2799999999999994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1" t="s">
        <v>163</v>
      </c>
      <c r="AU184" s="261" t="s">
        <v>85</v>
      </c>
      <c r="AV184" s="14" t="s">
        <v>85</v>
      </c>
      <c r="AW184" s="14" t="s">
        <v>32</v>
      </c>
      <c r="AX184" s="14" t="s">
        <v>76</v>
      </c>
      <c r="AY184" s="261" t="s">
        <v>155</v>
      </c>
    </row>
    <row r="185" s="15" customFormat="1">
      <c r="A185" s="15"/>
      <c r="B185" s="262"/>
      <c r="C185" s="263"/>
      <c r="D185" s="242" t="s">
        <v>163</v>
      </c>
      <c r="E185" s="264" t="s">
        <v>1</v>
      </c>
      <c r="F185" s="265" t="s">
        <v>167</v>
      </c>
      <c r="G185" s="263"/>
      <c r="H185" s="266">
        <v>82.388000000000005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2" t="s">
        <v>163</v>
      </c>
      <c r="AU185" s="272" t="s">
        <v>85</v>
      </c>
      <c r="AV185" s="15" t="s">
        <v>162</v>
      </c>
      <c r="AW185" s="15" t="s">
        <v>32</v>
      </c>
      <c r="AX185" s="15" t="s">
        <v>83</v>
      </c>
      <c r="AY185" s="272" t="s">
        <v>155</v>
      </c>
    </row>
    <row r="186" s="2" customFormat="1" ht="55.5" customHeight="1">
      <c r="A186" s="39"/>
      <c r="B186" s="40"/>
      <c r="C186" s="227" t="s">
        <v>234</v>
      </c>
      <c r="D186" s="227" t="s">
        <v>157</v>
      </c>
      <c r="E186" s="228" t="s">
        <v>221</v>
      </c>
      <c r="F186" s="229" t="s">
        <v>222</v>
      </c>
      <c r="G186" s="230" t="s">
        <v>215</v>
      </c>
      <c r="H186" s="231">
        <v>61.790999999999997</v>
      </c>
      <c r="I186" s="232"/>
      <c r="J186" s="233">
        <f>ROUND(I186*H186,2)</f>
        <v>0</v>
      </c>
      <c r="K186" s="229" t="s">
        <v>161</v>
      </c>
      <c r="L186" s="45"/>
      <c r="M186" s="234" t="s">
        <v>1</v>
      </c>
      <c r="N186" s="235" t="s">
        <v>41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162</v>
      </c>
      <c r="AT186" s="238" t="s">
        <v>157</v>
      </c>
      <c r="AU186" s="238" t="s">
        <v>85</v>
      </c>
      <c r="AY186" s="18" t="s">
        <v>155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83</v>
      </c>
      <c r="BK186" s="239">
        <f>ROUND(I186*H186,2)</f>
        <v>0</v>
      </c>
      <c r="BL186" s="18" t="s">
        <v>162</v>
      </c>
      <c r="BM186" s="238" t="s">
        <v>237</v>
      </c>
    </row>
    <row r="187" s="13" customFormat="1">
      <c r="A187" s="13"/>
      <c r="B187" s="240"/>
      <c r="C187" s="241"/>
      <c r="D187" s="242" t="s">
        <v>163</v>
      </c>
      <c r="E187" s="243" t="s">
        <v>1</v>
      </c>
      <c r="F187" s="244" t="s">
        <v>977</v>
      </c>
      <c r="G187" s="241"/>
      <c r="H187" s="243" t="s">
        <v>1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0" t="s">
        <v>163</v>
      </c>
      <c r="AU187" s="250" t="s">
        <v>85</v>
      </c>
      <c r="AV187" s="13" t="s">
        <v>83</v>
      </c>
      <c r="AW187" s="13" t="s">
        <v>32</v>
      </c>
      <c r="AX187" s="13" t="s">
        <v>76</v>
      </c>
      <c r="AY187" s="250" t="s">
        <v>155</v>
      </c>
    </row>
    <row r="188" s="13" customFormat="1">
      <c r="A188" s="13"/>
      <c r="B188" s="240"/>
      <c r="C188" s="241"/>
      <c r="D188" s="242" t="s">
        <v>163</v>
      </c>
      <c r="E188" s="243" t="s">
        <v>1</v>
      </c>
      <c r="F188" s="244" t="s">
        <v>224</v>
      </c>
      <c r="G188" s="241"/>
      <c r="H188" s="243" t="s">
        <v>1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0" t="s">
        <v>163</v>
      </c>
      <c r="AU188" s="250" t="s">
        <v>85</v>
      </c>
      <c r="AV188" s="13" t="s">
        <v>83</v>
      </c>
      <c r="AW188" s="13" t="s">
        <v>32</v>
      </c>
      <c r="AX188" s="13" t="s">
        <v>76</v>
      </c>
      <c r="AY188" s="250" t="s">
        <v>155</v>
      </c>
    </row>
    <row r="189" s="13" customFormat="1">
      <c r="A189" s="13"/>
      <c r="B189" s="240"/>
      <c r="C189" s="241"/>
      <c r="D189" s="242" t="s">
        <v>163</v>
      </c>
      <c r="E189" s="243" t="s">
        <v>1</v>
      </c>
      <c r="F189" s="244" t="s">
        <v>225</v>
      </c>
      <c r="G189" s="241"/>
      <c r="H189" s="243" t="s">
        <v>1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0" t="s">
        <v>163</v>
      </c>
      <c r="AU189" s="250" t="s">
        <v>85</v>
      </c>
      <c r="AV189" s="13" t="s">
        <v>83</v>
      </c>
      <c r="AW189" s="13" t="s">
        <v>32</v>
      </c>
      <c r="AX189" s="13" t="s">
        <v>76</v>
      </c>
      <c r="AY189" s="250" t="s">
        <v>155</v>
      </c>
    </row>
    <row r="190" s="14" customFormat="1">
      <c r="A190" s="14"/>
      <c r="B190" s="251"/>
      <c r="C190" s="252"/>
      <c r="D190" s="242" t="s">
        <v>163</v>
      </c>
      <c r="E190" s="253" t="s">
        <v>1</v>
      </c>
      <c r="F190" s="254" t="s">
        <v>982</v>
      </c>
      <c r="G190" s="252"/>
      <c r="H190" s="255">
        <v>55.581000000000003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1" t="s">
        <v>163</v>
      </c>
      <c r="AU190" s="261" t="s">
        <v>85</v>
      </c>
      <c r="AV190" s="14" t="s">
        <v>85</v>
      </c>
      <c r="AW190" s="14" t="s">
        <v>32</v>
      </c>
      <c r="AX190" s="14" t="s">
        <v>76</v>
      </c>
      <c r="AY190" s="261" t="s">
        <v>155</v>
      </c>
    </row>
    <row r="191" s="14" customFormat="1">
      <c r="A191" s="14"/>
      <c r="B191" s="251"/>
      <c r="C191" s="252"/>
      <c r="D191" s="242" t="s">
        <v>163</v>
      </c>
      <c r="E191" s="253" t="s">
        <v>1</v>
      </c>
      <c r="F191" s="254" t="s">
        <v>983</v>
      </c>
      <c r="G191" s="252"/>
      <c r="H191" s="255">
        <v>6.21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1" t="s">
        <v>163</v>
      </c>
      <c r="AU191" s="261" t="s">
        <v>85</v>
      </c>
      <c r="AV191" s="14" t="s">
        <v>85</v>
      </c>
      <c r="AW191" s="14" t="s">
        <v>32</v>
      </c>
      <c r="AX191" s="14" t="s">
        <v>76</v>
      </c>
      <c r="AY191" s="261" t="s">
        <v>155</v>
      </c>
    </row>
    <row r="192" s="15" customFormat="1">
      <c r="A192" s="15"/>
      <c r="B192" s="262"/>
      <c r="C192" s="263"/>
      <c r="D192" s="242" t="s">
        <v>163</v>
      </c>
      <c r="E192" s="264" t="s">
        <v>1</v>
      </c>
      <c r="F192" s="265" t="s">
        <v>167</v>
      </c>
      <c r="G192" s="263"/>
      <c r="H192" s="266">
        <v>61.791000000000004</v>
      </c>
      <c r="I192" s="267"/>
      <c r="J192" s="263"/>
      <c r="K192" s="263"/>
      <c r="L192" s="268"/>
      <c r="M192" s="269"/>
      <c r="N192" s="270"/>
      <c r="O192" s="270"/>
      <c r="P192" s="270"/>
      <c r="Q192" s="270"/>
      <c r="R192" s="270"/>
      <c r="S192" s="270"/>
      <c r="T192" s="27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2" t="s">
        <v>163</v>
      </c>
      <c r="AU192" s="272" t="s">
        <v>85</v>
      </c>
      <c r="AV192" s="15" t="s">
        <v>162</v>
      </c>
      <c r="AW192" s="15" t="s">
        <v>32</v>
      </c>
      <c r="AX192" s="15" t="s">
        <v>83</v>
      </c>
      <c r="AY192" s="272" t="s">
        <v>155</v>
      </c>
    </row>
    <row r="193" s="2" customFormat="1" ht="55.5" customHeight="1">
      <c r="A193" s="39"/>
      <c r="B193" s="40"/>
      <c r="C193" s="227" t="s">
        <v>203</v>
      </c>
      <c r="D193" s="227" t="s">
        <v>157</v>
      </c>
      <c r="E193" s="228" t="s">
        <v>231</v>
      </c>
      <c r="F193" s="229" t="s">
        <v>232</v>
      </c>
      <c r="G193" s="230" t="s">
        <v>215</v>
      </c>
      <c r="H193" s="231">
        <v>20.597000000000001</v>
      </c>
      <c r="I193" s="232"/>
      <c r="J193" s="233">
        <f>ROUND(I193*H193,2)</f>
        <v>0</v>
      </c>
      <c r="K193" s="229" t="s">
        <v>161</v>
      </c>
      <c r="L193" s="45"/>
      <c r="M193" s="234" t="s">
        <v>1</v>
      </c>
      <c r="N193" s="235" t="s">
        <v>41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162</v>
      </c>
      <c r="AT193" s="238" t="s">
        <v>157</v>
      </c>
      <c r="AU193" s="238" t="s">
        <v>85</v>
      </c>
      <c r="AY193" s="18" t="s">
        <v>155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83</v>
      </c>
      <c r="BK193" s="239">
        <f>ROUND(I193*H193,2)</f>
        <v>0</v>
      </c>
      <c r="BL193" s="18" t="s">
        <v>162</v>
      </c>
      <c r="BM193" s="238" t="s">
        <v>242</v>
      </c>
    </row>
    <row r="194" s="13" customFormat="1">
      <c r="A194" s="13"/>
      <c r="B194" s="240"/>
      <c r="C194" s="241"/>
      <c r="D194" s="242" t="s">
        <v>163</v>
      </c>
      <c r="E194" s="243" t="s">
        <v>1</v>
      </c>
      <c r="F194" s="244" t="s">
        <v>977</v>
      </c>
      <c r="G194" s="241"/>
      <c r="H194" s="243" t="s">
        <v>1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163</v>
      </c>
      <c r="AU194" s="250" t="s">
        <v>85</v>
      </c>
      <c r="AV194" s="13" t="s">
        <v>83</v>
      </c>
      <c r="AW194" s="13" t="s">
        <v>32</v>
      </c>
      <c r="AX194" s="13" t="s">
        <v>76</v>
      </c>
      <c r="AY194" s="250" t="s">
        <v>155</v>
      </c>
    </row>
    <row r="195" s="13" customFormat="1">
      <c r="A195" s="13"/>
      <c r="B195" s="240"/>
      <c r="C195" s="241"/>
      <c r="D195" s="242" t="s">
        <v>163</v>
      </c>
      <c r="E195" s="243" t="s">
        <v>1</v>
      </c>
      <c r="F195" s="244" t="s">
        <v>567</v>
      </c>
      <c r="G195" s="241"/>
      <c r="H195" s="243" t="s">
        <v>1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163</v>
      </c>
      <c r="AU195" s="250" t="s">
        <v>85</v>
      </c>
      <c r="AV195" s="13" t="s">
        <v>83</v>
      </c>
      <c r="AW195" s="13" t="s">
        <v>32</v>
      </c>
      <c r="AX195" s="13" t="s">
        <v>76</v>
      </c>
      <c r="AY195" s="250" t="s">
        <v>155</v>
      </c>
    </row>
    <row r="196" s="13" customFormat="1">
      <c r="A196" s="13"/>
      <c r="B196" s="240"/>
      <c r="C196" s="241"/>
      <c r="D196" s="242" t="s">
        <v>163</v>
      </c>
      <c r="E196" s="243" t="s">
        <v>1</v>
      </c>
      <c r="F196" s="244" t="s">
        <v>225</v>
      </c>
      <c r="G196" s="241"/>
      <c r="H196" s="243" t="s">
        <v>1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163</v>
      </c>
      <c r="AU196" s="250" t="s">
        <v>85</v>
      </c>
      <c r="AV196" s="13" t="s">
        <v>83</v>
      </c>
      <c r="AW196" s="13" t="s">
        <v>32</v>
      </c>
      <c r="AX196" s="13" t="s">
        <v>76</v>
      </c>
      <c r="AY196" s="250" t="s">
        <v>155</v>
      </c>
    </row>
    <row r="197" s="14" customFormat="1">
      <c r="A197" s="14"/>
      <c r="B197" s="251"/>
      <c r="C197" s="252"/>
      <c r="D197" s="242" t="s">
        <v>163</v>
      </c>
      <c r="E197" s="253" t="s">
        <v>1</v>
      </c>
      <c r="F197" s="254" t="s">
        <v>984</v>
      </c>
      <c r="G197" s="252"/>
      <c r="H197" s="255">
        <v>18.527000000000001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1" t="s">
        <v>163</v>
      </c>
      <c r="AU197" s="261" t="s">
        <v>85</v>
      </c>
      <c r="AV197" s="14" t="s">
        <v>85</v>
      </c>
      <c r="AW197" s="14" t="s">
        <v>32</v>
      </c>
      <c r="AX197" s="14" t="s">
        <v>76</v>
      </c>
      <c r="AY197" s="261" t="s">
        <v>155</v>
      </c>
    </row>
    <row r="198" s="14" customFormat="1">
      <c r="A198" s="14"/>
      <c r="B198" s="251"/>
      <c r="C198" s="252"/>
      <c r="D198" s="242" t="s">
        <v>163</v>
      </c>
      <c r="E198" s="253" t="s">
        <v>1</v>
      </c>
      <c r="F198" s="254" t="s">
        <v>985</v>
      </c>
      <c r="G198" s="252"/>
      <c r="H198" s="255">
        <v>2.0699999999999998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1" t="s">
        <v>163</v>
      </c>
      <c r="AU198" s="261" t="s">
        <v>85</v>
      </c>
      <c r="AV198" s="14" t="s">
        <v>85</v>
      </c>
      <c r="AW198" s="14" t="s">
        <v>32</v>
      </c>
      <c r="AX198" s="14" t="s">
        <v>76</v>
      </c>
      <c r="AY198" s="261" t="s">
        <v>155</v>
      </c>
    </row>
    <row r="199" s="15" customFormat="1">
      <c r="A199" s="15"/>
      <c r="B199" s="262"/>
      <c r="C199" s="263"/>
      <c r="D199" s="242" t="s">
        <v>163</v>
      </c>
      <c r="E199" s="264" t="s">
        <v>1</v>
      </c>
      <c r="F199" s="265" t="s">
        <v>167</v>
      </c>
      <c r="G199" s="263"/>
      <c r="H199" s="266">
        <v>20.597000000000001</v>
      </c>
      <c r="I199" s="267"/>
      <c r="J199" s="263"/>
      <c r="K199" s="263"/>
      <c r="L199" s="268"/>
      <c r="M199" s="269"/>
      <c r="N199" s="270"/>
      <c r="O199" s="270"/>
      <c r="P199" s="270"/>
      <c r="Q199" s="270"/>
      <c r="R199" s="270"/>
      <c r="S199" s="270"/>
      <c r="T199" s="27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2" t="s">
        <v>163</v>
      </c>
      <c r="AU199" s="272" t="s">
        <v>85</v>
      </c>
      <c r="AV199" s="15" t="s">
        <v>162</v>
      </c>
      <c r="AW199" s="15" t="s">
        <v>32</v>
      </c>
      <c r="AX199" s="15" t="s">
        <v>83</v>
      </c>
      <c r="AY199" s="272" t="s">
        <v>155</v>
      </c>
    </row>
    <row r="200" s="2" customFormat="1" ht="37.8" customHeight="1">
      <c r="A200" s="39"/>
      <c r="B200" s="40"/>
      <c r="C200" s="227" t="s">
        <v>243</v>
      </c>
      <c r="D200" s="227" t="s">
        <v>157</v>
      </c>
      <c r="E200" s="228" t="s">
        <v>235</v>
      </c>
      <c r="F200" s="229" t="s">
        <v>236</v>
      </c>
      <c r="G200" s="230" t="s">
        <v>160</v>
      </c>
      <c r="H200" s="231">
        <v>491.99000000000001</v>
      </c>
      <c r="I200" s="232"/>
      <c r="J200" s="233">
        <f>ROUND(I200*H200,2)</f>
        <v>0</v>
      </c>
      <c r="K200" s="229" t="s">
        <v>161</v>
      </c>
      <c r="L200" s="45"/>
      <c r="M200" s="234" t="s">
        <v>1</v>
      </c>
      <c r="N200" s="235" t="s">
        <v>41</v>
      </c>
      <c r="O200" s="92"/>
      <c r="P200" s="236">
        <f>O200*H200</f>
        <v>0</v>
      </c>
      <c r="Q200" s="236">
        <v>0.00058135999999999995</v>
      </c>
      <c r="R200" s="236">
        <f>Q200*H200</f>
        <v>0.28602330639999995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162</v>
      </c>
      <c r="AT200" s="238" t="s">
        <v>157</v>
      </c>
      <c r="AU200" s="238" t="s">
        <v>85</v>
      </c>
      <c r="AY200" s="18" t="s">
        <v>155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83</v>
      </c>
      <c r="BK200" s="239">
        <f>ROUND(I200*H200,2)</f>
        <v>0</v>
      </c>
      <c r="BL200" s="18" t="s">
        <v>162</v>
      </c>
      <c r="BM200" s="238" t="s">
        <v>246</v>
      </c>
    </row>
    <row r="201" s="13" customFormat="1">
      <c r="A201" s="13"/>
      <c r="B201" s="240"/>
      <c r="C201" s="241"/>
      <c r="D201" s="242" t="s">
        <v>163</v>
      </c>
      <c r="E201" s="243" t="s">
        <v>1</v>
      </c>
      <c r="F201" s="244" t="s">
        <v>977</v>
      </c>
      <c r="G201" s="241"/>
      <c r="H201" s="243" t="s">
        <v>1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0" t="s">
        <v>163</v>
      </c>
      <c r="AU201" s="250" t="s">
        <v>85</v>
      </c>
      <c r="AV201" s="13" t="s">
        <v>83</v>
      </c>
      <c r="AW201" s="13" t="s">
        <v>32</v>
      </c>
      <c r="AX201" s="13" t="s">
        <v>76</v>
      </c>
      <c r="AY201" s="250" t="s">
        <v>155</v>
      </c>
    </row>
    <row r="202" s="13" customFormat="1">
      <c r="A202" s="13"/>
      <c r="B202" s="240"/>
      <c r="C202" s="241"/>
      <c r="D202" s="242" t="s">
        <v>163</v>
      </c>
      <c r="E202" s="243" t="s">
        <v>1</v>
      </c>
      <c r="F202" s="244" t="s">
        <v>225</v>
      </c>
      <c r="G202" s="241"/>
      <c r="H202" s="243" t="s">
        <v>1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0" t="s">
        <v>163</v>
      </c>
      <c r="AU202" s="250" t="s">
        <v>85</v>
      </c>
      <c r="AV202" s="13" t="s">
        <v>83</v>
      </c>
      <c r="AW202" s="13" t="s">
        <v>32</v>
      </c>
      <c r="AX202" s="13" t="s">
        <v>76</v>
      </c>
      <c r="AY202" s="250" t="s">
        <v>155</v>
      </c>
    </row>
    <row r="203" s="14" customFormat="1">
      <c r="A203" s="14"/>
      <c r="B203" s="251"/>
      <c r="C203" s="252"/>
      <c r="D203" s="242" t="s">
        <v>163</v>
      </c>
      <c r="E203" s="253" t="s">
        <v>1</v>
      </c>
      <c r="F203" s="254" t="s">
        <v>986</v>
      </c>
      <c r="G203" s="252"/>
      <c r="H203" s="255">
        <v>491.99000000000001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1" t="s">
        <v>163</v>
      </c>
      <c r="AU203" s="261" t="s">
        <v>85</v>
      </c>
      <c r="AV203" s="14" t="s">
        <v>85</v>
      </c>
      <c r="AW203" s="14" t="s">
        <v>32</v>
      </c>
      <c r="AX203" s="14" t="s">
        <v>76</v>
      </c>
      <c r="AY203" s="261" t="s">
        <v>155</v>
      </c>
    </row>
    <row r="204" s="15" customFormat="1">
      <c r="A204" s="15"/>
      <c r="B204" s="262"/>
      <c r="C204" s="263"/>
      <c r="D204" s="242" t="s">
        <v>163</v>
      </c>
      <c r="E204" s="264" t="s">
        <v>1</v>
      </c>
      <c r="F204" s="265" t="s">
        <v>167</v>
      </c>
      <c r="G204" s="263"/>
      <c r="H204" s="266">
        <v>491.99000000000001</v>
      </c>
      <c r="I204" s="267"/>
      <c r="J204" s="263"/>
      <c r="K204" s="263"/>
      <c r="L204" s="268"/>
      <c r="M204" s="269"/>
      <c r="N204" s="270"/>
      <c r="O204" s="270"/>
      <c r="P204" s="270"/>
      <c r="Q204" s="270"/>
      <c r="R204" s="270"/>
      <c r="S204" s="270"/>
      <c r="T204" s="27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2" t="s">
        <v>163</v>
      </c>
      <c r="AU204" s="272" t="s">
        <v>85</v>
      </c>
      <c r="AV204" s="15" t="s">
        <v>162</v>
      </c>
      <c r="AW204" s="15" t="s">
        <v>32</v>
      </c>
      <c r="AX204" s="15" t="s">
        <v>83</v>
      </c>
      <c r="AY204" s="272" t="s">
        <v>155</v>
      </c>
    </row>
    <row r="205" s="2" customFormat="1" ht="37.8" customHeight="1">
      <c r="A205" s="39"/>
      <c r="B205" s="40"/>
      <c r="C205" s="227" t="s">
        <v>209</v>
      </c>
      <c r="D205" s="227" t="s">
        <v>157</v>
      </c>
      <c r="E205" s="228" t="s">
        <v>240</v>
      </c>
      <c r="F205" s="229" t="s">
        <v>241</v>
      </c>
      <c r="G205" s="230" t="s">
        <v>160</v>
      </c>
      <c r="H205" s="231">
        <v>491.99000000000001</v>
      </c>
      <c r="I205" s="232"/>
      <c r="J205" s="233">
        <f>ROUND(I205*H205,2)</f>
        <v>0</v>
      </c>
      <c r="K205" s="229" t="s">
        <v>161</v>
      </c>
      <c r="L205" s="45"/>
      <c r="M205" s="234" t="s">
        <v>1</v>
      </c>
      <c r="N205" s="235" t="s">
        <v>41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162</v>
      </c>
      <c r="AT205" s="238" t="s">
        <v>157</v>
      </c>
      <c r="AU205" s="238" t="s">
        <v>85</v>
      </c>
      <c r="AY205" s="18" t="s">
        <v>155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83</v>
      </c>
      <c r="BK205" s="239">
        <f>ROUND(I205*H205,2)</f>
        <v>0</v>
      </c>
      <c r="BL205" s="18" t="s">
        <v>162</v>
      </c>
      <c r="BM205" s="238" t="s">
        <v>251</v>
      </c>
    </row>
    <row r="206" s="13" customFormat="1">
      <c r="A206" s="13"/>
      <c r="B206" s="240"/>
      <c r="C206" s="241"/>
      <c r="D206" s="242" t="s">
        <v>163</v>
      </c>
      <c r="E206" s="243" t="s">
        <v>1</v>
      </c>
      <c r="F206" s="244" t="s">
        <v>574</v>
      </c>
      <c r="G206" s="241"/>
      <c r="H206" s="243" t="s">
        <v>1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0" t="s">
        <v>163</v>
      </c>
      <c r="AU206" s="250" t="s">
        <v>85</v>
      </c>
      <c r="AV206" s="13" t="s">
        <v>83</v>
      </c>
      <c r="AW206" s="13" t="s">
        <v>32</v>
      </c>
      <c r="AX206" s="13" t="s">
        <v>76</v>
      </c>
      <c r="AY206" s="250" t="s">
        <v>155</v>
      </c>
    </row>
    <row r="207" s="14" customFormat="1">
      <c r="A207" s="14"/>
      <c r="B207" s="251"/>
      <c r="C207" s="252"/>
      <c r="D207" s="242" t="s">
        <v>163</v>
      </c>
      <c r="E207" s="253" t="s">
        <v>1</v>
      </c>
      <c r="F207" s="254" t="s">
        <v>986</v>
      </c>
      <c r="G207" s="252"/>
      <c r="H207" s="255">
        <v>491.99000000000001</v>
      </c>
      <c r="I207" s="256"/>
      <c r="J207" s="252"/>
      <c r="K207" s="252"/>
      <c r="L207" s="257"/>
      <c r="M207" s="258"/>
      <c r="N207" s="259"/>
      <c r="O207" s="259"/>
      <c r="P207" s="259"/>
      <c r="Q207" s="259"/>
      <c r="R207" s="259"/>
      <c r="S207" s="259"/>
      <c r="T207" s="26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1" t="s">
        <v>163</v>
      </c>
      <c r="AU207" s="261" t="s">
        <v>85</v>
      </c>
      <c r="AV207" s="14" t="s">
        <v>85</v>
      </c>
      <c r="AW207" s="14" t="s">
        <v>32</v>
      </c>
      <c r="AX207" s="14" t="s">
        <v>76</v>
      </c>
      <c r="AY207" s="261" t="s">
        <v>155</v>
      </c>
    </row>
    <row r="208" s="15" customFormat="1">
      <c r="A208" s="15"/>
      <c r="B208" s="262"/>
      <c r="C208" s="263"/>
      <c r="D208" s="242" t="s">
        <v>163</v>
      </c>
      <c r="E208" s="264" t="s">
        <v>1</v>
      </c>
      <c r="F208" s="265" t="s">
        <v>167</v>
      </c>
      <c r="G208" s="263"/>
      <c r="H208" s="266">
        <v>491.99000000000001</v>
      </c>
      <c r="I208" s="267"/>
      <c r="J208" s="263"/>
      <c r="K208" s="263"/>
      <c r="L208" s="268"/>
      <c r="M208" s="269"/>
      <c r="N208" s="270"/>
      <c r="O208" s="270"/>
      <c r="P208" s="270"/>
      <c r="Q208" s="270"/>
      <c r="R208" s="270"/>
      <c r="S208" s="270"/>
      <c r="T208" s="27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2" t="s">
        <v>163</v>
      </c>
      <c r="AU208" s="272" t="s">
        <v>85</v>
      </c>
      <c r="AV208" s="15" t="s">
        <v>162</v>
      </c>
      <c r="AW208" s="15" t="s">
        <v>32</v>
      </c>
      <c r="AX208" s="15" t="s">
        <v>83</v>
      </c>
      <c r="AY208" s="272" t="s">
        <v>155</v>
      </c>
    </row>
    <row r="209" s="2" customFormat="1" ht="62.7" customHeight="1">
      <c r="A209" s="39"/>
      <c r="B209" s="40"/>
      <c r="C209" s="227" t="s">
        <v>254</v>
      </c>
      <c r="D209" s="227" t="s">
        <v>157</v>
      </c>
      <c r="E209" s="228" t="s">
        <v>244</v>
      </c>
      <c r="F209" s="229" t="s">
        <v>245</v>
      </c>
      <c r="G209" s="230" t="s">
        <v>215</v>
      </c>
      <c r="H209" s="231">
        <v>123.58199999999999</v>
      </c>
      <c r="I209" s="232"/>
      <c r="J209" s="233">
        <f>ROUND(I209*H209,2)</f>
        <v>0</v>
      </c>
      <c r="K209" s="229" t="s">
        <v>161</v>
      </c>
      <c r="L209" s="45"/>
      <c r="M209" s="234" t="s">
        <v>1</v>
      </c>
      <c r="N209" s="235" t="s">
        <v>41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162</v>
      </c>
      <c r="AT209" s="238" t="s">
        <v>157</v>
      </c>
      <c r="AU209" s="238" t="s">
        <v>85</v>
      </c>
      <c r="AY209" s="18" t="s">
        <v>155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83</v>
      </c>
      <c r="BK209" s="239">
        <f>ROUND(I209*H209,2)</f>
        <v>0</v>
      </c>
      <c r="BL209" s="18" t="s">
        <v>162</v>
      </c>
      <c r="BM209" s="238" t="s">
        <v>257</v>
      </c>
    </row>
    <row r="210" s="13" customFormat="1">
      <c r="A210" s="13"/>
      <c r="B210" s="240"/>
      <c r="C210" s="241"/>
      <c r="D210" s="242" t="s">
        <v>163</v>
      </c>
      <c r="E210" s="243" t="s">
        <v>1</v>
      </c>
      <c r="F210" s="244" t="s">
        <v>247</v>
      </c>
      <c r="G210" s="241"/>
      <c r="H210" s="243" t="s">
        <v>1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0" t="s">
        <v>163</v>
      </c>
      <c r="AU210" s="250" t="s">
        <v>85</v>
      </c>
      <c r="AV210" s="13" t="s">
        <v>83</v>
      </c>
      <c r="AW210" s="13" t="s">
        <v>32</v>
      </c>
      <c r="AX210" s="13" t="s">
        <v>76</v>
      </c>
      <c r="AY210" s="250" t="s">
        <v>155</v>
      </c>
    </row>
    <row r="211" s="14" customFormat="1">
      <c r="A211" s="14"/>
      <c r="B211" s="251"/>
      <c r="C211" s="252"/>
      <c r="D211" s="242" t="s">
        <v>163</v>
      </c>
      <c r="E211" s="253" t="s">
        <v>1</v>
      </c>
      <c r="F211" s="254" t="s">
        <v>987</v>
      </c>
      <c r="G211" s="252"/>
      <c r="H211" s="255">
        <v>123.58199999999999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1" t="s">
        <v>163</v>
      </c>
      <c r="AU211" s="261" t="s">
        <v>85</v>
      </c>
      <c r="AV211" s="14" t="s">
        <v>85</v>
      </c>
      <c r="AW211" s="14" t="s">
        <v>32</v>
      </c>
      <c r="AX211" s="14" t="s">
        <v>76</v>
      </c>
      <c r="AY211" s="261" t="s">
        <v>155</v>
      </c>
    </row>
    <row r="212" s="15" customFormat="1">
      <c r="A212" s="15"/>
      <c r="B212" s="262"/>
      <c r="C212" s="263"/>
      <c r="D212" s="242" t="s">
        <v>163</v>
      </c>
      <c r="E212" s="264" t="s">
        <v>1</v>
      </c>
      <c r="F212" s="265" t="s">
        <v>167</v>
      </c>
      <c r="G212" s="263"/>
      <c r="H212" s="266">
        <v>123.58199999999999</v>
      </c>
      <c r="I212" s="267"/>
      <c r="J212" s="263"/>
      <c r="K212" s="263"/>
      <c r="L212" s="268"/>
      <c r="M212" s="269"/>
      <c r="N212" s="270"/>
      <c r="O212" s="270"/>
      <c r="P212" s="270"/>
      <c r="Q212" s="270"/>
      <c r="R212" s="270"/>
      <c r="S212" s="270"/>
      <c r="T212" s="27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2" t="s">
        <v>163</v>
      </c>
      <c r="AU212" s="272" t="s">
        <v>85</v>
      </c>
      <c r="AV212" s="15" t="s">
        <v>162</v>
      </c>
      <c r="AW212" s="15" t="s">
        <v>32</v>
      </c>
      <c r="AX212" s="15" t="s">
        <v>83</v>
      </c>
      <c r="AY212" s="272" t="s">
        <v>155</v>
      </c>
    </row>
    <row r="213" s="2" customFormat="1" ht="66.75" customHeight="1">
      <c r="A213" s="39"/>
      <c r="B213" s="40"/>
      <c r="C213" s="227" t="s">
        <v>216</v>
      </c>
      <c r="D213" s="227" t="s">
        <v>157</v>
      </c>
      <c r="E213" s="228" t="s">
        <v>249</v>
      </c>
      <c r="F213" s="229" t="s">
        <v>250</v>
      </c>
      <c r="G213" s="230" t="s">
        <v>215</v>
      </c>
      <c r="H213" s="231">
        <v>865.07399999999996</v>
      </c>
      <c r="I213" s="232"/>
      <c r="J213" s="233">
        <f>ROUND(I213*H213,2)</f>
        <v>0</v>
      </c>
      <c r="K213" s="229" t="s">
        <v>161</v>
      </c>
      <c r="L213" s="45"/>
      <c r="M213" s="234" t="s">
        <v>1</v>
      </c>
      <c r="N213" s="235" t="s">
        <v>41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162</v>
      </c>
      <c r="AT213" s="238" t="s">
        <v>157</v>
      </c>
      <c r="AU213" s="238" t="s">
        <v>85</v>
      </c>
      <c r="AY213" s="18" t="s">
        <v>155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83</v>
      </c>
      <c r="BK213" s="239">
        <f>ROUND(I213*H213,2)</f>
        <v>0</v>
      </c>
      <c r="BL213" s="18" t="s">
        <v>162</v>
      </c>
      <c r="BM213" s="238" t="s">
        <v>261</v>
      </c>
    </row>
    <row r="214" s="13" customFormat="1">
      <c r="A214" s="13"/>
      <c r="B214" s="240"/>
      <c r="C214" s="241"/>
      <c r="D214" s="242" t="s">
        <v>163</v>
      </c>
      <c r="E214" s="243" t="s">
        <v>1</v>
      </c>
      <c r="F214" s="244" t="s">
        <v>252</v>
      </c>
      <c r="G214" s="241"/>
      <c r="H214" s="243" t="s">
        <v>1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0" t="s">
        <v>163</v>
      </c>
      <c r="AU214" s="250" t="s">
        <v>85</v>
      </c>
      <c r="AV214" s="13" t="s">
        <v>83</v>
      </c>
      <c r="AW214" s="13" t="s">
        <v>32</v>
      </c>
      <c r="AX214" s="13" t="s">
        <v>76</v>
      </c>
      <c r="AY214" s="250" t="s">
        <v>155</v>
      </c>
    </row>
    <row r="215" s="14" customFormat="1">
      <c r="A215" s="14"/>
      <c r="B215" s="251"/>
      <c r="C215" s="252"/>
      <c r="D215" s="242" t="s">
        <v>163</v>
      </c>
      <c r="E215" s="253" t="s">
        <v>1</v>
      </c>
      <c r="F215" s="254" t="s">
        <v>988</v>
      </c>
      <c r="G215" s="252"/>
      <c r="H215" s="255">
        <v>865.07399999999996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1" t="s">
        <v>163</v>
      </c>
      <c r="AU215" s="261" t="s">
        <v>85</v>
      </c>
      <c r="AV215" s="14" t="s">
        <v>85</v>
      </c>
      <c r="AW215" s="14" t="s">
        <v>32</v>
      </c>
      <c r="AX215" s="14" t="s">
        <v>76</v>
      </c>
      <c r="AY215" s="261" t="s">
        <v>155</v>
      </c>
    </row>
    <row r="216" s="15" customFormat="1">
      <c r="A216" s="15"/>
      <c r="B216" s="262"/>
      <c r="C216" s="263"/>
      <c r="D216" s="242" t="s">
        <v>163</v>
      </c>
      <c r="E216" s="264" t="s">
        <v>1</v>
      </c>
      <c r="F216" s="265" t="s">
        <v>167</v>
      </c>
      <c r="G216" s="263"/>
      <c r="H216" s="266">
        <v>865.07399999999996</v>
      </c>
      <c r="I216" s="267"/>
      <c r="J216" s="263"/>
      <c r="K216" s="263"/>
      <c r="L216" s="268"/>
      <c r="M216" s="269"/>
      <c r="N216" s="270"/>
      <c r="O216" s="270"/>
      <c r="P216" s="270"/>
      <c r="Q216" s="270"/>
      <c r="R216" s="270"/>
      <c r="S216" s="270"/>
      <c r="T216" s="27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2" t="s">
        <v>163</v>
      </c>
      <c r="AU216" s="272" t="s">
        <v>85</v>
      </c>
      <c r="AV216" s="15" t="s">
        <v>162</v>
      </c>
      <c r="AW216" s="15" t="s">
        <v>32</v>
      </c>
      <c r="AX216" s="15" t="s">
        <v>83</v>
      </c>
      <c r="AY216" s="272" t="s">
        <v>155</v>
      </c>
    </row>
    <row r="217" s="2" customFormat="1" ht="62.7" customHeight="1">
      <c r="A217" s="39"/>
      <c r="B217" s="40"/>
      <c r="C217" s="227" t="s">
        <v>263</v>
      </c>
      <c r="D217" s="227" t="s">
        <v>157</v>
      </c>
      <c r="E217" s="228" t="s">
        <v>255</v>
      </c>
      <c r="F217" s="229" t="s">
        <v>256</v>
      </c>
      <c r="G217" s="230" t="s">
        <v>215</v>
      </c>
      <c r="H217" s="231">
        <v>82.388000000000005</v>
      </c>
      <c r="I217" s="232"/>
      <c r="J217" s="233">
        <f>ROUND(I217*H217,2)</f>
        <v>0</v>
      </c>
      <c r="K217" s="229" t="s">
        <v>161</v>
      </c>
      <c r="L217" s="45"/>
      <c r="M217" s="234" t="s">
        <v>1</v>
      </c>
      <c r="N217" s="235" t="s">
        <v>41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162</v>
      </c>
      <c r="AT217" s="238" t="s">
        <v>157</v>
      </c>
      <c r="AU217" s="238" t="s">
        <v>85</v>
      </c>
      <c r="AY217" s="18" t="s">
        <v>155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83</v>
      </c>
      <c r="BK217" s="239">
        <f>ROUND(I217*H217,2)</f>
        <v>0</v>
      </c>
      <c r="BL217" s="18" t="s">
        <v>162</v>
      </c>
      <c r="BM217" s="238" t="s">
        <v>268</v>
      </c>
    </row>
    <row r="218" s="13" customFormat="1">
      <c r="A218" s="13"/>
      <c r="B218" s="240"/>
      <c r="C218" s="241"/>
      <c r="D218" s="242" t="s">
        <v>163</v>
      </c>
      <c r="E218" s="243" t="s">
        <v>1</v>
      </c>
      <c r="F218" s="244" t="s">
        <v>247</v>
      </c>
      <c r="G218" s="241"/>
      <c r="H218" s="243" t="s">
        <v>1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163</v>
      </c>
      <c r="AU218" s="250" t="s">
        <v>85</v>
      </c>
      <c r="AV218" s="13" t="s">
        <v>83</v>
      </c>
      <c r="AW218" s="13" t="s">
        <v>32</v>
      </c>
      <c r="AX218" s="13" t="s">
        <v>76</v>
      </c>
      <c r="AY218" s="250" t="s">
        <v>155</v>
      </c>
    </row>
    <row r="219" s="14" customFormat="1">
      <c r="A219" s="14"/>
      <c r="B219" s="251"/>
      <c r="C219" s="252"/>
      <c r="D219" s="242" t="s">
        <v>163</v>
      </c>
      <c r="E219" s="253" t="s">
        <v>1</v>
      </c>
      <c r="F219" s="254" t="s">
        <v>989</v>
      </c>
      <c r="G219" s="252"/>
      <c r="H219" s="255">
        <v>82.388000000000005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1" t="s">
        <v>163</v>
      </c>
      <c r="AU219" s="261" t="s">
        <v>85</v>
      </c>
      <c r="AV219" s="14" t="s">
        <v>85</v>
      </c>
      <c r="AW219" s="14" t="s">
        <v>32</v>
      </c>
      <c r="AX219" s="14" t="s">
        <v>76</v>
      </c>
      <c r="AY219" s="261" t="s">
        <v>155</v>
      </c>
    </row>
    <row r="220" s="15" customFormat="1">
      <c r="A220" s="15"/>
      <c r="B220" s="262"/>
      <c r="C220" s="263"/>
      <c r="D220" s="242" t="s">
        <v>163</v>
      </c>
      <c r="E220" s="264" t="s">
        <v>1</v>
      </c>
      <c r="F220" s="265" t="s">
        <v>167</v>
      </c>
      <c r="G220" s="263"/>
      <c r="H220" s="266">
        <v>82.388000000000005</v>
      </c>
      <c r="I220" s="267"/>
      <c r="J220" s="263"/>
      <c r="K220" s="263"/>
      <c r="L220" s="268"/>
      <c r="M220" s="269"/>
      <c r="N220" s="270"/>
      <c r="O220" s="270"/>
      <c r="P220" s="270"/>
      <c r="Q220" s="270"/>
      <c r="R220" s="270"/>
      <c r="S220" s="270"/>
      <c r="T220" s="27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2" t="s">
        <v>163</v>
      </c>
      <c r="AU220" s="272" t="s">
        <v>85</v>
      </c>
      <c r="AV220" s="15" t="s">
        <v>162</v>
      </c>
      <c r="AW220" s="15" t="s">
        <v>32</v>
      </c>
      <c r="AX220" s="15" t="s">
        <v>83</v>
      </c>
      <c r="AY220" s="272" t="s">
        <v>155</v>
      </c>
    </row>
    <row r="221" s="2" customFormat="1" ht="66.75" customHeight="1">
      <c r="A221" s="39"/>
      <c r="B221" s="40"/>
      <c r="C221" s="227" t="s">
        <v>219</v>
      </c>
      <c r="D221" s="227" t="s">
        <v>157</v>
      </c>
      <c r="E221" s="228" t="s">
        <v>259</v>
      </c>
      <c r="F221" s="229" t="s">
        <v>260</v>
      </c>
      <c r="G221" s="230" t="s">
        <v>215</v>
      </c>
      <c r="H221" s="231">
        <v>576.71600000000001</v>
      </c>
      <c r="I221" s="232"/>
      <c r="J221" s="233">
        <f>ROUND(I221*H221,2)</f>
        <v>0</v>
      </c>
      <c r="K221" s="229" t="s">
        <v>161</v>
      </c>
      <c r="L221" s="45"/>
      <c r="M221" s="234" t="s">
        <v>1</v>
      </c>
      <c r="N221" s="235" t="s">
        <v>41</v>
      </c>
      <c r="O221" s="92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162</v>
      </c>
      <c r="AT221" s="238" t="s">
        <v>157</v>
      </c>
      <c r="AU221" s="238" t="s">
        <v>85</v>
      </c>
      <c r="AY221" s="18" t="s">
        <v>155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83</v>
      </c>
      <c r="BK221" s="239">
        <f>ROUND(I221*H221,2)</f>
        <v>0</v>
      </c>
      <c r="BL221" s="18" t="s">
        <v>162</v>
      </c>
      <c r="BM221" s="238" t="s">
        <v>273</v>
      </c>
    </row>
    <row r="222" s="13" customFormat="1">
      <c r="A222" s="13"/>
      <c r="B222" s="240"/>
      <c r="C222" s="241"/>
      <c r="D222" s="242" t="s">
        <v>163</v>
      </c>
      <c r="E222" s="243" t="s">
        <v>1</v>
      </c>
      <c r="F222" s="244" t="s">
        <v>252</v>
      </c>
      <c r="G222" s="241"/>
      <c r="H222" s="243" t="s">
        <v>1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0" t="s">
        <v>163</v>
      </c>
      <c r="AU222" s="250" t="s">
        <v>85</v>
      </c>
      <c r="AV222" s="13" t="s">
        <v>83</v>
      </c>
      <c r="AW222" s="13" t="s">
        <v>32</v>
      </c>
      <c r="AX222" s="13" t="s">
        <v>76</v>
      </c>
      <c r="AY222" s="250" t="s">
        <v>155</v>
      </c>
    </row>
    <row r="223" s="14" customFormat="1">
      <c r="A223" s="14"/>
      <c r="B223" s="251"/>
      <c r="C223" s="252"/>
      <c r="D223" s="242" t="s">
        <v>163</v>
      </c>
      <c r="E223" s="253" t="s">
        <v>1</v>
      </c>
      <c r="F223" s="254" t="s">
        <v>990</v>
      </c>
      <c r="G223" s="252"/>
      <c r="H223" s="255">
        <v>576.71600000000001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1" t="s">
        <v>163</v>
      </c>
      <c r="AU223" s="261" t="s">
        <v>85</v>
      </c>
      <c r="AV223" s="14" t="s">
        <v>85</v>
      </c>
      <c r="AW223" s="14" t="s">
        <v>32</v>
      </c>
      <c r="AX223" s="14" t="s">
        <v>76</v>
      </c>
      <c r="AY223" s="261" t="s">
        <v>155</v>
      </c>
    </row>
    <row r="224" s="15" customFormat="1">
      <c r="A224" s="15"/>
      <c r="B224" s="262"/>
      <c r="C224" s="263"/>
      <c r="D224" s="242" t="s">
        <v>163</v>
      </c>
      <c r="E224" s="264" t="s">
        <v>1</v>
      </c>
      <c r="F224" s="265" t="s">
        <v>167</v>
      </c>
      <c r="G224" s="263"/>
      <c r="H224" s="266">
        <v>576.71600000000001</v>
      </c>
      <c r="I224" s="267"/>
      <c r="J224" s="263"/>
      <c r="K224" s="263"/>
      <c r="L224" s="268"/>
      <c r="M224" s="269"/>
      <c r="N224" s="270"/>
      <c r="O224" s="270"/>
      <c r="P224" s="270"/>
      <c r="Q224" s="270"/>
      <c r="R224" s="270"/>
      <c r="S224" s="270"/>
      <c r="T224" s="27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2" t="s">
        <v>163</v>
      </c>
      <c r="AU224" s="272" t="s">
        <v>85</v>
      </c>
      <c r="AV224" s="15" t="s">
        <v>162</v>
      </c>
      <c r="AW224" s="15" t="s">
        <v>32</v>
      </c>
      <c r="AX224" s="15" t="s">
        <v>83</v>
      </c>
      <c r="AY224" s="272" t="s">
        <v>155</v>
      </c>
    </row>
    <row r="225" s="2" customFormat="1" ht="44.25" customHeight="1">
      <c r="A225" s="39"/>
      <c r="B225" s="40"/>
      <c r="C225" s="227" t="s">
        <v>7</v>
      </c>
      <c r="D225" s="288" t="s">
        <v>157</v>
      </c>
      <c r="E225" s="228" t="s">
        <v>264</v>
      </c>
      <c r="F225" s="229" t="s">
        <v>265</v>
      </c>
      <c r="G225" s="230" t="s">
        <v>266</v>
      </c>
      <c r="H225" s="231">
        <v>370.74599999999998</v>
      </c>
      <c r="I225" s="232"/>
      <c r="J225" s="233">
        <f>ROUND(I225*H225,2)</f>
        <v>0</v>
      </c>
      <c r="K225" s="229" t="s">
        <v>267</v>
      </c>
      <c r="L225" s="45"/>
      <c r="M225" s="234" t="s">
        <v>1</v>
      </c>
      <c r="N225" s="235" t="s">
        <v>41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162</v>
      </c>
      <c r="AT225" s="238" t="s">
        <v>157</v>
      </c>
      <c r="AU225" s="238" t="s">
        <v>85</v>
      </c>
      <c r="AY225" s="18" t="s">
        <v>155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83</v>
      </c>
      <c r="BK225" s="239">
        <f>ROUND(I225*H225,2)</f>
        <v>0</v>
      </c>
      <c r="BL225" s="18" t="s">
        <v>162</v>
      </c>
      <c r="BM225" s="238" t="s">
        <v>280</v>
      </c>
    </row>
    <row r="226" s="14" customFormat="1">
      <c r="A226" s="14"/>
      <c r="B226" s="251"/>
      <c r="C226" s="252"/>
      <c r="D226" s="242" t="s">
        <v>163</v>
      </c>
      <c r="E226" s="253" t="s">
        <v>1</v>
      </c>
      <c r="F226" s="254" t="s">
        <v>991</v>
      </c>
      <c r="G226" s="252"/>
      <c r="H226" s="255">
        <v>222.44800000000001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1" t="s">
        <v>163</v>
      </c>
      <c r="AU226" s="261" t="s">
        <v>85</v>
      </c>
      <c r="AV226" s="14" t="s">
        <v>85</v>
      </c>
      <c r="AW226" s="14" t="s">
        <v>32</v>
      </c>
      <c r="AX226" s="14" t="s">
        <v>76</v>
      </c>
      <c r="AY226" s="261" t="s">
        <v>155</v>
      </c>
    </row>
    <row r="227" s="14" customFormat="1">
      <c r="A227" s="14"/>
      <c r="B227" s="251"/>
      <c r="C227" s="252"/>
      <c r="D227" s="242" t="s">
        <v>163</v>
      </c>
      <c r="E227" s="253" t="s">
        <v>1</v>
      </c>
      <c r="F227" s="254" t="s">
        <v>992</v>
      </c>
      <c r="G227" s="252"/>
      <c r="H227" s="255">
        <v>148.298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1" t="s">
        <v>163</v>
      </c>
      <c r="AU227" s="261" t="s">
        <v>85</v>
      </c>
      <c r="AV227" s="14" t="s">
        <v>85</v>
      </c>
      <c r="AW227" s="14" t="s">
        <v>32</v>
      </c>
      <c r="AX227" s="14" t="s">
        <v>76</v>
      </c>
      <c r="AY227" s="261" t="s">
        <v>155</v>
      </c>
    </row>
    <row r="228" s="15" customFormat="1">
      <c r="A228" s="15"/>
      <c r="B228" s="262"/>
      <c r="C228" s="263"/>
      <c r="D228" s="242" t="s">
        <v>163</v>
      </c>
      <c r="E228" s="264" t="s">
        <v>1</v>
      </c>
      <c r="F228" s="265" t="s">
        <v>167</v>
      </c>
      <c r="G228" s="263"/>
      <c r="H228" s="266">
        <v>370.74599999999998</v>
      </c>
      <c r="I228" s="267"/>
      <c r="J228" s="263"/>
      <c r="K228" s="263"/>
      <c r="L228" s="268"/>
      <c r="M228" s="269"/>
      <c r="N228" s="270"/>
      <c r="O228" s="270"/>
      <c r="P228" s="270"/>
      <c r="Q228" s="270"/>
      <c r="R228" s="270"/>
      <c r="S228" s="270"/>
      <c r="T228" s="27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2" t="s">
        <v>163</v>
      </c>
      <c r="AU228" s="272" t="s">
        <v>85</v>
      </c>
      <c r="AV228" s="15" t="s">
        <v>162</v>
      </c>
      <c r="AW228" s="15" t="s">
        <v>32</v>
      </c>
      <c r="AX228" s="15" t="s">
        <v>83</v>
      </c>
      <c r="AY228" s="272" t="s">
        <v>155</v>
      </c>
    </row>
    <row r="229" s="2" customFormat="1" ht="44.25" customHeight="1">
      <c r="A229" s="39"/>
      <c r="B229" s="40"/>
      <c r="C229" s="227" t="s">
        <v>223</v>
      </c>
      <c r="D229" s="227" t="s">
        <v>157</v>
      </c>
      <c r="E229" s="228" t="s">
        <v>271</v>
      </c>
      <c r="F229" s="229" t="s">
        <v>272</v>
      </c>
      <c r="G229" s="230" t="s">
        <v>215</v>
      </c>
      <c r="H229" s="231">
        <v>117.65000000000001</v>
      </c>
      <c r="I229" s="232"/>
      <c r="J229" s="233">
        <f>ROUND(I229*H229,2)</f>
        <v>0</v>
      </c>
      <c r="K229" s="229" t="s">
        <v>161</v>
      </c>
      <c r="L229" s="45"/>
      <c r="M229" s="234" t="s">
        <v>1</v>
      </c>
      <c r="N229" s="235" t="s">
        <v>41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162</v>
      </c>
      <c r="AT229" s="238" t="s">
        <v>157</v>
      </c>
      <c r="AU229" s="238" t="s">
        <v>85</v>
      </c>
      <c r="AY229" s="18" t="s">
        <v>155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83</v>
      </c>
      <c r="BK229" s="239">
        <f>ROUND(I229*H229,2)</f>
        <v>0</v>
      </c>
      <c r="BL229" s="18" t="s">
        <v>162</v>
      </c>
      <c r="BM229" s="238" t="s">
        <v>285</v>
      </c>
    </row>
    <row r="230" s="13" customFormat="1">
      <c r="A230" s="13"/>
      <c r="B230" s="240"/>
      <c r="C230" s="241"/>
      <c r="D230" s="242" t="s">
        <v>163</v>
      </c>
      <c r="E230" s="243" t="s">
        <v>1</v>
      </c>
      <c r="F230" s="244" t="s">
        <v>977</v>
      </c>
      <c r="G230" s="241"/>
      <c r="H230" s="243" t="s">
        <v>1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0" t="s">
        <v>163</v>
      </c>
      <c r="AU230" s="250" t="s">
        <v>85</v>
      </c>
      <c r="AV230" s="13" t="s">
        <v>83</v>
      </c>
      <c r="AW230" s="13" t="s">
        <v>32</v>
      </c>
      <c r="AX230" s="13" t="s">
        <v>76</v>
      </c>
      <c r="AY230" s="250" t="s">
        <v>155</v>
      </c>
    </row>
    <row r="231" s="13" customFormat="1">
      <c r="A231" s="13"/>
      <c r="B231" s="240"/>
      <c r="C231" s="241"/>
      <c r="D231" s="242" t="s">
        <v>163</v>
      </c>
      <c r="E231" s="243" t="s">
        <v>1</v>
      </c>
      <c r="F231" s="244" t="s">
        <v>225</v>
      </c>
      <c r="G231" s="241"/>
      <c r="H231" s="243" t="s">
        <v>1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0" t="s">
        <v>163</v>
      </c>
      <c r="AU231" s="250" t="s">
        <v>85</v>
      </c>
      <c r="AV231" s="13" t="s">
        <v>83</v>
      </c>
      <c r="AW231" s="13" t="s">
        <v>32</v>
      </c>
      <c r="AX231" s="13" t="s">
        <v>76</v>
      </c>
      <c r="AY231" s="250" t="s">
        <v>155</v>
      </c>
    </row>
    <row r="232" s="14" customFormat="1">
      <c r="A232" s="14"/>
      <c r="B232" s="251"/>
      <c r="C232" s="252"/>
      <c r="D232" s="242" t="s">
        <v>163</v>
      </c>
      <c r="E232" s="253" t="s">
        <v>1</v>
      </c>
      <c r="F232" s="254" t="s">
        <v>993</v>
      </c>
      <c r="G232" s="252"/>
      <c r="H232" s="255">
        <v>117.65000000000001</v>
      </c>
      <c r="I232" s="256"/>
      <c r="J232" s="252"/>
      <c r="K232" s="252"/>
      <c r="L232" s="257"/>
      <c r="M232" s="258"/>
      <c r="N232" s="259"/>
      <c r="O232" s="259"/>
      <c r="P232" s="259"/>
      <c r="Q232" s="259"/>
      <c r="R232" s="259"/>
      <c r="S232" s="259"/>
      <c r="T232" s="26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1" t="s">
        <v>163</v>
      </c>
      <c r="AU232" s="261" t="s">
        <v>85</v>
      </c>
      <c r="AV232" s="14" t="s">
        <v>85</v>
      </c>
      <c r="AW232" s="14" t="s">
        <v>32</v>
      </c>
      <c r="AX232" s="14" t="s">
        <v>76</v>
      </c>
      <c r="AY232" s="261" t="s">
        <v>155</v>
      </c>
    </row>
    <row r="233" s="15" customFormat="1">
      <c r="A233" s="15"/>
      <c r="B233" s="262"/>
      <c r="C233" s="263"/>
      <c r="D233" s="242" t="s">
        <v>163</v>
      </c>
      <c r="E233" s="264" t="s">
        <v>1</v>
      </c>
      <c r="F233" s="265" t="s">
        <v>167</v>
      </c>
      <c r="G233" s="263"/>
      <c r="H233" s="266">
        <v>117.65000000000001</v>
      </c>
      <c r="I233" s="267"/>
      <c r="J233" s="263"/>
      <c r="K233" s="263"/>
      <c r="L233" s="268"/>
      <c r="M233" s="269"/>
      <c r="N233" s="270"/>
      <c r="O233" s="270"/>
      <c r="P233" s="270"/>
      <c r="Q233" s="270"/>
      <c r="R233" s="270"/>
      <c r="S233" s="270"/>
      <c r="T233" s="27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2" t="s">
        <v>163</v>
      </c>
      <c r="AU233" s="272" t="s">
        <v>85</v>
      </c>
      <c r="AV233" s="15" t="s">
        <v>162</v>
      </c>
      <c r="AW233" s="15" t="s">
        <v>32</v>
      </c>
      <c r="AX233" s="15" t="s">
        <v>83</v>
      </c>
      <c r="AY233" s="272" t="s">
        <v>155</v>
      </c>
    </row>
    <row r="234" s="2" customFormat="1" ht="16.5" customHeight="1">
      <c r="A234" s="39"/>
      <c r="B234" s="40"/>
      <c r="C234" s="289" t="s">
        <v>288</v>
      </c>
      <c r="D234" s="289" t="s">
        <v>277</v>
      </c>
      <c r="E234" s="290" t="s">
        <v>278</v>
      </c>
      <c r="F234" s="291" t="s">
        <v>279</v>
      </c>
      <c r="G234" s="292" t="s">
        <v>266</v>
      </c>
      <c r="H234" s="293">
        <v>235.30000000000001</v>
      </c>
      <c r="I234" s="294"/>
      <c r="J234" s="295">
        <f>ROUND(I234*H234,2)</f>
        <v>0</v>
      </c>
      <c r="K234" s="291" t="s">
        <v>161</v>
      </c>
      <c r="L234" s="296"/>
      <c r="M234" s="297" t="s">
        <v>1</v>
      </c>
      <c r="N234" s="298" t="s">
        <v>41</v>
      </c>
      <c r="O234" s="92"/>
      <c r="P234" s="236">
        <f>O234*H234</f>
        <v>0</v>
      </c>
      <c r="Q234" s="236">
        <v>1</v>
      </c>
      <c r="R234" s="236">
        <f>Q234*H234</f>
        <v>235.30000000000001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186</v>
      </c>
      <c r="AT234" s="238" t="s">
        <v>277</v>
      </c>
      <c r="AU234" s="238" t="s">
        <v>85</v>
      </c>
      <c r="AY234" s="18" t="s">
        <v>155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83</v>
      </c>
      <c r="BK234" s="239">
        <f>ROUND(I234*H234,2)</f>
        <v>0</v>
      </c>
      <c r="BL234" s="18" t="s">
        <v>162</v>
      </c>
      <c r="BM234" s="238" t="s">
        <v>291</v>
      </c>
    </row>
    <row r="235" s="14" customFormat="1">
      <c r="A235" s="14"/>
      <c r="B235" s="251"/>
      <c r="C235" s="252"/>
      <c r="D235" s="242" t="s">
        <v>163</v>
      </c>
      <c r="E235" s="253" t="s">
        <v>1</v>
      </c>
      <c r="F235" s="254" t="s">
        <v>994</v>
      </c>
      <c r="G235" s="252"/>
      <c r="H235" s="255">
        <v>235.30000000000001</v>
      </c>
      <c r="I235" s="256"/>
      <c r="J235" s="252"/>
      <c r="K235" s="252"/>
      <c r="L235" s="257"/>
      <c r="M235" s="258"/>
      <c r="N235" s="259"/>
      <c r="O235" s="259"/>
      <c r="P235" s="259"/>
      <c r="Q235" s="259"/>
      <c r="R235" s="259"/>
      <c r="S235" s="259"/>
      <c r="T235" s="26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1" t="s">
        <v>163</v>
      </c>
      <c r="AU235" s="261" t="s">
        <v>85</v>
      </c>
      <c r="AV235" s="14" t="s">
        <v>85</v>
      </c>
      <c r="AW235" s="14" t="s">
        <v>32</v>
      </c>
      <c r="AX235" s="14" t="s">
        <v>76</v>
      </c>
      <c r="AY235" s="261" t="s">
        <v>155</v>
      </c>
    </row>
    <row r="236" s="15" customFormat="1">
      <c r="A236" s="15"/>
      <c r="B236" s="262"/>
      <c r="C236" s="263"/>
      <c r="D236" s="242" t="s">
        <v>163</v>
      </c>
      <c r="E236" s="264" t="s">
        <v>1</v>
      </c>
      <c r="F236" s="265" t="s">
        <v>167</v>
      </c>
      <c r="G236" s="263"/>
      <c r="H236" s="266">
        <v>235.30000000000001</v>
      </c>
      <c r="I236" s="267"/>
      <c r="J236" s="263"/>
      <c r="K236" s="263"/>
      <c r="L236" s="268"/>
      <c r="M236" s="269"/>
      <c r="N236" s="270"/>
      <c r="O236" s="270"/>
      <c r="P236" s="270"/>
      <c r="Q236" s="270"/>
      <c r="R236" s="270"/>
      <c r="S236" s="270"/>
      <c r="T236" s="27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2" t="s">
        <v>163</v>
      </c>
      <c r="AU236" s="272" t="s">
        <v>85</v>
      </c>
      <c r="AV236" s="15" t="s">
        <v>162</v>
      </c>
      <c r="AW236" s="15" t="s">
        <v>32</v>
      </c>
      <c r="AX236" s="15" t="s">
        <v>83</v>
      </c>
      <c r="AY236" s="272" t="s">
        <v>155</v>
      </c>
    </row>
    <row r="237" s="2" customFormat="1" ht="66.75" customHeight="1">
      <c r="A237" s="39"/>
      <c r="B237" s="40"/>
      <c r="C237" s="227" t="s">
        <v>233</v>
      </c>
      <c r="D237" s="227" t="s">
        <v>157</v>
      </c>
      <c r="E237" s="228" t="s">
        <v>283</v>
      </c>
      <c r="F237" s="229" t="s">
        <v>284</v>
      </c>
      <c r="G237" s="230" t="s">
        <v>215</v>
      </c>
      <c r="H237" s="231">
        <v>52.969999999999999</v>
      </c>
      <c r="I237" s="232"/>
      <c r="J237" s="233">
        <f>ROUND(I237*H237,2)</f>
        <v>0</v>
      </c>
      <c r="K237" s="229" t="s">
        <v>161</v>
      </c>
      <c r="L237" s="45"/>
      <c r="M237" s="234" t="s">
        <v>1</v>
      </c>
      <c r="N237" s="235" t="s">
        <v>41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162</v>
      </c>
      <c r="AT237" s="238" t="s">
        <v>157</v>
      </c>
      <c r="AU237" s="238" t="s">
        <v>85</v>
      </c>
      <c r="AY237" s="18" t="s">
        <v>155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83</v>
      </c>
      <c r="BK237" s="239">
        <f>ROUND(I237*H237,2)</f>
        <v>0</v>
      </c>
      <c r="BL237" s="18" t="s">
        <v>162</v>
      </c>
      <c r="BM237" s="238" t="s">
        <v>295</v>
      </c>
    </row>
    <row r="238" s="13" customFormat="1">
      <c r="A238" s="13"/>
      <c r="B238" s="240"/>
      <c r="C238" s="241"/>
      <c r="D238" s="242" t="s">
        <v>163</v>
      </c>
      <c r="E238" s="243" t="s">
        <v>1</v>
      </c>
      <c r="F238" s="244" t="s">
        <v>977</v>
      </c>
      <c r="G238" s="241"/>
      <c r="H238" s="243" t="s">
        <v>1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0" t="s">
        <v>163</v>
      </c>
      <c r="AU238" s="250" t="s">
        <v>85</v>
      </c>
      <c r="AV238" s="13" t="s">
        <v>83</v>
      </c>
      <c r="AW238" s="13" t="s">
        <v>32</v>
      </c>
      <c r="AX238" s="13" t="s">
        <v>76</v>
      </c>
      <c r="AY238" s="250" t="s">
        <v>155</v>
      </c>
    </row>
    <row r="239" s="13" customFormat="1">
      <c r="A239" s="13"/>
      <c r="B239" s="240"/>
      <c r="C239" s="241"/>
      <c r="D239" s="242" t="s">
        <v>163</v>
      </c>
      <c r="E239" s="243" t="s">
        <v>1</v>
      </c>
      <c r="F239" s="244" t="s">
        <v>225</v>
      </c>
      <c r="G239" s="241"/>
      <c r="H239" s="243" t="s">
        <v>1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0" t="s">
        <v>163</v>
      </c>
      <c r="AU239" s="250" t="s">
        <v>85</v>
      </c>
      <c r="AV239" s="13" t="s">
        <v>83</v>
      </c>
      <c r="AW239" s="13" t="s">
        <v>32</v>
      </c>
      <c r="AX239" s="13" t="s">
        <v>76</v>
      </c>
      <c r="AY239" s="250" t="s">
        <v>155</v>
      </c>
    </row>
    <row r="240" s="14" customFormat="1">
      <c r="A240" s="14"/>
      <c r="B240" s="251"/>
      <c r="C240" s="252"/>
      <c r="D240" s="242" t="s">
        <v>163</v>
      </c>
      <c r="E240" s="253" t="s">
        <v>1</v>
      </c>
      <c r="F240" s="254" t="s">
        <v>995</v>
      </c>
      <c r="G240" s="252"/>
      <c r="H240" s="255">
        <v>52.969999999999999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1" t="s">
        <v>163</v>
      </c>
      <c r="AU240" s="261" t="s">
        <v>85</v>
      </c>
      <c r="AV240" s="14" t="s">
        <v>85</v>
      </c>
      <c r="AW240" s="14" t="s">
        <v>32</v>
      </c>
      <c r="AX240" s="14" t="s">
        <v>76</v>
      </c>
      <c r="AY240" s="261" t="s">
        <v>155</v>
      </c>
    </row>
    <row r="241" s="15" customFormat="1">
      <c r="A241" s="15"/>
      <c r="B241" s="262"/>
      <c r="C241" s="263"/>
      <c r="D241" s="242" t="s">
        <v>163</v>
      </c>
      <c r="E241" s="264" t="s">
        <v>1</v>
      </c>
      <c r="F241" s="265" t="s">
        <v>167</v>
      </c>
      <c r="G241" s="263"/>
      <c r="H241" s="266">
        <v>52.969999999999999</v>
      </c>
      <c r="I241" s="267"/>
      <c r="J241" s="263"/>
      <c r="K241" s="263"/>
      <c r="L241" s="268"/>
      <c r="M241" s="269"/>
      <c r="N241" s="270"/>
      <c r="O241" s="270"/>
      <c r="P241" s="270"/>
      <c r="Q241" s="270"/>
      <c r="R241" s="270"/>
      <c r="S241" s="270"/>
      <c r="T241" s="27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2" t="s">
        <v>163</v>
      </c>
      <c r="AU241" s="272" t="s">
        <v>85</v>
      </c>
      <c r="AV241" s="15" t="s">
        <v>162</v>
      </c>
      <c r="AW241" s="15" t="s">
        <v>32</v>
      </c>
      <c r="AX241" s="15" t="s">
        <v>83</v>
      </c>
      <c r="AY241" s="272" t="s">
        <v>155</v>
      </c>
    </row>
    <row r="242" s="2" customFormat="1" ht="16.5" customHeight="1">
      <c r="A242" s="39"/>
      <c r="B242" s="40"/>
      <c r="C242" s="289" t="s">
        <v>299</v>
      </c>
      <c r="D242" s="289" t="s">
        <v>277</v>
      </c>
      <c r="E242" s="290" t="s">
        <v>289</v>
      </c>
      <c r="F242" s="291" t="s">
        <v>290</v>
      </c>
      <c r="G242" s="292" t="s">
        <v>266</v>
      </c>
      <c r="H242" s="293">
        <v>105.94</v>
      </c>
      <c r="I242" s="294"/>
      <c r="J242" s="295">
        <f>ROUND(I242*H242,2)</f>
        <v>0</v>
      </c>
      <c r="K242" s="291" t="s">
        <v>161</v>
      </c>
      <c r="L242" s="296"/>
      <c r="M242" s="297" t="s">
        <v>1</v>
      </c>
      <c r="N242" s="298" t="s">
        <v>41</v>
      </c>
      <c r="O242" s="92"/>
      <c r="P242" s="236">
        <f>O242*H242</f>
        <v>0</v>
      </c>
      <c r="Q242" s="236">
        <v>1</v>
      </c>
      <c r="R242" s="236">
        <f>Q242*H242</f>
        <v>105.94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186</v>
      </c>
      <c r="AT242" s="238" t="s">
        <v>277</v>
      </c>
      <c r="AU242" s="238" t="s">
        <v>85</v>
      </c>
      <c r="AY242" s="18" t="s">
        <v>155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83</v>
      </c>
      <c r="BK242" s="239">
        <f>ROUND(I242*H242,2)</f>
        <v>0</v>
      </c>
      <c r="BL242" s="18" t="s">
        <v>162</v>
      </c>
      <c r="BM242" s="238" t="s">
        <v>303</v>
      </c>
    </row>
    <row r="243" s="14" customFormat="1">
      <c r="A243" s="14"/>
      <c r="B243" s="251"/>
      <c r="C243" s="252"/>
      <c r="D243" s="242" t="s">
        <v>163</v>
      </c>
      <c r="E243" s="253" t="s">
        <v>1</v>
      </c>
      <c r="F243" s="254" t="s">
        <v>996</v>
      </c>
      <c r="G243" s="252"/>
      <c r="H243" s="255">
        <v>105.94</v>
      </c>
      <c r="I243" s="256"/>
      <c r="J243" s="252"/>
      <c r="K243" s="252"/>
      <c r="L243" s="257"/>
      <c r="M243" s="258"/>
      <c r="N243" s="259"/>
      <c r="O243" s="259"/>
      <c r="P243" s="259"/>
      <c r="Q243" s="259"/>
      <c r="R243" s="259"/>
      <c r="S243" s="259"/>
      <c r="T243" s="26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1" t="s">
        <v>163</v>
      </c>
      <c r="AU243" s="261" t="s">
        <v>85</v>
      </c>
      <c r="AV243" s="14" t="s">
        <v>85</v>
      </c>
      <c r="AW243" s="14" t="s">
        <v>32</v>
      </c>
      <c r="AX243" s="14" t="s">
        <v>76</v>
      </c>
      <c r="AY243" s="261" t="s">
        <v>155</v>
      </c>
    </row>
    <row r="244" s="15" customFormat="1">
      <c r="A244" s="15"/>
      <c r="B244" s="262"/>
      <c r="C244" s="263"/>
      <c r="D244" s="242" t="s">
        <v>163</v>
      </c>
      <c r="E244" s="264" t="s">
        <v>1</v>
      </c>
      <c r="F244" s="265" t="s">
        <v>167</v>
      </c>
      <c r="G244" s="263"/>
      <c r="H244" s="266">
        <v>105.94</v>
      </c>
      <c r="I244" s="267"/>
      <c r="J244" s="263"/>
      <c r="K244" s="263"/>
      <c r="L244" s="268"/>
      <c r="M244" s="269"/>
      <c r="N244" s="270"/>
      <c r="O244" s="270"/>
      <c r="P244" s="270"/>
      <c r="Q244" s="270"/>
      <c r="R244" s="270"/>
      <c r="S244" s="270"/>
      <c r="T244" s="27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2" t="s">
        <v>163</v>
      </c>
      <c r="AU244" s="272" t="s">
        <v>85</v>
      </c>
      <c r="AV244" s="15" t="s">
        <v>162</v>
      </c>
      <c r="AW244" s="15" t="s">
        <v>32</v>
      </c>
      <c r="AX244" s="15" t="s">
        <v>83</v>
      </c>
      <c r="AY244" s="272" t="s">
        <v>155</v>
      </c>
    </row>
    <row r="245" s="12" customFormat="1" ht="22.8" customHeight="1">
      <c r="A245" s="12"/>
      <c r="B245" s="211"/>
      <c r="C245" s="212"/>
      <c r="D245" s="213" t="s">
        <v>75</v>
      </c>
      <c r="E245" s="225" t="s">
        <v>85</v>
      </c>
      <c r="F245" s="225" t="s">
        <v>292</v>
      </c>
      <c r="G245" s="212"/>
      <c r="H245" s="212"/>
      <c r="I245" s="215"/>
      <c r="J245" s="226">
        <f>BK245</f>
        <v>0</v>
      </c>
      <c r="K245" s="212"/>
      <c r="L245" s="217"/>
      <c r="M245" s="218"/>
      <c r="N245" s="219"/>
      <c r="O245" s="219"/>
      <c r="P245" s="220">
        <f>SUM(P246:P253)</f>
        <v>0</v>
      </c>
      <c r="Q245" s="219"/>
      <c r="R245" s="220">
        <f>SUM(R246:R253)</f>
        <v>33.842347199999999</v>
      </c>
      <c r="S245" s="219"/>
      <c r="T245" s="221">
        <f>SUM(T246:T253)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2" t="s">
        <v>83</v>
      </c>
      <c r="AT245" s="223" t="s">
        <v>75</v>
      </c>
      <c r="AU245" s="223" t="s">
        <v>83</v>
      </c>
      <c r="AY245" s="222" t="s">
        <v>155</v>
      </c>
      <c r="BK245" s="224">
        <f>SUM(BK246:BK253)</f>
        <v>0</v>
      </c>
    </row>
    <row r="246" s="2" customFormat="1" ht="44.25" customHeight="1">
      <c r="A246" s="39"/>
      <c r="B246" s="40"/>
      <c r="C246" s="227" t="s">
        <v>237</v>
      </c>
      <c r="D246" s="227" t="s">
        <v>157</v>
      </c>
      <c r="E246" s="228" t="s">
        <v>293</v>
      </c>
      <c r="F246" s="229" t="s">
        <v>294</v>
      </c>
      <c r="G246" s="230" t="s">
        <v>215</v>
      </c>
      <c r="H246" s="231">
        <v>20.699999999999999</v>
      </c>
      <c r="I246" s="232"/>
      <c r="J246" s="233">
        <f>ROUND(I246*H246,2)</f>
        <v>0</v>
      </c>
      <c r="K246" s="229" t="s">
        <v>161</v>
      </c>
      <c r="L246" s="45"/>
      <c r="M246" s="234" t="s">
        <v>1</v>
      </c>
      <c r="N246" s="235" t="s">
        <v>41</v>
      </c>
      <c r="O246" s="92"/>
      <c r="P246" s="236">
        <f>O246*H246</f>
        <v>0</v>
      </c>
      <c r="Q246" s="236">
        <v>1.6299999999999999</v>
      </c>
      <c r="R246" s="236">
        <f>Q246*H246</f>
        <v>33.741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162</v>
      </c>
      <c r="AT246" s="238" t="s">
        <v>157</v>
      </c>
      <c r="AU246" s="238" t="s">
        <v>85</v>
      </c>
      <c r="AY246" s="18" t="s">
        <v>155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83</v>
      </c>
      <c r="BK246" s="239">
        <f>ROUND(I246*H246,2)</f>
        <v>0</v>
      </c>
      <c r="BL246" s="18" t="s">
        <v>162</v>
      </c>
      <c r="BM246" s="238" t="s">
        <v>308</v>
      </c>
    </row>
    <row r="247" s="13" customFormat="1">
      <c r="A247" s="13"/>
      <c r="B247" s="240"/>
      <c r="C247" s="241"/>
      <c r="D247" s="242" t="s">
        <v>163</v>
      </c>
      <c r="E247" s="243" t="s">
        <v>1</v>
      </c>
      <c r="F247" s="244" t="s">
        <v>977</v>
      </c>
      <c r="G247" s="241"/>
      <c r="H247" s="243" t="s">
        <v>1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0" t="s">
        <v>163</v>
      </c>
      <c r="AU247" s="250" t="s">
        <v>85</v>
      </c>
      <c r="AV247" s="13" t="s">
        <v>83</v>
      </c>
      <c r="AW247" s="13" t="s">
        <v>32</v>
      </c>
      <c r="AX247" s="13" t="s">
        <v>76</v>
      </c>
      <c r="AY247" s="250" t="s">
        <v>155</v>
      </c>
    </row>
    <row r="248" s="13" customFormat="1">
      <c r="A248" s="13"/>
      <c r="B248" s="240"/>
      <c r="C248" s="241"/>
      <c r="D248" s="242" t="s">
        <v>163</v>
      </c>
      <c r="E248" s="243" t="s">
        <v>1</v>
      </c>
      <c r="F248" s="244" t="s">
        <v>296</v>
      </c>
      <c r="G248" s="241"/>
      <c r="H248" s="243" t="s">
        <v>1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0" t="s">
        <v>163</v>
      </c>
      <c r="AU248" s="250" t="s">
        <v>85</v>
      </c>
      <c r="AV248" s="13" t="s">
        <v>83</v>
      </c>
      <c r="AW248" s="13" t="s">
        <v>32</v>
      </c>
      <c r="AX248" s="13" t="s">
        <v>76</v>
      </c>
      <c r="AY248" s="250" t="s">
        <v>155</v>
      </c>
    </row>
    <row r="249" s="14" customFormat="1">
      <c r="A249" s="14"/>
      <c r="B249" s="251"/>
      <c r="C249" s="252"/>
      <c r="D249" s="242" t="s">
        <v>163</v>
      </c>
      <c r="E249" s="253" t="s">
        <v>1</v>
      </c>
      <c r="F249" s="254" t="s">
        <v>997</v>
      </c>
      <c r="G249" s="252"/>
      <c r="H249" s="255">
        <v>20.699999999999999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1" t="s">
        <v>163</v>
      </c>
      <c r="AU249" s="261" t="s">
        <v>85</v>
      </c>
      <c r="AV249" s="14" t="s">
        <v>85</v>
      </c>
      <c r="AW249" s="14" t="s">
        <v>32</v>
      </c>
      <c r="AX249" s="14" t="s">
        <v>76</v>
      </c>
      <c r="AY249" s="261" t="s">
        <v>155</v>
      </c>
    </row>
    <row r="250" s="15" customFormat="1">
      <c r="A250" s="15"/>
      <c r="B250" s="262"/>
      <c r="C250" s="263"/>
      <c r="D250" s="242" t="s">
        <v>163</v>
      </c>
      <c r="E250" s="264" t="s">
        <v>1</v>
      </c>
      <c r="F250" s="265" t="s">
        <v>167</v>
      </c>
      <c r="G250" s="263"/>
      <c r="H250" s="266">
        <v>20.699999999999999</v>
      </c>
      <c r="I250" s="267"/>
      <c r="J250" s="263"/>
      <c r="K250" s="263"/>
      <c r="L250" s="268"/>
      <c r="M250" s="269"/>
      <c r="N250" s="270"/>
      <c r="O250" s="270"/>
      <c r="P250" s="270"/>
      <c r="Q250" s="270"/>
      <c r="R250" s="270"/>
      <c r="S250" s="270"/>
      <c r="T250" s="271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2" t="s">
        <v>163</v>
      </c>
      <c r="AU250" s="272" t="s">
        <v>85</v>
      </c>
      <c r="AV250" s="15" t="s">
        <v>162</v>
      </c>
      <c r="AW250" s="15" t="s">
        <v>32</v>
      </c>
      <c r="AX250" s="15" t="s">
        <v>83</v>
      </c>
      <c r="AY250" s="272" t="s">
        <v>155</v>
      </c>
    </row>
    <row r="251" s="2" customFormat="1" ht="24.15" customHeight="1">
      <c r="A251" s="39"/>
      <c r="B251" s="40"/>
      <c r="C251" s="227" t="s">
        <v>309</v>
      </c>
      <c r="D251" s="227" t="s">
        <v>157</v>
      </c>
      <c r="E251" s="228" t="s">
        <v>300</v>
      </c>
      <c r="F251" s="229" t="s">
        <v>301</v>
      </c>
      <c r="G251" s="230" t="s">
        <v>302</v>
      </c>
      <c r="H251" s="231">
        <v>138</v>
      </c>
      <c r="I251" s="232"/>
      <c r="J251" s="233">
        <f>ROUND(I251*H251,2)</f>
        <v>0</v>
      </c>
      <c r="K251" s="229" t="s">
        <v>161</v>
      </c>
      <c r="L251" s="45"/>
      <c r="M251" s="234" t="s">
        <v>1</v>
      </c>
      <c r="N251" s="235" t="s">
        <v>41</v>
      </c>
      <c r="O251" s="92"/>
      <c r="P251" s="236">
        <f>O251*H251</f>
        <v>0</v>
      </c>
      <c r="Q251" s="236">
        <v>0.00073439999999999996</v>
      </c>
      <c r="R251" s="236">
        <f>Q251*H251</f>
        <v>0.1013472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162</v>
      </c>
      <c r="AT251" s="238" t="s">
        <v>157</v>
      </c>
      <c r="AU251" s="238" t="s">
        <v>85</v>
      </c>
      <c r="AY251" s="18" t="s">
        <v>155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83</v>
      </c>
      <c r="BK251" s="239">
        <f>ROUND(I251*H251,2)</f>
        <v>0</v>
      </c>
      <c r="BL251" s="18" t="s">
        <v>162</v>
      </c>
      <c r="BM251" s="238" t="s">
        <v>312</v>
      </c>
    </row>
    <row r="252" s="14" customFormat="1">
      <c r="A252" s="14"/>
      <c r="B252" s="251"/>
      <c r="C252" s="252"/>
      <c r="D252" s="242" t="s">
        <v>163</v>
      </c>
      <c r="E252" s="253" t="s">
        <v>1</v>
      </c>
      <c r="F252" s="254" t="s">
        <v>998</v>
      </c>
      <c r="G252" s="252"/>
      <c r="H252" s="255">
        <v>138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1" t="s">
        <v>163</v>
      </c>
      <c r="AU252" s="261" t="s">
        <v>85</v>
      </c>
      <c r="AV252" s="14" t="s">
        <v>85</v>
      </c>
      <c r="AW252" s="14" t="s">
        <v>32</v>
      </c>
      <c r="AX252" s="14" t="s">
        <v>76</v>
      </c>
      <c r="AY252" s="261" t="s">
        <v>155</v>
      </c>
    </row>
    <row r="253" s="15" customFormat="1">
      <c r="A253" s="15"/>
      <c r="B253" s="262"/>
      <c r="C253" s="263"/>
      <c r="D253" s="242" t="s">
        <v>163</v>
      </c>
      <c r="E253" s="264" t="s">
        <v>1</v>
      </c>
      <c r="F253" s="265" t="s">
        <v>167</v>
      </c>
      <c r="G253" s="263"/>
      <c r="H253" s="266">
        <v>138</v>
      </c>
      <c r="I253" s="267"/>
      <c r="J253" s="263"/>
      <c r="K253" s="263"/>
      <c r="L253" s="268"/>
      <c r="M253" s="269"/>
      <c r="N253" s="270"/>
      <c r="O253" s="270"/>
      <c r="P253" s="270"/>
      <c r="Q253" s="270"/>
      <c r="R253" s="270"/>
      <c r="S253" s="270"/>
      <c r="T253" s="27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2" t="s">
        <v>163</v>
      </c>
      <c r="AU253" s="272" t="s">
        <v>85</v>
      </c>
      <c r="AV253" s="15" t="s">
        <v>162</v>
      </c>
      <c r="AW253" s="15" t="s">
        <v>32</v>
      </c>
      <c r="AX253" s="15" t="s">
        <v>83</v>
      </c>
      <c r="AY253" s="272" t="s">
        <v>155</v>
      </c>
    </row>
    <row r="254" s="12" customFormat="1" ht="22.8" customHeight="1">
      <c r="A254" s="12"/>
      <c r="B254" s="211"/>
      <c r="C254" s="212"/>
      <c r="D254" s="213" t="s">
        <v>75</v>
      </c>
      <c r="E254" s="225" t="s">
        <v>162</v>
      </c>
      <c r="F254" s="225" t="s">
        <v>313</v>
      </c>
      <c r="G254" s="212"/>
      <c r="H254" s="212"/>
      <c r="I254" s="215"/>
      <c r="J254" s="226">
        <f>BK254</f>
        <v>0</v>
      </c>
      <c r="K254" s="212"/>
      <c r="L254" s="217"/>
      <c r="M254" s="218"/>
      <c r="N254" s="219"/>
      <c r="O254" s="219"/>
      <c r="P254" s="220">
        <f>SUM(P255:P262)</f>
        <v>0</v>
      </c>
      <c r="Q254" s="219"/>
      <c r="R254" s="220">
        <f>SUM(R255:R262)</f>
        <v>26.276707600000002</v>
      </c>
      <c r="S254" s="219"/>
      <c r="T254" s="221">
        <f>SUM(T255:T262)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2" t="s">
        <v>83</v>
      </c>
      <c r="AT254" s="223" t="s">
        <v>75</v>
      </c>
      <c r="AU254" s="223" t="s">
        <v>83</v>
      </c>
      <c r="AY254" s="222" t="s">
        <v>155</v>
      </c>
      <c r="BK254" s="224">
        <f>SUM(BK255:BK262)</f>
        <v>0</v>
      </c>
    </row>
    <row r="255" s="2" customFormat="1" ht="33" customHeight="1">
      <c r="A255" s="39"/>
      <c r="B255" s="40"/>
      <c r="C255" s="227" t="s">
        <v>242</v>
      </c>
      <c r="D255" s="227" t="s">
        <v>157</v>
      </c>
      <c r="E255" s="228" t="s">
        <v>314</v>
      </c>
      <c r="F255" s="229" t="s">
        <v>315</v>
      </c>
      <c r="G255" s="230" t="s">
        <v>215</v>
      </c>
      <c r="H255" s="231">
        <v>13.800000000000001</v>
      </c>
      <c r="I255" s="232"/>
      <c r="J255" s="233">
        <f>ROUND(I255*H255,2)</f>
        <v>0</v>
      </c>
      <c r="K255" s="229" t="s">
        <v>161</v>
      </c>
      <c r="L255" s="45"/>
      <c r="M255" s="234" t="s">
        <v>1</v>
      </c>
      <c r="N255" s="235" t="s">
        <v>41</v>
      </c>
      <c r="O255" s="92"/>
      <c r="P255" s="236">
        <f>O255*H255</f>
        <v>0</v>
      </c>
      <c r="Q255" s="236">
        <v>1.8907700000000001</v>
      </c>
      <c r="R255" s="236">
        <f>Q255*H255</f>
        <v>26.092626000000003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162</v>
      </c>
      <c r="AT255" s="238" t="s">
        <v>157</v>
      </c>
      <c r="AU255" s="238" t="s">
        <v>85</v>
      </c>
      <c r="AY255" s="18" t="s">
        <v>155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83</v>
      </c>
      <c r="BK255" s="239">
        <f>ROUND(I255*H255,2)</f>
        <v>0</v>
      </c>
      <c r="BL255" s="18" t="s">
        <v>162</v>
      </c>
      <c r="BM255" s="238" t="s">
        <v>316</v>
      </c>
    </row>
    <row r="256" s="13" customFormat="1">
      <c r="A256" s="13"/>
      <c r="B256" s="240"/>
      <c r="C256" s="241"/>
      <c r="D256" s="242" t="s">
        <v>163</v>
      </c>
      <c r="E256" s="243" t="s">
        <v>1</v>
      </c>
      <c r="F256" s="244" t="s">
        <v>977</v>
      </c>
      <c r="G256" s="241"/>
      <c r="H256" s="243" t="s">
        <v>1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0" t="s">
        <v>163</v>
      </c>
      <c r="AU256" s="250" t="s">
        <v>85</v>
      </c>
      <c r="AV256" s="13" t="s">
        <v>83</v>
      </c>
      <c r="AW256" s="13" t="s">
        <v>32</v>
      </c>
      <c r="AX256" s="13" t="s">
        <v>76</v>
      </c>
      <c r="AY256" s="250" t="s">
        <v>155</v>
      </c>
    </row>
    <row r="257" s="13" customFormat="1">
      <c r="A257" s="13"/>
      <c r="B257" s="240"/>
      <c r="C257" s="241"/>
      <c r="D257" s="242" t="s">
        <v>163</v>
      </c>
      <c r="E257" s="243" t="s">
        <v>1</v>
      </c>
      <c r="F257" s="244" t="s">
        <v>225</v>
      </c>
      <c r="G257" s="241"/>
      <c r="H257" s="243" t="s">
        <v>1</v>
      </c>
      <c r="I257" s="245"/>
      <c r="J257" s="241"/>
      <c r="K257" s="241"/>
      <c r="L257" s="246"/>
      <c r="M257" s="247"/>
      <c r="N257" s="248"/>
      <c r="O257" s="248"/>
      <c r="P257" s="248"/>
      <c r="Q257" s="248"/>
      <c r="R257" s="248"/>
      <c r="S257" s="248"/>
      <c r="T257" s="24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0" t="s">
        <v>163</v>
      </c>
      <c r="AU257" s="250" t="s">
        <v>85</v>
      </c>
      <c r="AV257" s="13" t="s">
        <v>83</v>
      </c>
      <c r="AW257" s="13" t="s">
        <v>32</v>
      </c>
      <c r="AX257" s="13" t="s">
        <v>76</v>
      </c>
      <c r="AY257" s="250" t="s">
        <v>155</v>
      </c>
    </row>
    <row r="258" s="14" customFormat="1">
      <c r="A258" s="14"/>
      <c r="B258" s="251"/>
      <c r="C258" s="252"/>
      <c r="D258" s="242" t="s">
        <v>163</v>
      </c>
      <c r="E258" s="253" t="s">
        <v>1</v>
      </c>
      <c r="F258" s="254" t="s">
        <v>999</v>
      </c>
      <c r="G258" s="252"/>
      <c r="H258" s="255">
        <v>13.800000000000001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1" t="s">
        <v>163</v>
      </c>
      <c r="AU258" s="261" t="s">
        <v>85</v>
      </c>
      <c r="AV258" s="14" t="s">
        <v>85</v>
      </c>
      <c r="AW258" s="14" t="s">
        <v>32</v>
      </c>
      <c r="AX258" s="14" t="s">
        <v>76</v>
      </c>
      <c r="AY258" s="261" t="s">
        <v>155</v>
      </c>
    </row>
    <row r="259" s="15" customFormat="1">
      <c r="A259" s="15"/>
      <c r="B259" s="262"/>
      <c r="C259" s="263"/>
      <c r="D259" s="242" t="s">
        <v>163</v>
      </c>
      <c r="E259" s="264" t="s">
        <v>1</v>
      </c>
      <c r="F259" s="265" t="s">
        <v>167</v>
      </c>
      <c r="G259" s="263"/>
      <c r="H259" s="266">
        <v>13.800000000000001</v>
      </c>
      <c r="I259" s="267"/>
      <c r="J259" s="263"/>
      <c r="K259" s="263"/>
      <c r="L259" s="268"/>
      <c r="M259" s="269"/>
      <c r="N259" s="270"/>
      <c r="O259" s="270"/>
      <c r="P259" s="270"/>
      <c r="Q259" s="270"/>
      <c r="R259" s="270"/>
      <c r="S259" s="270"/>
      <c r="T259" s="271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2" t="s">
        <v>163</v>
      </c>
      <c r="AU259" s="272" t="s">
        <v>85</v>
      </c>
      <c r="AV259" s="15" t="s">
        <v>162</v>
      </c>
      <c r="AW259" s="15" t="s">
        <v>32</v>
      </c>
      <c r="AX259" s="15" t="s">
        <v>83</v>
      </c>
      <c r="AY259" s="272" t="s">
        <v>155</v>
      </c>
    </row>
    <row r="260" s="2" customFormat="1" ht="44.25" customHeight="1">
      <c r="A260" s="39"/>
      <c r="B260" s="40"/>
      <c r="C260" s="227" t="s">
        <v>319</v>
      </c>
      <c r="D260" s="227" t="s">
        <v>157</v>
      </c>
      <c r="E260" s="228" t="s">
        <v>1000</v>
      </c>
      <c r="F260" s="229" t="s">
        <v>1001</v>
      </c>
      <c r="G260" s="230" t="s">
        <v>215</v>
      </c>
      <c r="H260" s="231">
        <v>0.080000000000000002</v>
      </c>
      <c r="I260" s="232"/>
      <c r="J260" s="233">
        <f>ROUND(I260*H260,2)</f>
        <v>0</v>
      </c>
      <c r="K260" s="229" t="s">
        <v>161</v>
      </c>
      <c r="L260" s="45"/>
      <c r="M260" s="234" t="s">
        <v>1</v>
      </c>
      <c r="N260" s="235" t="s">
        <v>41</v>
      </c>
      <c r="O260" s="92"/>
      <c r="P260" s="236">
        <f>O260*H260</f>
        <v>0</v>
      </c>
      <c r="Q260" s="236">
        <v>2.3010199999999998</v>
      </c>
      <c r="R260" s="236">
        <f>Q260*H260</f>
        <v>0.18408159999999998</v>
      </c>
      <c r="S260" s="236">
        <v>0</v>
      </c>
      <c r="T260" s="23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8" t="s">
        <v>162</v>
      </c>
      <c r="AT260" s="238" t="s">
        <v>157</v>
      </c>
      <c r="AU260" s="238" t="s">
        <v>85</v>
      </c>
      <c r="AY260" s="18" t="s">
        <v>155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8" t="s">
        <v>83</v>
      </c>
      <c r="BK260" s="239">
        <f>ROUND(I260*H260,2)</f>
        <v>0</v>
      </c>
      <c r="BL260" s="18" t="s">
        <v>162</v>
      </c>
      <c r="BM260" s="238" t="s">
        <v>323</v>
      </c>
    </row>
    <row r="261" s="14" customFormat="1">
      <c r="A261" s="14"/>
      <c r="B261" s="251"/>
      <c r="C261" s="252"/>
      <c r="D261" s="242" t="s">
        <v>163</v>
      </c>
      <c r="E261" s="253" t="s">
        <v>1</v>
      </c>
      <c r="F261" s="254" t="s">
        <v>1002</v>
      </c>
      <c r="G261" s="252"/>
      <c r="H261" s="255">
        <v>0.080000000000000002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1" t="s">
        <v>163</v>
      </c>
      <c r="AU261" s="261" t="s">
        <v>85</v>
      </c>
      <c r="AV261" s="14" t="s">
        <v>85</v>
      </c>
      <c r="AW261" s="14" t="s">
        <v>32</v>
      </c>
      <c r="AX261" s="14" t="s">
        <v>76</v>
      </c>
      <c r="AY261" s="261" t="s">
        <v>155</v>
      </c>
    </row>
    <row r="262" s="15" customFormat="1">
      <c r="A262" s="15"/>
      <c r="B262" s="262"/>
      <c r="C262" s="263"/>
      <c r="D262" s="242" t="s">
        <v>163</v>
      </c>
      <c r="E262" s="264" t="s">
        <v>1</v>
      </c>
      <c r="F262" s="265" t="s">
        <v>167</v>
      </c>
      <c r="G262" s="263"/>
      <c r="H262" s="266">
        <v>0.080000000000000002</v>
      </c>
      <c r="I262" s="267"/>
      <c r="J262" s="263"/>
      <c r="K262" s="263"/>
      <c r="L262" s="268"/>
      <c r="M262" s="269"/>
      <c r="N262" s="270"/>
      <c r="O262" s="270"/>
      <c r="P262" s="270"/>
      <c r="Q262" s="270"/>
      <c r="R262" s="270"/>
      <c r="S262" s="270"/>
      <c r="T262" s="27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2" t="s">
        <v>163</v>
      </c>
      <c r="AU262" s="272" t="s">
        <v>85</v>
      </c>
      <c r="AV262" s="15" t="s">
        <v>162</v>
      </c>
      <c r="AW262" s="15" t="s">
        <v>32</v>
      </c>
      <c r="AX262" s="15" t="s">
        <v>83</v>
      </c>
      <c r="AY262" s="272" t="s">
        <v>155</v>
      </c>
    </row>
    <row r="263" s="12" customFormat="1" ht="22.8" customHeight="1">
      <c r="A263" s="12"/>
      <c r="B263" s="211"/>
      <c r="C263" s="212"/>
      <c r="D263" s="213" t="s">
        <v>75</v>
      </c>
      <c r="E263" s="225" t="s">
        <v>188</v>
      </c>
      <c r="F263" s="225" t="s">
        <v>346</v>
      </c>
      <c r="G263" s="212"/>
      <c r="H263" s="212"/>
      <c r="I263" s="215"/>
      <c r="J263" s="226">
        <f>BK263</f>
        <v>0</v>
      </c>
      <c r="K263" s="212"/>
      <c r="L263" s="217"/>
      <c r="M263" s="218"/>
      <c r="N263" s="219"/>
      <c r="O263" s="219"/>
      <c r="P263" s="220">
        <f>SUM(P264:P276)</f>
        <v>0</v>
      </c>
      <c r="Q263" s="219"/>
      <c r="R263" s="220">
        <f>SUM(R264:R276)</f>
        <v>63.480000000000004</v>
      </c>
      <c r="S263" s="219"/>
      <c r="T263" s="221">
        <f>SUM(T264:T276)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2" t="s">
        <v>83</v>
      </c>
      <c r="AT263" s="223" t="s">
        <v>75</v>
      </c>
      <c r="AU263" s="223" t="s">
        <v>83</v>
      </c>
      <c r="AY263" s="222" t="s">
        <v>155</v>
      </c>
      <c r="BK263" s="224">
        <f>SUM(BK264:BK276)</f>
        <v>0</v>
      </c>
    </row>
    <row r="264" s="2" customFormat="1" ht="33" customHeight="1">
      <c r="A264" s="39"/>
      <c r="B264" s="40"/>
      <c r="C264" s="227" t="s">
        <v>246</v>
      </c>
      <c r="D264" s="227" t="s">
        <v>157</v>
      </c>
      <c r="E264" s="228" t="s">
        <v>356</v>
      </c>
      <c r="F264" s="229" t="s">
        <v>357</v>
      </c>
      <c r="G264" s="230" t="s">
        <v>160</v>
      </c>
      <c r="H264" s="231">
        <v>138</v>
      </c>
      <c r="I264" s="232"/>
      <c r="J264" s="233">
        <f>ROUND(I264*H264,2)</f>
        <v>0</v>
      </c>
      <c r="K264" s="229" t="s">
        <v>161</v>
      </c>
      <c r="L264" s="45"/>
      <c r="M264" s="234" t="s">
        <v>1</v>
      </c>
      <c r="N264" s="235" t="s">
        <v>41</v>
      </c>
      <c r="O264" s="92"/>
      <c r="P264" s="236">
        <f>O264*H264</f>
        <v>0</v>
      </c>
      <c r="Q264" s="236">
        <v>0.46000000000000002</v>
      </c>
      <c r="R264" s="236">
        <f>Q264*H264</f>
        <v>63.480000000000004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162</v>
      </c>
      <c r="AT264" s="238" t="s">
        <v>157</v>
      </c>
      <c r="AU264" s="238" t="s">
        <v>85</v>
      </c>
      <c r="AY264" s="18" t="s">
        <v>155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83</v>
      </c>
      <c r="BK264" s="239">
        <f>ROUND(I264*H264,2)</f>
        <v>0</v>
      </c>
      <c r="BL264" s="18" t="s">
        <v>162</v>
      </c>
      <c r="BM264" s="238" t="s">
        <v>327</v>
      </c>
    </row>
    <row r="265" s="13" customFormat="1">
      <c r="A265" s="13"/>
      <c r="B265" s="240"/>
      <c r="C265" s="241"/>
      <c r="D265" s="242" t="s">
        <v>163</v>
      </c>
      <c r="E265" s="243" t="s">
        <v>1</v>
      </c>
      <c r="F265" s="244" t="s">
        <v>977</v>
      </c>
      <c r="G265" s="241"/>
      <c r="H265" s="243" t="s">
        <v>1</v>
      </c>
      <c r="I265" s="245"/>
      <c r="J265" s="241"/>
      <c r="K265" s="241"/>
      <c r="L265" s="246"/>
      <c r="M265" s="247"/>
      <c r="N265" s="248"/>
      <c r="O265" s="248"/>
      <c r="P265" s="248"/>
      <c r="Q265" s="248"/>
      <c r="R265" s="248"/>
      <c r="S265" s="248"/>
      <c r="T265" s="24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0" t="s">
        <v>163</v>
      </c>
      <c r="AU265" s="250" t="s">
        <v>85</v>
      </c>
      <c r="AV265" s="13" t="s">
        <v>83</v>
      </c>
      <c r="AW265" s="13" t="s">
        <v>32</v>
      </c>
      <c r="AX265" s="13" t="s">
        <v>76</v>
      </c>
      <c r="AY265" s="250" t="s">
        <v>155</v>
      </c>
    </row>
    <row r="266" s="13" customFormat="1">
      <c r="A266" s="13"/>
      <c r="B266" s="240"/>
      <c r="C266" s="241"/>
      <c r="D266" s="242" t="s">
        <v>163</v>
      </c>
      <c r="E266" s="243" t="s">
        <v>1</v>
      </c>
      <c r="F266" s="244" t="s">
        <v>165</v>
      </c>
      <c r="G266" s="241"/>
      <c r="H266" s="243" t="s">
        <v>1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0" t="s">
        <v>163</v>
      </c>
      <c r="AU266" s="250" t="s">
        <v>85</v>
      </c>
      <c r="AV266" s="13" t="s">
        <v>83</v>
      </c>
      <c r="AW266" s="13" t="s">
        <v>32</v>
      </c>
      <c r="AX266" s="13" t="s">
        <v>76</v>
      </c>
      <c r="AY266" s="250" t="s">
        <v>155</v>
      </c>
    </row>
    <row r="267" s="14" customFormat="1">
      <c r="A267" s="14"/>
      <c r="B267" s="251"/>
      <c r="C267" s="252"/>
      <c r="D267" s="242" t="s">
        <v>163</v>
      </c>
      <c r="E267" s="253" t="s">
        <v>1</v>
      </c>
      <c r="F267" s="254" t="s">
        <v>971</v>
      </c>
      <c r="G267" s="252"/>
      <c r="H267" s="255">
        <v>138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1" t="s">
        <v>163</v>
      </c>
      <c r="AU267" s="261" t="s">
        <v>85</v>
      </c>
      <c r="AV267" s="14" t="s">
        <v>85</v>
      </c>
      <c r="AW267" s="14" t="s">
        <v>32</v>
      </c>
      <c r="AX267" s="14" t="s">
        <v>76</v>
      </c>
      <c r="AY267" s="261" t="s">
        <v>155</v>
      </c>
    </row>
    <row r="268" s="15" customFormat="1">
      <c r="A268" s="15"/>
      <c r="B268" s="262"/>
      <c r="C268" s="263"/>
      <c r="D268" s="242" t="s">
        <v>163</v>
      </c>
      <c r="E268" s="264" t="s">
        <v>1</v>
      </c>
      <c r="F268" s="265" t="s">
        <v>167</v>
      </c>
      <c r="G268" s="263"/>
      <c r="H268" s="266">
        <v>138</v>
      </c>
      <c r="I268" s="267"/>
      <c r="J268" s="263"/>
      <c r="K268" s="263"/>
      <c r="L268" s="268"/>
      <c r="M268" s="269"/>
      <c r="N268" s="270"/>
      <c r="O268" s="270"/>
      <c r="P268" s="270"/>
      <c r="Q268" s="270"/>
      <c r="R268" s="270"/>
      <c r="S268" s="270"/>
      <c r="T268" s="271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2" t="s">
        <v>163</v>
      </c>
      <c r="AU268" s="272" t="s">
        <v>85</v>
      </c>
      <c r="AV268" s="15" t="s">
        <v>162</v>
      </c>
      <c r="AW268" s="15" t="s">
        <v>32</v>
      </c>
      <c r="AX268" s="15" t="s">
        <v>83</v>
      </c>
      <c r="AY268" s="272" t="s">
        <v>155</v>
      </c>
    </row>
    <row r="269" s="2" customFormat="1" ht="24.15" customHeight="1">
      <c r="A269" s="39"/>
      <c r="B269" s="40"/>
      <c r="C269" s="227" t="s">
        <v>328</v>
      </c>
      <c r="D269" s="227" t="s">
        <v>157</v>
      </c>
      <c r="E269" s="228" t="s">
        <v>694</v>
      </c>
      <c r="F269" s="229" t="s">
        <v>695</v>
      </c>
      <c r="G269" s="230" t="s">
        <v>160</v>
      </c>
      <c r="H269" s="231">
        <v>138</v>
      </c>
      <c r="I269" s="232"/>
      <c r="J269" s="233">
        <f>ROUND(I269*H269,2)</f>
        <v>0</v>
      </c>
      <c r="K269" s="229" t="s">
        <v>1</v>
      </c>
      <c r="L269" s="45"/>
      <c r="M269" s="234" t="s">
        <v>1</v>
      </c>
      <c r="N269" s="235" t="s">
        <v>41</v>
      </c>
      <c r="O269" s="92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162</v>
      </c>
      <c r="AT269" s="238" t="s">
        <v>157</v>
      </c>
      <c r="AU269" s="238" t="s">
        <v>85</v>
      </c>
      <c r="AY269" s="18" t="s">
        <v>155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83</v>
      </c>
      <c r="BK269" s="239">
        <f>ROUND(I269*H269,2)</f>
        <v>0</v>
      </c>
      <c r="BL269" s="18" t="s">
        <v>162</v>
      </c>
      <c r="BM269" s="238" t="s">
        <v>331</v>
      </c>
    </row>
    <row r="270" s="13" customFormat="1">
      <c r="A270" s="13"/>
      <c r="B270" s="240"/>
      <c r="C270" s="241"/>
      <c r="D270" s="242" t="s">
        <v>163</v>
      </c>
      <c r="E270" s="243" t="s">
        <v>1</v>
      </c>
      <c r="F270" s="244" t="s">
        <v>977</v>
      </c>
      <c r="G270" s="241"/>
      <c r="H270" s="243" t="s">
        <v>1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0" t="s">
        <v>163</v>
      </c>
      <c r="AU270" s="250" t="s">
        <v>85</v>
      </c>
      <c r="AV270" s="13" t="s">
        <v>83</v>
      </c>
      <c r="AW270" s="13" t="s">
        <v>32</v>
      </c>
      <c r="AX270" s="13" t="s">
        <v>76</v>
      </c>
      <c r="AY270" s="250" t="s">
        <v>155</v>
      </c>
    </row>
    <row r="271" s="13" customFormat="1">
      <c r="A271" s="13"/>
      <c r="B271" s="240"/>
      <c r="C271" s="241"/>
      <c r="D271" s="242" t="s">
        <v>163</v>
      </c>
      <c r="E271" s="243" t="s">
        <v>1</v>
      </c>
      <c r="F271" s="244" t="s">
        <v>165</v>
      </c>
      <c r="G271" s="241"/>
      <c r="H271" s="243" t="s">
        <v>1</v>
      </c>
      <c r="I271" s="245"/>
      <c r="J271" s="241"/>
      <c r="K271" s="241"/>
      <c r="L271" s="246"/>
      <c r="M271" s="247"/>
      <c r="N271" s="248"/>
      <c r="O271" s="248"/>
      <c r="P271" s="248"/>
      <c r="Q271" s="248"/>
      <c r="R271" s="248"/>
      <c r="S271" s="248"/>
      <c r="T271" s="24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0" t="s">
        <v>163</v>
      </c>
      <c r="AU271" s="250" t="s">
        <v>85</v>
      </c>
      <c r="AV271" s="13" t="s">
        <v>83</v>
      </c>
      <c r="AW271" s="13" t="s">
        <v>32</v>
      </c>
      <c r="AX271" s="13" t="s">
        <v>76</v>
      </c>
      <c r="AY271" s="250" t="s">
        <v>155</v>
      </c>
    </row>
    <row r="272" s="13" customFormat="1">
      <c r="A272" s="13"/>
      <c r="B272" s="240"/>
      <c r="C272" s="241"/>
      <c r="D272" s="242" t="s">
        <v>163</v>
      </c>
      <c r="E272" s="243" t="s">
        <v>1</v>
      </c>
      <c r="F272" s="244" t="s">
        <v>350</v>
      </c>
      <c r="G272" s="241"/>
      <c r="H272" s="243" t="s">
        <v>1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0" t="s">
        <v>163</v>
      </c>
      <c r="AU272" s="250" t="s">
        <v>85</v>
      </c>
      <c r="AV272" s="13" t="s">
        <v>83</v>
      </c>
      <c r="AW272" s="13" t="s">
        <v>32</v>
      </c>
      <c r="AX272" s="13" t="s">
        <v>76</v>
      </c>
      <c r="AY272" s="250" t="s">
        <v>155</v>
      </c>
    </row>
    <row r="273" s="13" customFormat="1">
      <c r="A273" s="13"/>
      <c r="B273" s="240"/>
      <c r="C273" s="241"/>
      <c r="D273" s="242" t="s">
        <v>163</v>
      </c>
      <c r="E273" s="243" t="s">
        <v>1</v>
      </c>
      <c r="F273" s="244" t="s">
        <v>351</v>
      </c>
      <c r="G273" s="241"/>
      <c r="H273" s="243" t="s">
        <v>1</v>
      </c>
      <c r="I273" s="245"/>
      <c r="J273" s="241"/>
      <c r="K273" s="241"/>
      <c r="L273" s="246"/>
      <c r="M273" s="247"/>
      <c r="N273" s="248"/>
      <c r="O273" s="248"/>
      <c r="P273" s="248"/>
      <c r="Q273" s="248"/>
      <c r="R273" s="248"/>
      <c r="S273" s="248"/>
      <c r="T273" s="24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0" t="s">
        <v>163</v>
      </c>
      <c r="AU273" s="250" t="s">
        <v>85</v>
      </c>
      <c r="AV273" s="13" t="s">
        <v>83</v>
      </c>
      <c r="AW273" s="13" t="s">
        <v>32</v>
      </c>
      <c r="AX273" s="13" t="s">
        <v>76</v>
      </c>
      <c r="AY273" s="250" t="s">
        <v>155</v>
      </c>
    </row>
    <row r="274" s="13" customFormat="1">
      <c r="A274" s="13"/>
      <c r="B274" s="240"/>
      <c r="C274" s="241"/>
      <c r="D274" s="242" t="s">
        <v>163</v>
      </c>
      <c r="E274" s="243" t="s">
        <v>1</v>
      </c>
      <c r="F274" s="244" t="s">
        <v>352</v>
      </c>
      <c r="G274" s="241"/>
      <c r="H274" s="243" t="s">
        <v>1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0" t="s">
        <v>163</v>
      </c>
      <c r="AU274" s="250" t="s">
        <v>85</v>
      </c>
      <c r="AV274" s="13" t="s">
        <v>83</v>
      </c>
      <c r="AW274" s="13" t="s">
        <v>32</v>
      </c>
      <c r="AX274" s="13" t="s">
        <v>76</v>
      </c>
      <c r="AY274" s="250" t="s">
        <v>155</v>
      </c>
    </row>
    <row r="275" s="14" customFormat="1">
      <c r="A275" s="14"/>
      <c r="B275" s="251"/>
      <c r="C275" s="252"/>
      <c r="D275" s="242" t="s">
        <v>163</v>
      </c>
      <c r="E275" s="253" t="s">
        <v>1</v>
      </c>
      <c r="F275" s="254" t="s">
        <v>971</v>
      </c>
      <c r="G275" s="252"/>
      <c r="H275" s="255">
        <v>138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1" t="s">
        <v>163</v>
      </c>
      <c r="AU275" s="261" t="s">
        <v>85</v>
      </c>
      <c r="AV275" s="14" t="s">
        <v>85</v>
      </c>
      <c r="AW275" s="14" t="s">
        <v>32</v>
      </c>
      <c r="AX275" s="14" t="s">
        <v>76</v>
      </c>
      <c r="AY275" s="261" t="s">
        <v>155</v>
      </c>
    </row>
    <row r="276" s="15" customFormat="1">
      <c r="A276" s="15"/>
      <c r="B276" s="262"/>
      <c r="C276" s="263"/>
      <c r="D276" s="242" t="s">
        <v>163</v>
      </c>
      <c r="E276" s="264" t="s">
        <v>1</v>
      </c>
      <c r="F276" s="265" t="s">
        <v>167</v>
      </c>
      <c r="G276" s="263"/>
      <c r="H276" s="266">
        <v>138</v>
      </c>
      <c r="I276" s="267"/>
      <c r="J276" s="263"/>
      <c r="K276" s="263"/>
      <c r="L276" s="268"/>
      <c r="M276" s="269"/>
      <c r="N276" s="270"/>
      <c r="O276" s="270"/>
      <c r="P276" s="270"/>
      <c r="Q276" s="270"/>
      <c r="R276" s="270"/>
      <c r="S276" s="270"/>
      <c r="T276" s="27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2" t="s">
        <v>163</v>
      </c>
      <c r="AU276" s="272" t="s">
        <v>85</v>
      </c>
      <c r="AV276" s="15" t="s">
        <v>162</v>
      </c>
      <c r="AW276" s="15" t="s">
        <v>32</v>
      </c>
      <c r="AX276" s="15" t="s">
        <v>83</v>
      </c>
      <c r="AY276" s="272" t="s">
        <v>155</v>
      </c>
    </row>
    <row r="277" s="12" customFormat="1" ht="22.8" customHeight="1">
      <c r="A277" s="12"/>
      <c r="B277" s="211"/>
      <c r="C277" s="212"/>
      <c r="D277" s="213" t="s">
        <v>75</v>
      </c>
      <c r="E277" s="225" t="s">
        <v>186</v>
      </c>
      <c r="F277" s="225" t="s">
        <v>395</v>
      </c>
      <c r="G277" s="212"/>
      <c r="H277" s="212"/>
      <c r="I277" s="215"/>
      <c r="J277" s="226">
        <f>BK277</f>
        <v>0</v>
      </c>
      <c r="K277" s="212"/>
      <c r="L277" s="217"/>
      <c r="M277" s="218"/>
      <c r="N277" s="219"/>
      <c r="O277" s="219"/>
      <c r="P277" s="220">
        <f>SUM(P278:P301)</f>
        <v>0</v>
      </c>
      <c r="Q277" s="219"/>
      <c r="R277" s="220">
        <f>SUM(R278:R301)</f>
        <v>1.9001722240000003</v>
      </c>
      <c r="S277" s="219"/>
      <c r="T277" s="221">
        <f>SUM(T278:T301)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2" t="s">
        <v>83</v>
      </c>
      <c r="AT277" s="223" t="s">
        <v>75</v>
      </c>
      <c r="AU277" s="223" t="s">
        <v>83</v>
      </c>
      <c r="AY277" s="222" t="s">
        <v>155</v>
      </c>
      <c r="BK277" s="224">
        <f>SUM(BK278:BK301)</f>
        <v>0</v>
      </c>
    </row>
    <row r="278" s="2" customFormat="1" ht="44.25" customHeight="1">
      <c r="A278" s="39"/>
      <c r="B278" s="40"/>
      <c r="C278" s="227" t="s">
        <v>251</v>
      </c>
      <c r="D278" s="227" t="s">
        <v>157</v>
      </c>
      <c r="E278" s="228" t="s">
        <v>1003</v>
      </c>
      <c r="F278" s="229" t="s">
        <v>1004</v>
      </c>
      <c r="G278" s="230" t="s">
        <v>322</v>
      </c>
      <c r="H278" s="231">
        <v>1</v>
      </c>
      <c r="I278" s="232"/>
      <c r="J278" s="233">
        <f>ROUND(I278*H278,2)</f>
        <v>0</v>
      </c>
      <c r="K278" s="229" t="s">
        <v>161</v>
      </c>
      <c r="L278" s="45"/>
      <c r="M278" s="234" t="s">
        <v>1</v>
      </c>
      <c r="N278" s="235" t="s">
        <v>41</v>
      </c>
      <c r="O278" s="92"/>
      <c r="P278" s="236">
        <f>O278*H278</f>
        <v>0</v>
      </c>
      <c r="Q278" s="236">
        <v>0.0016692</v>
      </c>
      <c r="R278" s="236">
        <f>Q278*H278</f>
        <v>0.0016692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162</v>
      </c>
      <c r="AT278" s="238" t="s">
        <v>157</v>
      </c>
      <c r="AU278" s="238" t="s">
        <v>85</v>
      </c>
      <c r="AY278" s="18" t="s">
        <v>155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83</v>
      </c>
      <c r="BK278" s="239">
        <f>ROUND(I278*H278,2)</f>
        <v>0</v>
      </c>
      <c r="BL278" s="18" t="s">
        <v>162</v>
      </c>
      <c r="BM278" s="238" t="s">
        <v>335</v>
      </c>
    </row>
    <row r="279" s="2" customFormat="1" ht="24.15" customHeight="1">
      <c r="A279" s="39"/>
      <c r="B279" s="40"/>
      <c r="C279" s="289" t="s">
        <v>332</v>
      </c>
      <c r="D279" s="289" t="s">
        <v>277</v>
      </c>
      <c r="E279" s="290" t="s">
        <v>1005</v>
      </c>
      <c r="F279" s="291" t="s">
        <v>1006</v>
      </c>
      <c r="G279" s="292" t="s">
        <v>322</v>
      </c>
      <c r="H279" s="293">
        <v>1</v>
      </c>
      <c r="I279" s="294"/>
      <c r="J279" s="295">
        <f>ROUND(I279*H279,2)</f>
        <v>0</v>
      </c>
      <c r="K279" s="291" t="s">
        <v>161</v>
      </c>
      <c r="L279" s="296"/>
      <c r="M279" s="297" t="s">
        <v>1</v>
      </c>
      <c r="N279" s="298" t="s">
        <v>41</v>
      </c>
      <c r="O279" s="92"/>
      <c r="P279" s="236">
        <f>O279*H279</f>
        <v>0</v>
      </c>
      <c r="Q279" s="236">
        <v>0.011100000000000001</v>
      </c>
      <c r="R279" s="236">
        <f>Q279*H279</f>
        <v>0.011100000000000001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186</v>
      </c>
      <c r="AT279" s="238" t="s">
        <v>277</v>
      </c>
      <c r="AU279" s="238" t="s">
        <v>85</v>
      </c>
      <c r="AY279" s="18" t="s">
        <v>155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83</v>
      </c>
      <c r="BK279" s="239">
        <f>ROUND(I279*H279,2)</f>
        <v>0</v>
      </c>
      <c r="BL279" s="18" t="s">
        <v>162</v>
      </c>
      <c r="BM279" s="238" t="s">
        <v>339</v>
      </c>
    </row>
    <row r="280" s="2" customFormat="1" ht="44.25" customHeight="1">
      <c r="A280" s="39"/>
      <c r="B280" s="40"/>
      <c r="C280" s="227" t="s">
        <v>257</v>
      </c>
      <c r="D280" s="227" t="s">
        <v>157</v>
      </c>
      <c r="E280" s="228" t="s">
        <v>1007</v>
      </c>
      <c r="F280" s="229" t="s">
        <v>1008</v>
      </c>
      <c r="G280" s="230" t="s">
        <v>302</v>
      </c>
      <c r="H280" s="231">
        <v>138</v>
      </c>
      <c r="I280" s="232"/>
      <c r="J280" s="233">
        <f>ROUND(I280*H280,2)</f>
        <v>0</v>
      </c>
      <c r="K280" s="229" t="s">
        <v>161</v>
      </c>
      <c r="L280" s="45"/>
      <c r="M280" s="234" t="s">
        <v>1</v>
      </c>
      <c r="N280" s="235" t="s">
        <v>41</v>
      </c>
      <c r="O280" s="92"/>
      <c r="P280" s="236">
        <f>O280*H280</f>
        <v>0</v>
      </c>
      <c r="Q280" s="236">
        <v>0</v>
      </c>
      <c r="R280" s="236">
        <f>Q280*H280</f>
        <v>0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162</v>
      </c>
      <c r="AT280" s="238" t="s">
        <v>157</v>
      </c>
      <c r="AU280" s="238" t="s">
        <v>85</v>
      </c>
      <c r="AY280" s="18" t="s">
        <v>155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83</v>
      </c>
      <c r="BK280" s="239">
        <f>ROUND(I280*H280,2)</f>
        <v>0</v>
      </c>
      <c r="BL280" s="18" t="s">
        <v>162</v>
      </c>
      <c r="BM280" s="238" t="s">
        <v>343</v>
      </c>
    </row>
    <row r="281" s="2" customFormat="1" ht="24.15" customHeight="1">
      <c r="A281" s="39"/>
      <c r="B281" s="40"/>
      <c r="C281" s="289" t="s">
        <v>340</v>
      </c>
      <c r="D281" s="289" t="s">
        <v>277</v>
      </c>
      <c r="E281" s="290" t="s">
        <v>1009</v>
      </c>
      <c r="F281" s="291" t="s">
        <v>1010</v>
      </c>
      <c r="G281" s="292" t="s">
        <v>302</v>
      </c>
      <c r="H281" s="293">
        <v>140.06999999999999</v>
      </c>
      <c r="I281" s="294"/>
      <c r="J281" s="295">
        <f>ROUND(I281*H281,2)</f>
        <v>0</v>
      </c>
      <c r="K281" s="291" t="s">
        <v>1</v>
      </c>
      <c r="L281" s="296"/>
      <c r="M281" s="297" t="s">
        <v>1</v>
      </c>
      <c r="N281" s="298" t="s">
        <v>41</v>
      </c>
      <c r="O281" s="92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186</v>
      </c>
      <c r="AT281" s="238" t="s">
        <v>277</v>
      </c>
      <c r="AU281" s="238" t="s">
        <v>85</v>
      </c>
      <c r="AY281" s="18" t="s">
        <v>155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83</v>
      </c>
      <c r="BK281" s="239">
        <f>ROUND(I281*H281,2)</f>
        <v>0</v>
      </c>
      <c r="BL281" s="18" t="s">
        <v>162</v>
      </c>
      <c r="BM281" s="238" t="s">
        <v>349</v>
      </c>
    </row>
    <row r="282" s="2" customFormat="1">
      <c r="A282" s="39"/>
      <c r="B282" s="40"/>
      <c r="C282" s="41"/>
      <c r="D282" s="242" t="s">
        <v>192</v>
      </c>
      <c r="E282" s="41"/>
      <c r="F282" s="273" t="s">
        <v>406</v>
      </c>
      <c r="G282" s="41"/>
      <c r="H282" s="41"/>
      <c r="I282" s="274"/>
      <c r="J282" s="41"/>
      <c r="K282" s="41"/>
      <c r="L282" s="45"/>
      <c r="M282" s="275"/>
      <c r="N282" s="276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192</v>
      </c>
      <c r="AU282" s="18" t="s">
        <v>85</v>
      </c>
    </row>
    <row r="283" s="14" customFormat="1">
      <c r="A283" s="14"/>
      <c r="B283" s="251"/>
      <c r="C283" s="252"/>
      <c r="D283" s="242" t="s">
        <v>163</v>
      </c>
      <c r="E283" s="253" t="s">
        <v>1</v>
      </c>
      <c r="F283" s="254" t="s">
        <v>1011</v>
      </c>
      <c r="G283" s="252"/>
      <c r="H283" s="255">
        <v>140.06999999999999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1" t="s">
        <v>163</v>
      </c>
      <c r="AU283" s="261" t="s">
        <v>85</v>
      </c>
      <c r="AV283" s="14" t="s">
        <v>85</v>
      </c>
      <c r="AW283" s="14" t="s">
        <v>32</v>
      </c>
      <c r="AX283" s="14" t="s">
        <v>76</v>
      </c>
      <c r="AY283" s="261" t="s">
        <v>155</v>
      </c>
    </row>
    <row r="284" s="15" customFormat="1">
      <c r="A284" s="15"/>
      <c r="B284" s="262"/>
      <c r="C284" s="263"/>
      <c r="D284" s="242" t="s">
        <v>163</v>
      </c>
      <c r="E284" s="264" t="s">
        <v>1</v>
      </c>
      <c r="F284" s="265" t="s">
        <v>167</v>
      </c>
      <c r="G284" s="263"/>
      <c r="H284" s="266">
        <v>140.06999999999999</v>
      </c>
      <c r="I284" s="267"/>
      <c r="J284" s="263"/>
      <c r="K284" s="263"/>
      <c r="L284" s="268"/>
      <c r="M284" s="269"/>
      <c r="N284" s="270"/>
      <c r="O284" s="270"/>
      <c r="P284" s="270"/>
      <c r="Q284" s="270"/>
      <c r="R284" s="270"/>
      <c r="S284" s="270"/>
      <c r="T284" s="27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2" t="s">
        <v>163</v>
      </c>
      <c r="AU284" s="272" t="s">
        <v>85</v>
      </c>
      <c r="AV284" s="15" t="s">
        <v>162</v>
      </c>
      <c r="AW284" s="15" t="s">
        <v>32</v>
      </c>
      <c r="AX284" s="15" t="s">
        <v>83</v>
      </c>
      <c r="AY284" s="272" t="s">
        <v>155</v>
      </c>
    </row>
    <row r="285" s="2" customFormat="1" ht="37.8" customHeight="1">
      <c r="A285" s="39"/>
      <c r="B285" s="40"/>
      <c r="C285" s="227" t="s">
        <v>261</v>
      </c>
      <c r="D285" s="227" t="s">
        <v>157</v>
      </c>
      <c r="E285" s="228" t="s">
        <v>1012</v>
      </c>
      <c r="F285" s="229" t="s">
        <v>1013</v>
      </c>
      <c r="G285" s="230" t="s">
        <v>322</v>
      </c>
      <c r="H285" s="231">
        <v>24</v>
      </c>
      <c r="I285" s="232"/>
      <c r="J285" s="233">
        <f>ROUND(I285*H285,2)</f>
        <v>0</v>
      </c>
      <c r="K285" s="229" t="s">
        <v>161</v>
      </c>
      <c r="L285" s="45"/>
      <c r="M285" s="234" t="s">
        <v>1</v>
      </c>
      <c r="N285" s="235" t="s">
        <v>41</v>
      </c>
      <c r="O285" s="92"/>
      <c r="P285" s="236">
        <f>O285*H285</f>
        <v>0</v>
      </c>
      <c r="Q285" s="236">
        <v>0</v>
      </c>
      <c r="R285" s="236">
        <f>Q285*H285</f>
        <v>0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162</v>
      </c>
      <c r="AT285" s="238" t="s">
        <v>157</v>
      </c>
      <c r="AU285" s="238" t="s">
        <v>85</v>
      </c>
      <c r="AY285" s="18" t="s">
        <v>155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83</v>
      </c>
      <c r="BK285" s="239">
        <f>ROUND(I285*H285,2)</f>
        <v>0</v>
      </c>
      <c r="BL285" s="18" t="s">
        <v>162</v>
      </c>
      <c r="BM285" s="238" t="s">
        <v>358</v>
      </c>
    </row>
    <row r="286" s="14" customFormat="1">
      <c r="A286" s="14"/>
      <c r="B286" s="251"/>
      <c r="C286" s="252"/>
      <c r="D286" s="242" t="s">
        <v>163</v>
      </c>
      <c r="E286" s="253" t="s">
        <v>1</v>
      </c>
      <c r="F286" s="254" t="s">
        <v>1014</v>
      </c>
      <c r="G286" s="252"/>
      <c r="H286" s="255">
        <v>24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1" t="s">
        <v>163</v>
      </c>
      <c r="AU286" s="261" t="s">
        <v>85</v>
      </c>
      <c r="AV286" s="14" t="s">
        <v>85</v>
      </c>
      <c r="AW286" s="14" t="s">
        <v>32</v>
      </c>
      <c r="AX286" s="14" t="s">
        <v>76</v>
      </c>
      <c r="AY286" s="261" t="s">
        <v>155</v>
      </c>
    </row>
    <row r="287" s="15" customFormat="1">
      <c r="A287" s="15"/>
      <c r="B287" s="262"/>
      <c r="C287" s="263"/>
      <c r="D287" s="242" t="s">
        <v>163</v>
      </c>
      <c r="E287" s="264" t="s">
        <v>1</v>
      </c>
      <c r="F287" s="265" t="s">
        <v>167</v>
      </c>
      <c r="G287" s="263"/>
      <c r="H287" s="266">
        <v>24</v>
      </c>
      <c r="I287" s="267"/>
      <c r="J287" s="263"/>
      <c r="K287" s="263"/>
      <c r="L287" s="268"/>
      <c r="M287" s="269"/>
      <c r="N287" s="270"/>
      <c r="O287" s="270"/>
      <c r="P287" s="270"/>
      <c r="Q287" s="270"/>
      <c r="R287" s="270"/>
      <c r="S287" s="270"/>
      <c r="T287" s="271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2" t="s">
        <v>163</v>
      </c>
      <c r="AU287" s="272" t="s">
        <v>85</v>
      </c>
      <c r="AV287" s="15" t="s">
        <v>162</v>
      </c>
      <c r="AW287" s="15" t="s">
        <v>32</v>
      </c>
      <c r="AX287" s="15" t="s">
        <v>83</v>
      </c>
      <c r="AY287" s="272" t="s">
        <v>155</v>
      </c>
    </row>
    <row r="288" s="2" customFormat="1" ht="16.5" customHeight="1">
      <c r="A288" s="39"/>
      <c r="B288" s="40"/>
      <c r="C288" s="289" t="s">
        <v>355</v>
      </c>
      <c r="D288" s="289" t="s">
        <v>277</v>
      </c>
      <c r="E288" s="290" t="s">
        <v>1015</v>
      </c>
      <c r="F288" s="291" t="s">
        <v>1016</v>
      </c>
      <c r="G288" s="292" t="s">
        <v>322</v>
      </c>
      <c r="H288" s="293">
        <v>24</v>
      </c>
      <c r="I288" s="294"/>
      <c r="J288" s="295">
        <f>ROUND(I288*H288,2)</f>
        <v>0</v>
      </c>
      <c r="K288" s="291" t="s">
        <v>161</v>
      </c>
      <c r="L288" s="296"/>
      <c r="M288" s="297" t="s">
        <v>1</v>
      </c>
      <c r="N288" s="298" t="s">
        <v>41</v>
      </c>
      <c r="O288" s="92"/>
      <c r="P288" s="236">
        <f>O288*H288</f>
        <v>0</v>
      </c>
      <c r="Q288" s="236">
        <v>0.00038999999999999999</v>
      </c>
      <c r="R288" s="236">
        <f>Q288*H288</f>
        <v>0.0093600000000000003</v>
      </c>
      <c r="S288" s="236">
        <v>0</v>
      </c>
      <c r="T288" s="23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8" t="s">
        <v>186</v>
      </c>
      <c r="AT288" s="238" t="s">
        <v>277</v>
      </c>
      <c r="AU288" s="238" t="s">
        <v>85</v>
      </c>
      <c r="AY288" s="18" t="s">
        <v>155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8" t="s">
        <v>83</v>
      </c>
      <c r="BK288" s="239">
        <f>ROUND(I288*H288,2)</f>
        <v>0</v>
      </c>
      <c r="BL288" s="18" t="s">
        <v>162</v>
      </c>
      <c r="BM288" s="238" t="s">
        <v>361</v>
      </c>
    </row>
    <row r="289" s="2" customFormat="1" ht="37.8" customHeight="1">
      <c r="A289" s="39"/>
      <c r="B289" s="40"/>
      <c r="C289" s="227" t="s">
        <v>268</v>
      </c>
      <c r="D289" s="227" t="s">
        <v>157</v>
      </c>
      <c r="E289" s="228" t="s">
        <v>1017</v>
      </c>
      <c r="F289" s="229" t="s">
        <v>1018</v>
      </c>
      <c r="G289" s="230" t="s">
        <v>322</v>
      </c>
      <c r="H289" s="231">
        <v>3</v>
      </c>
      <c r="I289" s="232"/>
      <c r="J289" s="233">
        <f>ROUND(I289*H289,2)</f>
        <v>0</v>
      </c>
      <c r="K289" s="229" t="s">
        <v>1</v>
      </c>
      <c r="L289" s="45"/>
      <c r="M289" s="234" t="s">
        <v>1</v>
      </c>
      <c r="N289" s="235" t="s">
        <v>41</v>
      </c>
      <c r="O289" s="92"/>
      <c r="P289" s="236">
        <f>O289*H289</f>
        <v>0</v>
      </c>
      <c r="Q289" s="236">
        <v>0</v>
      </c>
      <c r="R289" s="236">
        <f>Q289*H289</f>
        <v>0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162</v>
      </c>
      <c r="AT289" s="238" t="s">
        <v>157</v>
      </c>
      <c r="AU289" s="238" t="s">
        <v>85</v>
      </c>
      <c r="AY289" s="18" t="s">
        <v>155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83</v>
      </c>
      <c r="BK289" s="239">
        <f>ROUND(I289*H289,2)</f>
        <v>0</v>
      </c>
      <c r="BL289" s="18" t="s">
        <v>162</v>
      </c>
      <c r="BM289" s="238" t="s">
        <v>366</v>
      </c>
    </row>
    <row r="290" s="2" customFormat="1" ht="24.15" customHeight="1">
      <c r="A290" s="39"/>
      <c r="B290" s="40"/>
      <c r="C290" s="289" t="s">
        <v>363</v>
      </c>
      <c r="D290" s="289" t="s">
        <v>277</v>
      </c>
      <c r="E290" s="290" t="s">
        <v>1019</v>
      </c>
      <c r="F290" s="291" t="s">
        <v>1020</v>
      </c>
      <c r="G290" s="292" t="s">
        <v>907</v>
      </c>
      <c r="H290" s="293">
        <v>2</v>
      </c>
      <c r="I290" s="294"/>
      <c r="J290" s="295">
        <f>ROUND(I290*H290,2)</f>
        <v>0</v>
      </c>
      <c r="K290" s="291" t="s">
        <v>1</v>
      </c>
      <c r="L290" s="296"/>
      <c r="M290" s="297" t="s">
        <v>1</v>
      </c>
      <c r="N290" s="298" t="s">
        <v>41</v>
      </c>
      <c r="O290" s="92"/>
      <c r="P290" s="236">
        <f>O290*H290</f>
        <v>0</v>
      </c>
      <c r="Q290" s="236">
        <v>0</v>
      </c>
      <c r="R290" s="236">
        <f>Q290*H290</f>
        <v>0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186</v>
      </c>
      <c r="AT290" s="238" t="s">
        <v>277</v>
      </c>
      <c r="AU290" s="238" t="s">
        <v>85</v>
      </c>
      <c r="AY290" s="18" t="s">
        <v>155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83</v>
      </c>
      <c r="BK290" s="239">
        <f>ROUND(I290*H290,2)</f>
        <v>0</v>
      </c>
      <c r="BL290" s="18" t="s">
        <v>162</v>
      </c>
      <c r="BM290" s="238" t="s">
        <v>371</v>
      </c>
    </row>
    <row r="291" s="2" customFormat="1" ht="16.5" customHeight="1">
      <c r="A291" s="39"/>
      <c r="B291" s="40"/>
      <c r="C291" s="289" t="s">
        <v>273</v>
      </c>
      <c r="D291" s="289" t="s">
        <v>277</v>
      </c>
      <c r="E291" s="290" t="s">
        <v>1021</v>
      </c>
      <c r="F291" s="291" t="s">
        <v>1022</v>
      </c>
      <c r="G291" s="292" t="s">
        <v>322</v>
      </c>
      <c r="H291" s="293">
        <v>1</v>
      </c>
      <c r="I291" s="294"/>
      <c r="J291" s="295">
        <f>ROUND(I291*H291,2)</f>
        <v>0</v>
      </c>
      <c r="K291" s="291" t="s">
        <v>1</v>
      </c>
      <c r="L291" s="296"/>
      <c r="M291" s="297" t="s">
        <v>1</v>
      </c>
      <c r="N291" s="298" t="s">
        <v>41</v>
      </c>
      <c r="O291" s="92"/>
      <c r="P291" s="236">
        <f>O291*H291</f>
        <v>0</v>
      </c>
      <c r="Q291" s="236">
        <v>0</v>
      </c>
      <c r="R291" s="236">
        <f>Q291*H291</f>
        <v>0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186</v>
      </c>
      <c r="AT291" s="238" t="s">
        <v>277</v>
      </c>
      <c r="AU291" s="238" t="s">
        <v>85</v>
      </c>
      <c r="AY291" s="18" t="s">
        <v>155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83</v>
      </c>
      <c r="BK291" s="239">
        <f>ROUND(I291*H291,2)</f>
        <v>0</v>
      </c>
      <c r="BL291" s="18" t="s">
        <v>162</v>
      </c>
      <c r="BM291" s="238" t="s">
        <v>376</v>
      </c>
    </row>
    <row r="292" s="2" customFormat="1" ht="33" customHeight="1">
      <c r="A292" s="39"/>
      <c r="B292" s="40"/>
      <c r="C292" s="227" t="s">
        <v>373</v>
      </c>
      <c r="D292" s="227" t="s">
        <v>157</v>
      </c>
      <c r="E292" s="228" t="s">
        <v>1023</v>
      </c>
      <c r="F292" s="229" t="s">
        <v>1024</v>
      </c>
      <c r="G292" s="230" t="s">
        <v>322</v>
      </c>
      <c r="H292" s="231">
        <v>1</v>
      </c>
      <c r="I292" s="232"/>
      <c r="J292" s="233">
        <f>ROUND(I292*H292,2)</f>
        <v>0</v>
      </c>
      <c r="K292" s="229" t="s">
        <v>161</v>
      </c>
      <c r="L292" s="45"/>
      <c r="M292" s="234" t="s">
        <v>1</v>
      </c>
      <c r="N292" s="235" t="s">
        <v>41</v>
      </c>
      <c r="O292" s="92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162</v>
      </c>
      <c r="AT292" s="238" t="s">
        <v>157</v>
      </c>
      <c r="AU292" s="238" t="s">
        <v>85</v>
      </c>
      <c r="AY292" s="18" t="s">
        <v>155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83</v>
      </c>
      <c r="BK292" s="239">
        <f>ROUND(I292*H292,2)</f>
        <v>0</v>
      </c>
      <c r="BL292" s="18" t="s">
        <v>162</v>
      </c>
      <c r="BM292" s="238" t="s">
        <v>380</v>
      </c>
    </row>
    <row r="293" s="2" customFormat="1" ht="16.5" customHeight="1">
      <c r="A293" s="39"/>
      <c r="B293" s="40"/>
      <c r="C293" s="289" t="s">
        <v>280</v>
      </c>
      <c r="D293" s="289" t="s">
        <v>277</v>
      </c>
      <c r="E293" s="290" t="s">
        <v>1025</v>
      </c>
      <c r="F293" s="291" t="s">
        <v>1026</v>
      </c>
      <c r="G293" s="292" t="s">
        <v>322</v>
      </c>
      <c r="H293" s="293">
        <v>1</v>
      </c>
      <c r="I293" s="294"/>
      <c r="J293" s="295">
        <f>ROUND(I293*H293,2)</f>
        <v>0</v>
      </c>
      <c r="K293" s="291" t="s">
        <v>161</v>
      </c>
      <c r="L293" s="296"/>
      <c r="M293" s="297" t="s">
        <v>1</v>
      </c>
      <c r="N293" s="298" t="s">
        <v>41</v>
      </c>
      <c r="O293" s="92"/>
      <c r="P293" s="236">
        <f>O293*H293</f>
        <v>0</v>
      </c>
      <c r="Q293" s="236">
        <v>0.00058</v>
      </c>
      <c r="R293" s="236">
        <f>Q293*H293</f>
        <v>0.00058</v>
      </c>
      <c r="S293" s="236">
        <v>0</v>
      </c>
      <c r="T293" s="23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8" t="s">
        <v>186</v>
      </c>
      <c r="AT293" s="238" t="s">
        <v>277</v>
      </c>
      <c r="AU293" s="238" t="s">
        <v>85</v>
      </c>
      <c r="AY293" s="18" t="s">
        <v>155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8" t="s">
        <v>83</v>
      </c>
      <c r="BK293" s="239">
        <f>ROUND(I293*H293,2)</f>
        <v>0</v>
      </c>
      <c r="BL293" s="18" t="s">
        <v>162</v>
      </c>
      <c r="BM293" s="238" t="s">
        <v>384</v>
      </c>
    </row>
    <row r="294" s="2" customFormat="1" ht="16.5" customHeight="1">
      <c r="A294" s="39"/>
      <c r="B294" s="40"/>
      <c r="C294" s="227" t="s">
        <v>381</v>
      </c>
      <c r="D294" s="227" t="s">
        <v>157</v>
      </c>
      <c r="E294" s="228" t="s">
        <v>1027</v>
      </c>
      <c r="F294" s="229" t="s">
        <v>1028</v>
      </c>
      <c r="G294" s="230" t="s">
        <v>302</v>
      </c>
      <c r="H294" s="231">
        <v>138</v>
      </c>
      <c r="I294" s="232"/>
      <c r="J294" s="233">
        <f>ROUND(I294*H294,2)</f>
        <v>0</v>
      </c>
      <c r="K294" s="229" t="s">
        <v>161</v>
      </c>
      <c r="L294" s="45"/>
      <c r="M294" s="234" t="s">
        <v>1</v>
      </c>
      <c r="N294" s="235" t="s">
        <v>41</v>
      </c>
      <c r="O294" s="92"/>
      <c r="P294" s="236">
        <f>O294*H294</f>
        <v>0</v>
      </c>
      <c r="Q294" s="236">
        <v>0</v>
      </c>
      <c r="R294" s="236">
        <f>Q294*H294</f>
        <v>0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162</v>
      </c>
      <c r="AT294" s="238" t="s">
        <v>157</v>
      </c>
      <c r="AU294" s="238" t="s">
        <v>85</v>
      </c>
      <c r="AY294" s="18" t="s">
        <v>155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83</v>
      </c>
      <c r="BK294" s="239">
        <f>ROUND(I294*H294,2)</f>
        <v>0</v>
      </c>
      <c r="BL294" s="18" t="s">
        <v>162</v>
      </c>
      <c r="BM294" s="238" t="s">
        <v>387</v>
      </c>
    </row>
    <row r="295" s="2" customFormat="1" ht="24.15" customHeight="1">
      <c r="A295" s="39"/>
      <c r="B295" s="40"/>
      <c r="C295" s="227" t="s">
        <v>285</v>
      </c>
      <c r="D295" s="227" t="s">
        <v>157</v>
      </c>
      <c r="E295" s="228" t="s">
        <v>1029</v>
      </c>
      <c r="F295" s="229" t="s">
        <v>1030</v>
      </c>
      <c r="G295" s="230" t="s">
        <v>322</v>
      </c>
      <c r="H295" s="231">
        <v>4</v>
      </c>
      <c r="I295" s="232"/>
      <c r="J295" s="233">
        <f>ROUND(I295*H295,2)</f>
        <v>0</v>
      </c>
      <c r="K295" s="229" t="s">
        <v>161</v>
      </c>
      <c r="L295" s="45"/>
      <c r="M295" s="234" t="s">
        <v>1</v>
      </c>
      <c r="N295" s="235" t="s">
        <v>41</v>
      </c>
      <c r="O295" s="92"/>
      <c r="P295" s="236">
        <f>O295*H295</f>
        <v>0</v>
      </c>
      <c r="Q295" s="236">
        <v>0.45937290600000003</v>
      </c>
      <c r="R295" s="236">
        <f>Q295*H295</f>
        <v>1.8374916240000001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162</v>
      </c>
      <c r="AT295" s="238" t="s">
        <v>157</v>
      </c>
      <c r="AU295" s="238" t="s">
        <v>85</v>
      </c>
      <c r="AY295" s="18" t="s">
        <v>155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83</v>
      </c>
      <c r="BK295" s="239">
        <f>ROUND(I295*H295,2)</f>
        <v>0</v>
      </c>
      <c r="BL295" s="18" t="s">
        <v>162</v>
      </c>
      <c r="BM295" s="238" t="s">
        <v>391</v>
      </c>
    </row>
    <row r="296" s="2" customFormat="1" ht="16.5" customHeight="1">
      <c r="A296" s="39"/>
      <c r="B296" s="40"/>
      <c r="C296" s="227" t="s">
        <v>388</v>
      </c>
      <c r="D296" s="227" t="s">
        <v>157</v>
      </c>
      <c r="E296" s="228" t="s">
        <v>1031</v>
      </c>
      <c r="F296" s="229" t="s">
        <v>1032</v>
      </c>
      <c r="G296" s="230" t="s">
        <v>302</v>
      </c>
      <c r="H296" s="231">
        <v>140</v>
      </c>
      <c r="I296" s="232"/>
      <c r="J296" s="233">
        <f>ROUND(I296*H296,2)</f>
        <v>0</v>
      </c>
      <c r="K296" s="229" t="s">
        <v>161</v>
      </c>
      <c r="L296" s="45"/>
      <c r="M296" s="234" t="s">
        <v>1</v>
      </c>
      <c r="N296" s="235" t="s">
        <v>41</v>
      </c>
      <c r="O296" s="92"/>
      <c r="P296" s="236">
        <f>O296*H296</f>
        <v>0</v>
      </c>
      <c r="Q296" s="236">
        <v>0.00019236000000000001</v>
      </c>
      <c r="R296" s="236">
        <f>Q296*H296</f>
        <v>0.0269304</v>
      </c>
      <c r="S296" s="236">
        <v>0</v>
      </c>
      <c r="T296" s="23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8" t="s">
        <v>162</v>
      </c>
      <c r="AT296" s="238" t="s">
        <v>157</v>
      </c>
      <c r="AU296" s="238" t="s">
        <v>85</v>
      </c>
      <c r="AY296" s="18" t="s">
        <v>155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8" t="s">
        <v>83</v>
      </c>
      <c r="BK296" s="239">
        <f>ROUND(I296*H296,2)</f>
        <v>0</v>
      </c>
      <c r="BL296" s="18" t="s">
        <v>162</v>
      </c>
      <c r="BM296" s="238" t="s">
        <v>398</v>
      </c>
    </row>
    <row r="297" s="2" customFormat="1" ht="24.15" customHeight="1">
      <c r="A297" s="39"/>
      <c r="B297" s="40"/>
      <c r="C297" s="227" t="s">
        <v>291</v>
      </c>
      <c r="D297" s="227" t="s">
        <v>157</v>
      </c>
      <c r="E297" s="228" t="s">
        <v>1033</v>
      </c>
      <c r="F297" s="229" t="s">
        <v>1034</v>
      </c>
      <c r="G297" s="230" t="s">
        <v>302</v>
      </c>
      <c r="H297" s="231">
        <v>138</v>
      </c>
      <c r="I297" s="232"/>
      <c r="J297" s="233">
        <f>ROUND(I297*H297,2)</f>
        <v>0</v>
      </c>
      <c r="K297" s="229" t="s">
        <v>161</v>
      </c>
      <c r="L297" s="45"/>
      <c r="M297" s="234" t="s">
        <v>1</v>
      </c>
      <c r="N297" s="235" t="s">
        <v>41</v>
      </c>
      <c r="O297" s="92"/>
      <c r="P297" s="236">
        <f>O297*H297</f>
        <v>0</v>
      </c>
      <c r="Q297" s="236">
        <v>9.4500000000000007E-05</v>
      </c>
      <c r="R297" s="236">
        <f>Q297*H297</f>
        <v>0.013041000000000001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162</v>
      </c>
      <c r="AT297" s="238" t="s">
        <v>157</v>
      </c>
      <c r="AU297" s="238" t="s">
        <v>85</v>
      </c>
      <c r="AY297" s="18" t="s">
        <v>155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83</v>
      </c>
      <c r="BK297" s="239">
        <f>ROUND(I297*H297,2)</f>
        <v>0</v>
      </c>
      <c r="BL297" s="18" t="s">
        <v>162</v>
      </c>
      <c r="BM297" s="238" t="s">
        <v>402</v>
      </c>
    </row>
    <row r="298" s="2" customFormat="1" ht="24.15" customHeight="1">
      <c r="A298" s="39"/>
      <c r="B298" s="40"/>
      <c r="C298" s="227" t="s">
        <v>399</v>
      </c>
      <c r="D298" s="227" t="s">
        <v>157</v>
      </c>
      <c r="E298" s="228" t="s">
        <v>1035</v>
      </c>
      <c r="F298" s="229" t="s">
        <v>1036</v>
      </c>
      <c r="G298" s="230" t="s">
        <v>322</v>
      </c>
      <c r="H298" s="231">
        <v>2</v>
      </c>
      <c r="I298" s="232"/>
      <c r="J298" s="233">
        <f>ROUND(I298*H298,2)</f>
        <v>0</v>
      </c>
      <c r="K298" s="229" t="s">
        <v>1</v>
      </c>
      <c r="L298" s="45"/>
      <c r="M298" s="234" t="s">
        <v>1</v>
      </c>
      <c r="N298" s="235" t="s">
        <v>41</v>
      </c>
      <c r="O298" s="92"/>
      <c r="P298" s="236">
        <f>O298*H298</f>
        <v>0</v>
      </c>
      <c r="Q298" s="236">
        <v>0</v>
      </c>
      <c r="R298" s="236">
        <f>Q298*H298</f>
        <v>0</v>
      </c>
      <c r="S298" s="236">
        <v>0</v>
      </c>
      <c r="T298" s="23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8" t="s">
        <v>162</v>
      </c>
      <c r="AT298" s="238" t="s">
        <v>157</v>
      </c>
      <c r="AU298" s="238" t="s">
        <v>85</v>
      </c>
      <c r="AY298" s="18" t="s">
        <v>155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8" t="s">
        <v>83</v>
      </c>
      <c r="BK298" s="239">
        <f>ROUND(I298*H298,2)</f>
        <v>0</v>
      </c>
      <c r="BL298" s="18" t="s">
        <v>162</v>
      </c>
      <c r="BM298" s="238" t="s">
        <v>405</v>
      </c>
    </row>
    <row r="299" s="13" customFormat="1">
      <c r="A299" s="13"/>
      <c r="B299" s="240"/>
      <c r="C299" s="241"/>
      <c r="D299" s="242" t="s">
        <v>163</v>
      </c>
      <c r="E299" s="243" t="s">
        <v>1</v>
      </c>
      <c r="F299" s="244" t="s">
        <v>344</v>
      </c>
      <c r="G299" s="241"/>
      <c r="H299" s="243" t="s">
        <v>1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0" t="s">
        <v>163</v>
      </c>
      <c r="AU299" s="250" t="s">
        <v>85</v>
      </c>
      <c r="AV299" s="13" t="s">
        <v>83</v>
      </c>
      <c r="AW299" s="13" t="s">
        <v>32</v>
      </c>
      <c r="AX299" s="13" t="s">
        <v>76</v>
      </c>
      <c r="AY299" s="250" t="s">
        <v>155</v>
      </c>
    </row>
    <row r="300" s="14" customFormat="1">
      <c r="A300" s="14"/>
      <c r="B300" s="251"/>
      <c r="C300" s="252"/>
      <c r="D300" s="242" t="s">
        <v>163</v>
      </c>
      <c r="E300" s="253" t="s">
        <v>1</v>
      </c>
      <c r="F300" s="254" t="s">
        <v>85</v>
      </c>
      <c r="G300" s="252"/>
      <c r="H300" s="255">
        <v>2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1" t="s">
        <v>163</v>
      </c>
      <c r="AU300" s="261" t="s">
        <v>85</v>
      </c>
      <c r="AV300" s="14" t="s">
        <v>85</v>
      </c>
      <c r="AW300" s="14" t="s">
        <v>32</v>
      </c>
      <c r="AX300" s="14" t="s">
        <v>76</v>
      </c>
      <c r="AY300" s="261" t="s">
        <v>155</v>
      </c>
    </row>
    <row r="301" s="15" customFormat="1">
      <c r="A301" s="15"/>
      <c r="B301" s="262"/>
      <c r="C301" s="263"/>
      <c r="D301" s="242" t="s">
        <v>163</v>
      </c>
      <c r="E301" s="264" t="s">
        <v>1</v>
      </c>
      <c r="F301" s="265" t="s">
        <v>167</v>
      </c>
      <c r="G301" s="263"/>
      <c r="H301" s="266">
        <v>2</v>
      </c>
      <c r="I301" s="267"/>
      <c r="J301" s="263"/>
      <c r="K301" s="263"/>
      <c r="L301" s="268"/>
      <c r="M301" s="269"/>
      <c r="N301" s="270"/>
      <c r="O301" s="270"/>
      <c r="P301" s="270"/>
      <c r="Q301" s="270"/>
      <c r="R301" s="270"/>
      <c r="S301" s="270"/>
      <c r="T301" s="271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2" t="s">
        <v>163</v>
      </c>
      <c r="AU301" s="272" t="s">
        <v>85</v>
      </c>
      <c r="AV301" s="15" t="s">
        <v>162</v>
      </c>
      <c r="AW301" s="15" t="s">
        <v>32</v>
      </c>
      <c r="AX301" s="15" t="s">
        <v>83</v>
      </c>
      <c r="AY301" s="272" t="s">
        <v>155</v>
      </c>
    </row>
    <row r="302" s="12" customFormat="1" ht="22.8" customHeight="1">
      <c r="A302" s="12"/>
      <c r="B302" s="211"/>
      <c r="C302" s="212"/>
      <c r="D302" s="213" t="s">
        <v>75</v>
      </c>
      <c r="E302" s="225" t="s">
        <v>483</v>
      </c>
      <c r="F302" s="225" t="s">
        <v>484</v>
      </c>
      <c r="G302" s="212"/>
      <c r="H302" s="212"/>
      <c r="I302" s="215"/>
      <c r="J302" s="226">
        <f>BK302</f>
        <v>0</v>
      </c>
      <c r="K302" s="212"/>
      <c r="L302" s="217"/>
      <c r="M302" s="218"/>
      <c r="N302" s="219"/>
      <c r="O302" s="219"/>
      <c r="P302" s="220">
        <f>SUM(P303:P336)</f>
        <v>0</v>
      </c>
      <c r="Q302" s="219"/>
      <c r="R302" s="220">
        <f>SUM(R303:R336)</f>
        <v>0</v>
      </c>
      <c r="S302" s="219"/>
      <c r="T302" s="221">
        <f>SUM(T303:T336)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2" t="s">
        <v>83</v>
      </c>
      <c r="AT302" s="223" t="s">
        <v>75</v>
      </c>
      <c r="AU302" s="223" t="s">
        <v>83</v>
      </c>
      <c r="AY302" s="222" t="s">
        <v>155</v>
      </c>
      <c r="BK302" s="224">
        <f>SUM(BK303:BK336)</f>
        <v>0</v>
      </c>
    </row>
    <row r="303" s="2" customFormat="1" ht="37.8" customHeight="1">
      <c r="A303" s="39"/>
      <c r="B303" s="40"/>
      <c r="C303" s="227" t="s">
        <v>295</v>
      </c>
      <c r="D303" s="227" t="s">
        <v>157</v>
      </c>
      <c r="E303" s="228" t="s">
        <v>486</v>
      </c>
      <c r="F303" s="229" t="s">
        <v>487</v>
      </c>
      <c r="G303" s="230" t="s">
        <v>266</v>
      </c>
      <c r="H303" s="231">
        <v>180.118</v>
      </c>
      <c r="I303" s="232"/>
      <c r="J303" s="233">
        <f>ROUND(I303*H303,2)</f>
        <v>0</v>
      </c>
      <c r="K303" s="229" t="s">
        <v>161</v>
      </c>
      <c r="L303" s="45"/>
      <c r="M303" s="234" t="s">
        <v>1</v>
      </c>
      <c r="N303" s="235" t="s">
        <v>41</v>
      </c>
      <c r="O303" s="92"/>
      <c r="P303" s="236">
        <f>O303*H303</f>
        <v>0</v>
      </c>
      <c r="Q303" s="236">
        <v>0</v>
      </c>
      <c r="R303" s="236">
        <f>Q303*H303</f>
        <v>0</v>
      </c>
      <c r="S303" s="236">
        <v>0</v>
      </c>
      <c r="T303" s="23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8" t="s">
        <v>162</v>
      </c>
      <c r="AT303" s="238" t="s">
        <v>157</v>
      </c>
      <c r="AU303" s="238" t="s">
        <v>85</v>
      </c>
      <c r="AY303" s="18" t="s">
        <v>155</v>
      </c>
      <c r="BE303" s="239">
        <f>IF(N303="základní",J303,0)</f>
        <v>0</v>
      </c>
      <c r="BF303" s="239">
        <f>IF(N303="snížená",J303,0)</f>
        <v>0</v>
      </c>
      <c r="BG303" s="239">
        <f>IF(N303="zákl. přenesená",J303,0)</f>
        <v>0</v>
      </c>
      <c r="BH303" s="239">
        <f>IF(N303="sníž. přenesená",J303,0)</f>
        <v>0</v>
      </c>
      <c r="BI303" s="239">
        <f>IF(N303="nulová",J303,0)</f>
        <v>0</v>
      </c>
      <c r="BJ303" s="18" t="s">
        <v>83</v>
      </c>
      <c r="BK303" s="239">
        <f>ROUND(I303*H303,2)</f>
        <v>0</v>
      </c>
      <c r="BL303" s="18" t="s">
        <v>162</v>
      </c>
      <c r="BM303" s="238" t="s">
        <v>419</v>
      </c>
    </row>
    <row r="304" s="13" customFormat="1">
      <c r="A304" s="13"/>
      <c r="B304" s="240"/>
      <c r="C304" s="241"/>
      <c r="D304" s="242" t="s">
        <v>163</v>
      </c>
      <c r="E304" s="243" t="s">
        <v>1</v>
      </c>
      <c r="F304" s="244" t="s">
        <v>606</v>
      </c>
      <c r="G304" s="241"/>
      <c r="H304" s="243" t="s">
        <v>1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0" t="s">
        <v>163</v>
      </c>
      <c r="AU304" s="250" t="s">
        <v>85</v>
      </c>
      <c r="AV304" s="13" t="s">
        <v>83</v>
      </c>
      <c r="AW304" s="13" t="s">
        <v>32</v>
      </c>
      <c r="AX304" s="13" t="s">
        <v>76</v>
      </c>
      <c r="AY304" s="250" t="s">
        <v>155</v>
      </c>
    </row>
    <row r="305" s="14" customFormat="1">
      <c r="A305" s="14"/>
      <c r="B305" s="251"/>
      <c r="C305" s="252"/>
      <c r="D305" s="242" t="s">
        <v>163</v>
      </c>
      <c r="E305" s="253" t="s">
        <v>1</v>
      </c>
      <c r="F305" s="254" t="s">
        <v>1037</v>
      </c>
      <c r="G305" s="252"/>
      <c r="H305" s="255">
        <v>40.020000000000003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1" t="s">
        <v>163</v>
      </c>
      <c r="AU305" s="261" t="s">
        <v>85</v>
      </c>
      <c r="AV305" s="14" t="s">
        <v>85</v>
      </c>
      <c r="AW305" s="14" t="s">
        <v>32</v>
      </c>
      <c r="AX305" s="14" t="s">
        <v>76</v>
      </c>
      <c r="AY305" s="261" t="s">
        <v>155</v>
      </c>
    </row>
    <row r="306" s="16" customFormat="1">
      <c r="A306" s="16"/>
      <c r="B306" s="277"/>
      <c r="C306" s="278"/>
      <c r="D306" s="242" t="s">
        <v>163</v>
      </c>
      <c r="E306" s="279" t="s">
        <v>1</v>
      </c>
      <c r="F306" s="280" t="s">
        <v>228</v>
      </c>
      <c r="G306" s="278"/>
      <c r="H306" s="281">
        <v>40.020000000000003</v>
      </c>
      <c r="I306" s="282"/>
      <c r="J306" s="278"/>
      <c r="K306" s="278"/>
      <c r="L306" s="283"/>
      <c r="M306" s="284"/>
      <c r="N306" s="285"/>
      <c r="O306" s="285"/>
      <c r="P306" s="285"/>
      <c r="Q306" s="285"/>
      <c r="R306" s="285"/>
      <c r="S306" s="285"/>
      <c r="T306" s="28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87" t="s">
        <v>163</v>
      </c>
      <c r="AU306" s="287" t="s">
        <v>85</v>
      </c>
      <c r="AV306" s="16" t="s">
        <v>178</v>
      </c>
      <c r="AW306" s="16" t="s">
        <v>32</v>
      </c>
      <c r="AX306" s="16" t="s">
        <v>76</v>
      </c>
      <c r="AY306" s="287" t="s">
        <v>155</v>
      </c>
    </row>
    <row r="307" s="13" customFormat="1">
      <c r="A307" s="13"/>
      <c r="B307" s="240"/>
      <c r="C307" s="241"/>
      <c r="D307" s="242" t="s">
        <v>163</v>
      </c>
      <c r="E307" s="243" t="s">
        <v>1</v>
      </c>
      <c r="F307" s="244" t="s">
        <v>609</v>
      </c>
      <c r="G307" s="241"/>
      <c r="H307" s="243" t="s">
        <v>1</v>
      </c>
      <c r="I307" s="245"/>
      <c r="J307" s="241"/>
      <c r="K307" s="241"/>
      <c r="L307" s="246"/>
      <c r="M307" s="247"/>
      <c r="N307" s="248"/>
      <c r="O307" s="248"/>
      <c r="P307" s="248"/>
      <c r="Q307" s="248"/>
      <c r="R307" s="248"/>
      <c r="S307" s="248"/>
      <c r="T307" s="24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0" t="s">
        <v>163</v>
      </c>
      <c r="AU307" s="250" t="s">
        <v>85</v>
      </c>
      <c r="AV307" s="13" t="s">
        <v>83</v>
      </c>
      <c r="AW307" s="13" t="s">
        <v>32</v>
      </c>
      <c r="AX307" s="13" t="s">
        <v>76</v>
      </c>
      <c r="AY307" s="250" t="s">
        <v>155</v>
      </c>
    </row>
    <row r="308" s="14" customFormat="1">
      <c r="A308" s="14"/>
      <c r="B308" s="251"/>
      <c r="C308" s="252"/>
      <c r="D308" s="242" t="s">
        <v>163</v>
      </c>
      <c r="E308" s="253" t="s">
        <v>1</v>
      </c>
      <c r="F308" s="254" t="s">
        <v>1038</v>
      </c>
      <c r="G308" s="252"/>
      <c r="H308" s="255">
        <v>40.020000000000003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1" t="s">
        <v>163</v>
      </c>
      <c r="AU308" s="261" t="s">
        <v>85</v>
      </c>
      <c r="AV308" s="14" t="s">
        <v>85</v>
      </c>
      <c r="AW308" s="14" t="s">
        <v>32</v>
      </c>
      <c r="AX308" s="14" t="s">
        <v>76</v>
      </c>
      <c r="AY308" s="261" t="s">
        <v>155</v>
      </c>
    </row>
    <row r="309" s="14" customFormat="1">
      <c r="A309" s="14"/>
      <c r="B309" s="251"/>
      <c r="C309" s="252"/>
      <c r="D309" s="242" t="s">
        <v>163</v>
      </c>
      <c r="E309" s="253" t="s">
        <v>1</v>
      </c>
      <c r="F309" s="254" t="s">
        <v>1039</v>
      </c>
      <c r="G309" s="252"/>
      <c r="H309" s="255">
        <v>44.850000000000001</v>
      </c>
      <c r="I309" s="256"/>
      <c r="J309" s="252"/>
      <c r="K309" s="252"/>
      <c r="L309" s="257"/>
      <c r="M309" s="258"/>
      <c r="N309" s="259"/>
      <c r="O309" s="259"/>
      <c r="P309" s="259"/>
      <c r="Q309" s="259"/>
      <c r="R309" s="259"/>
      <c r="S309" s="259"/>
      <c r="T309" s="26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1" t="s">
        <v>163</v>
      </c>
      <c r="AU309" s="261" t="s">
        <v>85</v>
      </c>
      <c r="AV309" s="14" t="s">
        <v>85</v>
      </c>
      <c r="AW309" s="14" t="s">
        <v>32</v>
      </c>
      <c r="AX309" s="14" t="s">
        <v>76</v>
      </c>
      <c r="AY309" s="261" t="s">
        <v>155</v>
      </c>
    </row>
    <row r="310" s="14" customFormat="1">
      <c r="A310" s="14"/>
      <c r="B310" s="251"/>
      <c r="C310" s="252"/>
      <c r="D310" s="242" t="s">
        <v>163</v>
      </c>
      <c r="E310" s="253" t="s">
        <v>1</v>
      </c>
      <c r="F310" s="254" t="s">
        <v>1040</v>
      </c>
      <c r="G310" s="252"/>
      <c r="H310" s="255">
        <v>19.899999999999999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1" t="s">
        <v>163</v>
      </c>
      <c r="AU310" s="261" t="s">
        <v>85</v>
      </c>
      <c r="AV310" s="14" t="s">
        <v>85</v>
      </c>
      <c r="AW310" s="14" t="s">
        <v>32</v>
      </c>
      <c r="AX310" s="14" t="s">
        <v>76</v>
      </c>
      <c r="AY310" s="261" t="s">
        <v>155</v>
      </c>
    </row>
    <row r="311" s="14" customFormat="1">
      <c r="A311" s="14"/>
      <c r="B311" s="251"/>
      <c r="C311" s="252"/>
      <c r="D311" s="242" t="s">
        <v>163</v>
      </c>
      <c r="E311" s="253" t="s">
        <v>1</v>
      </c>
      <c r="F311" s="254" t="s">
        <v>1041</v>
      </c>
      <c r="G311" s="252"/>
      <c r="H311" s="255">
        <v>35.328000000000003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1" t="s">
        <v>163</v>
      </c>
      <c r="AU311" s="261" t="s">
        <v>85</v>
      </c>
      <c r="AV311" s="14" t="s">
        <v>85</v>
      </c>
      <c r="AW311" s="14" t="s">
        <v>32</v>
      </c>
      <c r="AX311" s="14" t="s">
        <v>76</v>
      </c>
      <c r="AY311" s="261" t="s">
        <v>155</v>
      </c>
    </row>
    <row r="312" s="15" customFormat="1">
      <c r="A312" s="15"/>
      <c r="B312" s="262"/>
      <c r="C312" s="263"/>
      <c r="D312" s="242" t="s">
        <v>163</v>
      </c>
      <c r="E312" s="264" t="s">
        <v>1</v>
      </c>
      <c r="F312" s="265" t="s">
        <v>167</v>
      </c>
      <c r="G312" s="263"/>
      <c r="H312" s="266">
        <v>180.11800000000002</v>
      </c>
      <c r="I312" s="267"/>
      <c r="J312" s="263"/>
      <c r="K312" s="263"/>
      <c r="L312" s="268"/>
      <c r="M312" s="269"/>
      <c r="N312" s="270"/>
      <c r="O312" s="270"/>
      <c r="P312" s="270"/>
      <c r="Q312" s="270"/>
      <c r="R312" s="270"/>
      <c r="S312" s="270"/>
      <c r="T312" s="271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2" t="s">
        <v>163</v>
      </c>
      <c r="AU312" s="272" t="s">
        <v>85</v>
      </c>
      <c r="AV312" s="15" t="s">
        <v>162</v>
      </c>
      <c r="AW312" s="15" t="s">
        <v>32</v>
      </c>
      <c r="AX312" s="15" t="s">
        <v>83</v>
      </c>
      <c r="AY312" s="272" t="s">
        <v>155</v>
      </c>
    </row>
    <row r="313" s="2" customFormat="1" ht="37.8" customHeight="1">
      <c r="A313" s="39"/>
      <c r="B313" s="40"/>
      <c r="C313" s="227" t="s">
        <v>408</v>
      </c>
      <c r="D313" s="227" t="s">
        <v>157</v>
      </c>
      <c r="E313" s="228" t="s">
        <v>489</v>
      </c>
      <c r="F313" s="229" t="s">
        <v>490</v>
      </c>
      <c r="G313" s="230" t="s">
        <v>266</v>
      </c>
      <c r="H313" s="231">
        <v>2281.5819999999999</v>
      </c>
      <c r="I313" s="232"/>
      <c r="J313" s="233">
        <f>ROUND(I313*H313,2)</f>
        <v>0</v>
      </c>
      <c r="K313" s="229" t="s">
        <v>161</v>
      </c>
      <c r="L313" s="45"/>
      <c r="M313" s="234" t="s">
        <v>1</v>
      </c>
      <c r="N313" s="235" t="s">
        <v>41</v>
      </c>
      <c r="O313" s="92"/>
      <c r="P313" s="236">
        <f>O313*H313</f>
        <v>0</v>
      </c>
      <c r="Q313" s="236">
        <v>0</v>
      </c>
      <c r="R313" s="236">
        <f>Q313*H313</f>
        <v>0</v>
      </c>
      <c r="S313" s="236">
        <v>0</v>
      </c>
      <c r="T313" s="237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8" t="s">
        <v>162</v>
      </c>
      <c r="AT313" s="238" t="s">
        <v>157</v>
      </c>
      <c r="AU313" s="238" t="s">
        <v>85</v>
      </c>
      <c r="AY313" s="18" t="s">
        <v>155</v>
      </c>
      <c r="BE313" s="239">
        <f>IF(N313="základní",J313,0)</f>
        <v>0</v>
      </c>
      <c r="BF313" s="239">
        <f>IF(N313="snížená",J313,0)</f>
        <v>0</v>
      </c>
      <c r="BG313" s="239">
        <f>IF(N313="zákl. přenesená",J313,0)</f>
        <v>0</v>
      </c>
      <c r="BH313" s="239">
        <f>IF(N313="sníž. přenesená",J313,0)</f>
        <v>0</v>
      </c>
      <c r="BI313" s="239">
        <f>IF(N313="nulová",J313,0)</f>
        <v>0</v>
      </c>
      <c r="BJ313" s="18" t="s">
        <v>83</v>
      </c>
      <c r="BK313" s="239">
        <f>ROUND(I313*H313,2)</f>
        <v>0</v>
      </c>
      <c r="BL313" s="18" t="s">
        <v>162</v>
      </c>
      <c r="BM313" s="238" t="s">
        <v>423</v>
      </c>
    </row>
    <row r="314" s="13" customFormat="1">
      <c r="A314" s="13"/>
      <c r="B314" s="240"/>
      <c r="C314" s="241"/>
      <c r="D314" s="242" t="s">
        <v>163</v>
      </c>
      <c r="E314" s="243" t="s">
        <v>1</v>
      </c>
      <c r="F314" s="244" t="s">
        <v>492</v>
      </c>
      <c r="G314" s="241"/>
      <c r="H314" s="243" t="s">
        <v>1</v>
      </c>
      <c r="I314" s="245"/>
      <c r="J314" s="241"/>
      <c r="K314" s="241"/>
      <c r="L314" s="246"/>
      <c r="M314" s="247"/>
      <c r="N314" s="248"/>
      <c r="O314" s="248"/>
      <c r="P314" s="248"/>
      <c r="Q314" s="248"/>
      <c r="R314" s="248"/>
      <c r="S314" s="248"/>
      <c r="T314" s="24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0" t="s">
        <v>163</v>
      </c>
      <c r="AU314" s="250" t="s">
        <v>85</v>
      </c>
      <c r="AV314" s="13" t="s">
        <v>83</v>
      </c>
      <c r="AW314" s="13" t="s">
        <v>32</v>
      </c>
      <c r="AX314" s="13" t="s">
        <v>76</v>
      </c>
      <c r="AY314" s="250" t="s">
        <v>155</v>
      </c>
    </row>
    <row r="315" s="14" customFormat="1">
      <c r="A315" s="14"/>
      <c r="B315" s="251"/>
      <c r="C315" s="252"/>
      <c r="D315" s="242" t="s">
        <v>163</v>
      </c>
      <c r="E315" s="253" t="s">
        <v>1</v>
      </c>
      <c r="F315" s="254" t="s">
        <v>1037</v>
      </c>
      <c r="G315" s="252"/>
      <c r="H315" s="255">
        <v>40.020000000000003</v>
      </c>
      <c r="I315" s="256"/>
      <c r="J315" s="252"/>
      <c r="K315" s="252"/>
      <c r="L315" s="257"/>
      <c r="M315" s="258"/>
      <c r="N315" s="259"/>
      <c r="O315" s="259"/>
      <c r="P315" s="259"/>
      <c r="Q315" s="259"/>
      <c r="R315" s="259"/>
      <c r="S315" s="259"/>
      <c r="T315" s="26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1" t="s">
        <v>163</v>
      </c>
      <c r="AU315" s="261" t="s">
        <v>85</v>
      </c>
      <c r="AV315" s="14" t="s">
        <v>85</v>
      </c>
      <c r="AW315" s="14" t="s">
        <v>32</v>
      </c>
      <c r="AX315" s="14" t="s">
        <v>76</v>
      </c>
      <c r="AY315" s="261" t="s">
        <v>155</v>
      </c>
    </row>
    <row r="316" s="16" customFormat="1">
      <c r="A316" s="16"/>
      <c r="B316" s="277"/>
      <c r="C316" s="278"/>
      <c r="D316" s="242" t="s">
        <v>163</v>
      </c>
      <c r="E316" s="279" t="s">
        <v>1</v>
      </c>
      <c r="F316" s="280" t="s">
        <v>228</v>
      </c>
      <c r="G316" s="278"/>
      <c r="H316" s="281">
        <v>40.020000000000003</v>
      </c>
      <c r="I316" s="282"/>
      <c r="J316" s="278"/>
      <c r="K316" s="278"/>
      <c r="L316" s="283"/>
      <c r="M316" s="284"/>
      <c r="N316" s="285"/>
      <c r="O316" s="285"/>
      <c r="P316" s="285"/>
      <c r="Q316" s="285"/>
      <c r="R316" s="285"/>
      <c r="S316" s="285"/>
      <c r="T316" s="28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87" t="s">
        <v>163</v>
      </c>
      <c r="AU316" s="287" t="s">
        <v>85</v>
      </c>
      <c r="AV316" s="16" t="s">
        <v>178</v>
      </c>
      <c r="AW316" s="16" t="s">
        <v>32</v>
      </c>
      <c r="AX316" s="16" t="s">
        <v>76</v>
      </c>
      <c r="AY316" s="287" t="s">
        <v>155</v>
      </c>
    </row>
    <row r="317" s="13" customFormat="1">
      <c r="A317" s="13"/>
      <c r="B317" s="240"/>
      <c r="C317" s="241"/>
      <c r="D317" s="242" t="s">
        <v>163</v>
      </c>
      <c r="E317" s="243" t="s">
        <v>1</v>
      </c>
      <c r="F317" s="244" t="s">
        <v>495</v>
      </c>
      <c r="G317" s="241"/>
      <c r="H317" s="243" t="s">
        <v>1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0" t="s">
        <v>163</v>
      </c>
      <c r="AU317" s="250" t="s">
        <v>85</v>
      </c>
      <c r="AV317" s="13" t="s">
        <v>83</v>
      </c>
      <c r="AW317" s="13" t="s">
        <v>32</v>
      </c>
      <c r="AX317" s="13" t="s">
        <v>76</v>
      </c>
      <c r="AY317" s="250" t="s">
        <v>155</v>
      </c>
    </row>
    <row r="318" s="14" customFormat="1">
      <c r="A318" s="14"/>
      <c r="B318" s="251"/>
      <c r="C318" s="252"/>
      <c r="D318" s="242" t="s">
        <v>163</v>
      </c>
      <c r="E318" s="253" t="s">
        <v>1</v>
      </c>
      <c r="F318" s="254" t="s">
        <v>1042</v>
      </c>
      <c r="G318" s="252"/>
      <c r="H318" s="255">
        <v>640.32000000000005</v>
      </c>
      <c r="I318" s="256"/>
      <c r="J318" s="252"/>
      <c r="K318" s="252"/>
      <c r="L318" s="257"/>
      <c r="M318" s="258"/>
      <c r="N318" s="259"/>
      <c r="O318" s="259"/>
      <c r="P318" s="259"/>
      <c r="Q318" s="259"/>
      <c r="R318" s="259"/>
      <c r="S318" s="259"/>
      <c r="T318" s="26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1" t="s">
        <v>163</v>
      </c>
      <c r="AU318" s="261" t="s">
        <v>85</v>
      </c>
      <c r="AV318" s="14" t="s">
        <v>85</v>
      </c>
      <c r="AW318" s="14" t="s">
        <v>32</v>
      </c>
      <c r="AX318" s="14" t="s">
        <v>76</v>
      </c>
      <c r="AY318" s="261" t="s">
        <v>155</v>
      </c>
    </row>
    <row r="319" s="14" customFormat="1">
      <c r="A319" s="14"/>
      <c r="B319" s="251"/>
      <c r="C319" s="252"/>
      <c r="D319" s="242" t="s">
        <v>163</v>
      </c>
      <c r="E319" s="253" t="s">
        <v>1</v>
      </c>
      <c r="F319" s="254" t="s">
        <v>1043</v>
      </c>
      <c r="G319" s="252"/>
      <c r="H319" s="255">
        <v>717.60000000000002</v>
      </c>
      <c r="I319" s="256"/>
      <c r="J319" s="252"/>
      <c r="K319" s="252"/>
      <c r="L319" s="257"/>
      <c r="M319" s="258"/>
      <c r="N319" s="259"/>
      <c r="O319" s="259"/>
      <c r="P319" s="259"/>
      <c r="Q319" s="259"/>
      <c r="R319" s="259"/>
      <c r="S319" s="259"/>
      <c r="T319" s="26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1" t="s">
        <v>163</v>
      </c>
      <c r="AU319" s="261" t="s">
        <v>85</v>
      </c>
      <c r="AV319" s="14" t="s">
        <v>85</v>
      </c>
      <c r="AW319" s="14" t="s">
        <v>32</v>
      </c>
      <c r="AX319" s="14" t="s">
        <v>76</v>
      </c>
      <c r="AY319" s="261" t="s">
        <v>155</v>
      </c>
    </row>
    <row r="320" s="14" customFormat="1">
      <c r="A320" s="14"/>
      <c r="B320" s="251"/>
      <c r="C320" s="252"/>
      <c r="D320" s="242" t="s">
        <v>163</v>
      </c>
      <c r="E320" s="253" t="s">
        <v>1</v>
      </c>
      <c r="F320" s="254" t="s">
        <v>1044</v>
      </c>
      <c r="G320" s="252"/>
      <c r="H320" s="255">
        <v>318.39400000000001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1" t="s">
        <v>163</v>
      </c>
      <c r="AU320" s="261" t="s">
        <v>85</v>
      </c>
      <c r="AV320" s="14" t="s">
        <v>85</v>
      </c>
      <c r="AW320" s="14" t="s">
        <v>32</v>
      </c>
      <c r="AX320" s="14" t="s">
        <v>76</v>
      </c>
      <c r="AY320" s="261" t="s">
        <v>155</v>
      </c>
    </row>
    <row r="321" s="14" customFormat="1">
      <c r="A321" s="14"/>
      <c r="B321" s="251"/>
      <c r="C321" s="252"/>
      <c r="D321" s="242" t="s">
        <v>163</v>
      </c>
      <c r="E321" s="253" t="s">
        <v>1</v>
      </c>
      <c r="F321" s="254" t="s">
        <v>1045</v>
      </c>
      <c r="G321" s="252"/>
      <c r="H321" s="255">
        <v>565.24800000000005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1" t="s">
        <v>163</v>
      </c>
      <c r="AU321" s="261" t="s">
        <v>85</v>
      </c>
      <c r="AV321" s="14" t="s">
        <v>85</v>
      </c>
      <c r="AW321" s="14" t="s">
        <v>32</v>
      </c>
      <c r="AX321" s="14" t="s">
        <v>76</v>
      </c>
      <c r="AY321" s="261" t="s">
        <v>155</v>
      </c>
    </row>
    <row r="322" s="15" customFormat="1">
      <c r="A322" s="15"/>
      <c r="B322" s="262"/>
      <c r="C322" s="263"/>
      <c r="D322" s="242" t="s">
        <v>163</v>
      </c>
      <c r="E322" s="264" t="s">
        <v>1</v>
      </c>
      <c r="F322" s="265" t="s">
        <v>167</v>
      </c>
      <c r="G322" s="263"/>
      <c r="H322" s="266">
        <v>2281.5820000000003</v>
      </c>
      <c r="I322" s="267"/>
      <c r="J322" s="263"/>
      <c r="K322" s="263"/>
      <c r="L322" s="268"/>
      <c r="M322" s="269"/>
      <c r="N322" s="270"/>
      <c r="O322" s="270"/>
      <c r="P322" s="270"/>
      <c r="Q322" s="270"/>
      <c r="R322" s="270"/>
      <c r="S322" s="270"/>
      <c r="T322" s="271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2" t="s">
        <v>163</v>
      </c>
      <c r="AU322" s="272" t="s">
        <v>85</v>
      </c>
      <c r="AV322" s="15" t="s">
        <v>162</v>
      </c>
      <c r="AW322" s="15" t="s">
        <v>32</v>
      </c>
      <c r="AX322" s="15" t="s">
        <v>83</v>
      </c>
      <c r="AY322" s="272" t="s">
        <v>155</v>
      </c>
    </row>
    <row r="323" s="2" customFormat="1" ht="24.15" customHeight="1">
      <c r="A323" s="39"/>
      <c r="B323" s="40"/>
      <c r="C323" s="227" t="s">
        <v>303</v>
      </c>
      <c r="D323" s="227" t="s">
        <v>157</v>
      </c>
      <c r="E323" s="228" t="s">
        <v>503</v>
      </c>
      <c r="F323" s="229" t="s">
        <v>504</v>
      </c>
      <c r="G323" s="230" t="s">
        <v>266</v>
      </c>
      <c r="H323" s="231">
        <v>40.020000000000003</v>
      </c>
      <c r="I323" s="232"/>
      <c r="J323" s="233">
        <f>ROUND(I323*H323,2)</f>
        <v>0</v>
      </c>
      <c r="K323" s="229" t="s">
        <v>161</v>
      </c>
      <c r="L323" s="45"/>
      <c r="M323" s="234" t="s">
        <v>1</v>
      </c>
      <c r="N323" s="235" t="s">
        <v>41</v>
      </c>
      <c r="O323" s="92"/>
      <c r="P323" s="236">
        <f>O323*H323</f>
        <v>0</v>
      </c>
      <c r="Q323" s="236">
        <v>0</v>
      </c>
      <c r="R323" s="236">
        <f>Q323*H323</f>
        <v>0</v>
      </c>
      <c r="S323" s="236">
        <v>0</v>
      </c>
      <c r="T323" s="237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8" t="s">
        <v>162</v>
      </c>
      <c r="AT323" s="238" t="s">
        <v>157</v>
      </c>
      <c r="AU323" s="238" t="s">
        <v>85</v>
      </c>
      <c r="AY323" s="18" t="s">
        <v>155</v>
      </c>
      <c r="BE323" s="239">
        <f>IF(N323="základní",J323,0)</f>
        <v>0</v>
      </c>
      <c r="BF323" s="239">
        <f>IF(N323="snížená",J323,0)</f>
        <v>0</v>
      </c>
      <c r="BG323" s="239">
        <f>IF(N323="zákl. přenesená",J323,0)</f>
        <v>0</v>
      </c>
      <c r="BH323" s="239">
        <f>IF(N323="sníž. přenesená",J323,0)</f>
        <v>0</v>
      </c>
      <c r="BI323" s="239">
        <f>IF(N323="nulová",J323,0)</f>
        <v>0</v>
      </c>
      <c r="BJ323" s="18" t="s">
        <v>83</v>
      </c>
      <c r="BK323" s="239">
        <f>ROUND(I323*H323,2)</f>
        <v>0</v>
      </c>
      <c r="BL323" s="18" t="s">
        <v>162</v>
      </c>
      <c r="BM323" s="238" t="s">
        <v>426</v>
      </c>
    </row>
    <row r="324" s="13" customFormat="1">
      <c r="A324" s="13"/>
      <c r="B324" s="240"/>
      <c r="C324" s="241"/>
      <c r="D324" s="242" t="s">
        <v>163</v>
      </c>
      <c r="E324" s="243" t="s">
        <v>1</v>
      </c>
      <c r="F324" s="244" t="s">
        <v>492</v>
      </c>
      <c r="G324" s="241"/>
      <c r="H324" s="243" t="s">
        <v>1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0" t="s">
        <v>163</v>
      </c>
      <c r="AU324" s="250" t="s">
        <v>85</v>
      </c>
      <c r="AV324" s="13" t="s">
        <v>83</v>
      </c>
      <c r="AW324" s="13" t="s">
        <v>32</v>
      </c>
      <c r="AX324" s="13" t="s">
        <v>76</v>
      </c>
      <c r="AY324" s="250" t="s">
        <v>155</v>
      </c>
    </row>
    <row r="325" s="14" customFormat="1">
      <c r="A325" s="14"/>
      <c r="B325" s="251"/>
      <c r="C325" s="252"/>
      <c r="D325" s="242" t="s">
        <v>163</v>
      </c>
      <c r="E325" s="253" t="s">
        <v>1</v>
      </c>
      <c r="F325" s="254" t="s">
        <v>1037</v>
      </c>
      <c r="G325" s="252"/>
      <c r="H325" s="255">
        <v>40.020000000000003</v>
      </c>
      <c r="I325" s="256"/>
      <c r="J325" s="252"/>
      <c r="K325" s="252"/>
      <c r="L325" s="257"/>
      <c r="M325" s="258"/>
      <c r="N325" s="259"/>
      <c r="O325" s="259"/>
      <c r="P325" s="259"/>
      <c r="Q325" s="259"/>
      <c r="R325" s="259"/>
      <c r="S325" s="259"/>
      <c r="T325" s="26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1" t="s">
        <v>163</v>
      </c>
      <c r="AU325" s="261" t="s">
        <v>85</v>
      </c>
      <c r="AV325" s="14" t="s">
        <v>85</v>
      </c>
      <c r="AW325" s="14" t="s">
        <v>32</v>
      </c>
      <c r="AX325" s="14" t="s">
        <v>76</v>
      </c>
      <c r="AY325" s="261" t="s">
        <v>155</v>
      </c>
    </row>
    <row r="326" s="15" customFormat="1">
      <c r="A326" s="15"/>
      <c r="B326" s="262"/>
      <c r="C326" s="263"/>
      <c r="D326" s="242" t="s">
        <v>163</v>
      </c>
      <c r="E326" s="264" t="s">
        <v>1</v>
      </c>
      <c r="F326" s="265" t="s">
        <v>167</v>
      </c>
      <c r="G326" s="263"/>
      <c r="H326" s="266">
        <v>40.020000000000003</v>
      </c>
      <c r="I326" s="267"/>
      <c r="J326" s="263"/>
      <c r="K326" s="263"/>
      <c r="L326" s="268"/>
      <c r="M326" s="269"/>
      <c r="N326" s="270"/>
      <c r="O326" s="270"/>
      <c r="P326" s="270"/>
      <c r="Q326" s="270"/>
      <c r="R326" s="270"/>
      <c r="S326" s="270"/>
      <c r="T326" s="271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2" t="s">
        <v>163</v>
      </c>
      <c r="AU326" s="272" t="s">
        <v>85</v>
      </c>
      <c r="AV326" s="15" t="s">
        <v>162</v>
      </c>
      <c r="AW326" s="15" t="s">
        <v>32</v>
      </c>
      <c r="AX326" s="15" t="s">
        <v>83</v>
      </c>
      <c r="AY326" s="272" t="s">
        <v>155</v>
      </c>
    </row>
    <row r="327" s="2" customFormat="1" ht="44.25" customHeight="1">
      <c r="A327" s="39"/>
      <c r="B327" s="40"/>
      <c r="C327" s="227" t="s">
        <v>415</v>
      </c>
      <c r="D327" s="288" t="s">
        <v>157</v>
      </c>
      <c r="E327" s="228" t="s">
        <v>507</v>
      </c>
      <c r="F327" s="229" t="s">
        <v>508</v>
      </c>
      <c r="G327" s="230" t="s">
        <v>266</v>
      </c>
      <c r="H327" s="231">
        <v>44.850000000000001</v>
      </c>
      <c r="I327" s="232"/>
      <c r="J327" s="233">
        <f>ROUND(I327*H327,2)</f>
        <v>0</v>
      </c>
      <c r="K327" s="229" t="s">
        <v>267</v>
      </c>
      <c r="L327" s="45"/>
      <c r="M327" s="234" t="s">
        <v>1</v>
      </c>
      <c r="N327" s="235" t="s">
        <v>41</v>
      </c>
      <c r="O327" s="92"/>
      <c r="P327" s="236">
        <f>O327*H327</f>
        <v>0</v>
      </c>
      <c r="Q327" s="236">
        <v>0</v>
      </c>
      <c r="R327" s="236">
        <f>Q327*H327</f>
        <v>0</v>
      </c>
      <c r="S327" s="236">
        <v>0</v>
      </c>
      <c r="T327" s="237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8" t="s">
        <v>162</v>
      </c>
      <c r="AT327" s="238" t="s">
        <v>157</v>
      </c>
      <c r="AU327" s="238" t="s">
        <v>85</v>
      </c>
      <c r="AY327" s="18" t="s">
        <v>155</v>
      </c>
      <c r="BE327" s="239">
        <f>IF(N327="základní",J327,0)</f>
        <v>0</v>
      </c>
      <c r="BF327" s="239">
        <f>IF(N327="snížená",J327,0)</f>
        <v>0</v>
      </c>
      <c r="BG327" s="239">
        <f>IF(N327="zákl. přenesená",J327,0)</f>
        <v>0</v>
      </c>
      <c r="BH327" s="239">
        <f>IF(N327="sníž. přenesená",J327,0)</f>
        <v>0</v>
      </c>
      <c r="BI327" s="239">
        <f>IF(N327="nulová",J327,0)</f>
        <v>0</v>
      </c>
      <c r="BJ327" s="18" t="s">
        <v>83</v>
      </c>
      <c r="BK327" s="239">
        <f>ROUND(I327*H327,2)</f>
        <v>0</v>
      </c>
      <c r="BL327" s="18" t="s">
        <v>162</v>
      </c>
      <c r="BM327" s="238" t="s">
        <v>431</v>
      </c>
    </row>
    <row r="328" s="14" customFormat="1">
      <c r="A328" s="14"/>
      <c r="B328" s="251"/>
      <c r="C328" s="252"/>
      <c r="D328" s="242" t="s">
        <v>163</v>
      </c>
      <c r="E328" s="253" t="s">
        <v>1</v>
      </c>
      <c r="F328" s="254" t="s">
        <v>1039</v>
      </c>
      <c r="G328" s="252"/>
      <c r="H328" s="255">
        <v>44.850000000000001</v>
      </c>
      <c r="I328" s="256"/>
      <c r="J328" s="252"/>
      <c r="K328" s="252"/>
      <c r="L328" s="257"/>
      <c r="M328" s="258"/>
      <c r="N328" s="259"/>
      <c r="O328" s="259"/>
      <c r="P328" s="259"/>
      <c r="Q328" s="259"/>
      <c r="R328" s="259"/>
      <c r="S328" s="259"/>
      <c r="T328" s="26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1" t="s">
        <v>163</v>
      </c>
      <c r="AU328" s="261" t="s">
        <v>85</v>
      </c>
      <c r="AV328" s="14" t="s">
        <v>85</v>
      </c>
      <c r="AW328" s="14" t="s">
        <v>32</v>
      </c>
      <c r="AX328" s="14" t="s">
        <v>76</v>
      </c>
      <c r="AY328" s="261" t="s">
        <v>155</v>
      </c>
    </row>
    <row r="329" s="15" customFormat="1">
      <c r="A329" s="15"/>
      <c r="B329" s="262"/>
      <c r="C329" s="263"/>
      <c r="D329" s="242" t="s">
        <v>163</v>
      </c>
      <c r="E329" s="264" t="s">
        <v>1</v>
      </c>
      <c r="F329" s="265" t="s">
        <v>167</v>
      </c>
      <c r="G329" s="263"/>
      <c r="H329" s="266">
        <v>44.850000000000001</v>
      </c>
      <c r="I329" s="267"/>
      <c r="J329" s="263"/>
      <c r="K329" s="263"/>
      <c r="L329" s="268"/>
      <c r="M329" s="269"/>
      <c r="N329" s="270"/>
      <c r="O329" s="270"/>
      <c r="P329" s="270"/>
      <c r="Q329" s="270"/>
      <c r="R329" s="270"/>
      <c r="S329" s="270"/>
      <c r="T329" s="271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2" t="s">
        <v>163</v>
      </c>
      <c r="AU329" s="272" t="s">
        <v>85</v>
      </c>
      <c r="AV329" s="15" t="s">
        <v>162</v>
      </c>
      <c r="AW329" s="15" t="s">
        <v>32</v>
      </c>
      <c r="AX329" s="15" t="s">
        <v>83</v>
      </c>
      <c r="AY329" s="272" t="s">
        <v>155</v>
      </c>
    </row>
    <row r="330" s="2" customFormat="1" ht="44.25" customHeight="1">
      <c r="A330" s="39"/>
      <c r="B330" s="40"/>
      <c r="C330" s="227" t="s">
        <v>308</v>
      </c>
      <c r="D330" s="288" t="s">
        <v>157</v>
      </c>
      <c r="E330" s="228" t="s">
        <v>512</v>
      </c>
      <c r="F330" s="229" t="s">
        <v>513</v>
      </c>
      <c r="G330" s="230" t="s">
        <v>266</v>
      </c>
      <c r="H330" s="231">
        <v>55.228000000000002</v>
      </c>
      <c r="I330" s="232"/>
      <c r="J330" s="233">
        <f>ROUND(I330*H330,2)</f>
        <v>0</v>
      </c>
      <c r="K330" s="229" t="s">
        <v>267</v>
      </c>
      <c r="L330" s="45"/>
      <c r="M330" s="234" t="s">
        <v>1</v>
      </c>
      <c r="N330" s="235" t="s">
        <v>41</v>
      </c>
      <c r="O330" s="92"/>
      <c r="P330" s="236">
        <f>O330*H330</f>
        <v>0</v>
      </c>
      <c r="Q330" s="236">
        <v>0</v>
      </c>
      <c r="R330" s="236">
        <f>Q330*H330</f>
        <v>0</v>
      </c>
      <c r="S330" s="236">
        <v>0</v>
      </c>
      <c r="T330" s="23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8" t="s">
        <v>162</v>
      </c>
      <c r="AT330" s="238" t="s">
        <v>157</v>
      </c>
      <c r="AU330" s="238" t="s">
        <v>85</v>
      </c>
      <c r="AY330" s="18" t="s">
        <v>155</v>
      </c>
      <c r="BE330" s="239">
        <f>IF(N330="základní",J330,0)</f>
        <v>0</v>
      </c>
      <c r="BF330" s="239">
        <f>IF(N330="snížená",J330,0)</f>
        <v>0</v>
      </c>
      <c r="BG330" s="239">
        <f>IF(N330="zákl. přenesená",J330,0)</f>
        <v>0</v>
      </c>
      <c r="BH330" s="239">
        <f>IF(N330="sníž. přenesená",J330,0)</f>
        <v>0</v>
      </c>
      <c r="BI330" s="239">
        <f>IF(N330="nulová",J330,0)</f>
        <v>0</v>
      </c>
      <c r="BJ330" s="18" t="s">
        <v>83</v>
      </c>
      <c r="BK330" s="239">
        <f>ROUND(I330*H330,2)</f>
        <v>0</v>
      </c>
      <c r="BL330" s="18" t="s">
        <v>162</v>
      </c>
      <c r="BM330" s="238" t="s">
        <v>434</v>
      </c>
    </row>
    <row r="331" s="14" customFormat="1">
      <c r="A331" s="14"/>
      <c r="B331" s="251"/>
      <c r="C331" s="252"/>
      <c r="D331" s="242" t="s">
        <v>163</v>
      </c>
      <c r="E331" s="253" t="s">
        <v>1</v>
      </c>
      <c r="F331" s="254" t="s">
        <v>1040</v>
      </c>
      <c r="G331" s="252"/>
      <c r="H331" s="255">
        <v>19.899999999999999</v>
      </c>
      <c r="I331" s="256"/>
      <c r="J331" s="252"/>
      <c r="K331" s="252"/>
      <c r="L331" s="257"/>
      <c r="M331" s="258"/>
      <c r="N331" s="259"/>
      <c r="O331" s="259"/>
      <c r="P331" s="259"/>
      <c r="Q331" s="259"/>
      <c r="R331" s="259"/>
      <c r="S331" s="259"/>
      <c r="T331" s="26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1" t="s">
        <v>163</v>
      </c>
      <c r="AU331" s="261" t="s">
        <v>85</v>
      </c>
      <c r="AV331" s="14" t="s">
        <v>85</v>
      </c>
      <c r="AW331" s="14" t="s">
        <v>32</v>
      </c>
      <c r="AX331" s="14" t="s">
        <v>76</v>
      </c>
      <c r="AY331" s="261" t="s">
        <v>155</v>
      </c>
    </row>
    <row r="332" s="14" customFormat="1">
      <c r="A332" s="14"/>
      <c r="B332" s="251"/>
      <c r="C332" s="252"/>
      <c r="D332" s="242" t="s">
        <v>163</v>
      </c>
      <c r="E332" s="253" t="s">
        <v>1</v>
      </c>
      <c r="F332" s="254" t="s">
        <v>1041</v>
      </c>
      <c r="G332" s="252"/>
      <c r="H332" s="255">
        <v>35.328000000000003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1" t="s">
        <v>163</v>
      </c>
      <c r="AU332" s="261" t="s">
        <v>85</v>
      </c>
      <c r="AV332" s="14" t="s">
        <v>85</v>
      </c>
      <c r="AW332" s="14" t="s">
        <v>32</v>
      </c>
      <c r="AX332" s="14" t="s">
        <v>76</v>
      </c>
      <c r="AY332" s="261" t="s">
        <v>155</v>
      </c>
    </row>
    <row r="333" s="15" customFormat="1">
      <c r="A333" s="15"/>
      <c r="B333" s="262"/>
      <c r="C333" s="263"/>
      <c r="D333" s="242" t="s">
        <v>163</v>
      </c>
      <c r="E333" s="264" t="s">
        <v>1</v>
      </c>
      <c r="F333" s="265" t="s">
        <v>167</v>
      </c>
      <c r="G333" s="263"/>
      <c r="H333" s="266">
        <v>55.228000000000002</v>
      </c>
      <c r="I333" s="267"/>
      <c r="J333" s="263"/>
      <c r="K333" s="263"/>
      <c r="L333" s="268"/>
      <c r="M333" s="269"/>
      <c r="N333" s="270"/>
      <c r="O333" s="270"/>
      <c r="P333" s="270"/>
      <c r="Q333" s="270"/>
      <c r="R333" s="270"/>
      <c r="S333" s="270"/>
      <c r="T333" s="27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2" t="s">
        <v>163</v>
      </c>
      <c r="AU333" s="272" t="s">
        <v>85</v>
      </c>
      <c r="AV333" s="15" t="s">
        <v>162</v>
      </c>
      <c r="AW333" s="15" t="s">
        <v>32</v>
      </c>
      <c r="AX333" s="15" t="s">
        <v>83</v>
      </c>
      <c r="AY333" s="272" t="s">
        <v>155</v>
      </c>
    </row>
    <row r="334" s="2" customFormat="1" ht="44.25" customHeight="1">
      <c r="A334" s="39"/>
      <c r="B334" s="40"/>
      <c r="C334" s="227" t="s">
        <v>420</v>
      </c>
      <c r="D334" s="288" t="s">
        <v>157</v>
      </c>
      <c r="E334" s="228" t="s">
        <v>518</v>
      </c>
      <c r="F334" s="229" t="s">
        <v>265</v>
      </c>
      <c r="G334" s="230" t="s">
        <v>266</v>
      </c>
      <c r="H334" s="231">
        <v>40.020000000000003</v>
      </c>
      <c r="I334" s="232"/>
      <c r="J334" s="233">
        <f>ROUND(I334*H334,2)</f>
        <v>0</v>
      </c>
      <c r="K334" s="229" t="s">
        <v>267</v>
      </c>
      <c r="L334" s="45"/>
      <c r="M334" s="234" t="s">
        <v>1</v>
      </c>
      <c r="N334" s="235" t="s">
        <v>41</v>
      </c>
      <c r="O334" s="92"/>
      <c r="P334" s="236">
        <f>O334*H334</f>
        <v>0</v>
      </c>
      <c r="Q334" s="236">
        <v>0</v>
      </c>
      <c r="R334" s="236">
        <f>Q334*H334</f>
        <v>0</v>
      </c>
      <c r="S334" s="236">
        <v>0</v>
      </c>
      <c r="T334" s="237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8" t="s">
        <v>162</v>
      </c>
      <c r="AT334" s="238" t="s">
        <v>157</v>
      </c>
      <c r="AU334" s="238" t="s">
        <v>85</v>
      </c>
      <c r="AY334" s="18" t="s">
        <v>155</v>
      </c>
      <c r="BE334" s="239">
        <f>IF(N334="základní",J334,0)</f>
        <v>0</v>
      </c>
      <c r="BF334" s="239">
        <f>IF(N334="snížená",J334,0)</f>
        <v>0</v>
      </c>
      <c r="BG334" s="239">
        <f>IF(N334="zákl. přenesená",J334,0)</f>
        <v>0</v>
      </c>
      <c r="BH334" s="239">
        <f>IF(N334="sníž. přenesená",J334,0)</f>
        <v>0</v>
      </c>
      <c r="BI334" s="239">
        <f>IF(N334="nulová",J334,0)</f>
        <v>0</v>
      </c>
      <c r="BJ334" s="18" t="s">
        <v>83</v>
      </c>
      <c r="BK334" s="239">
        <f>ROUND(I334*H334,2)</f>
        <v>0</v>
      </c>
      <c r="BL334" s="18" t="s">
        <v>162</v>
      </c>
      <c r="BM334" s="238" t="s">
        <v>438</v>
      </c>
    </row>
    <row r="335" s="14" customFormat="1">
      <c r="A335" s="14"/>
      <c r="B335" s="251"/>
      <c r="C335" s="252"/>
      <c r="D335" s="242" t="s">
        <v>163</v>
      </c>
      <c r="E335" s="253" t="s">
        <v>1</v>
      </c>
      <c r="F335" s="254" t="s">
        <v>1038</v>
      </c>
      <c r="G335" s="252"/>
      <c r="H335" s="255">
        <v>40.020000000000003</v>
      </c>
      <c r="I335" s="256"/>
      <c r="J335" s="252"/>
      <c r="K335" s="252"/>
      <c r="L335" s="257"/>
      <c r="M335" s="258"/>
      <c r="N335" s="259"/>
      <c r="O335" s="259"/>
      <c r="P335" s="259"/>
      <c r="Q335" s="259"/>
      <c r="R335" s="259"/>
      <c r="S335" s="259"/>
      <c r="T335" s="26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1" t="s">
        <v>163</v>
      </c>
      <c r="AU335" s="261" t="s">
        <v>85</v>
      </c>
      <c r="AV335" s="14" t="s">
        <v>85</v>
      </c>
      <c r="AW335" s="14" t="s">
        <v>32</v>
      </c>
      <c r="AX335" s="14" t="s">
        <v>76</v>
      </c>
      <c r="AY335" s="261" t="s">
        <v>155</v>
      </c>
    </row>
    <row r="336" s="15" customFormat="1">
      <c r="A336" s="15"/>
      <c r="B336" s="262"/>
      <c r="C336" s="263"/>
      <c r="D336" s="242" t="s">
        <v>163</v>
      </c>
      <c r="E336" s="264" t="s">
        <v>1</v>
      </c>
      <c r="F336" s="265" t="s">
        <v>167</v>
      </c>
      <c r="G336" s="263"/>
      <c r="H336" s="266">
        <v>40.020000000000003</v>
      </c>
      <c r="I336" s="267"/>
      <c r="J336" s="263"/>
      <c r="K336" s="263"/>
      <c r="L336" s="268"/>
      <c r="M336" s="269"/>
      <c r="N336" s="270"/>
      <c r="O336" s="270"/>
      <c r="P336" s="270"/>
      <c r="Q336" s="270"/>
      <c r="R336" s="270"/>
      <c r="S336" s="270"/>
      <c r="T336" s="27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2" t="s">
        <v>163</v>
      </c>
      <c r="AU336" s="272" t="s">
        <v>85</v>
      </c>
      <c r="AV336" s="15" t="s">
        <v>162</v>
      </c>
      <c r="AW336" s="15" t="s">
        <v>32</v>
      </c>
      <c r="AX336" s="15" t="s">
        <v>83</v>
      </c>
      <c r="AY336" s="272" t="s">
        <v>155</v>
      </c>
    </row>
    <row r="337" s="12" customFormat="1" ht="22.8" customHeight="1">
      <c r="A337" s="12"/>
      <c r="B337" s="211"/>
      <c r="C337" s="212"/>
      <c r="D337" s="213" t="s">
        <v>75</v>
      </c>
      <c r="E337" s="225" t="s">
        <v>522</v>
      </c>
      <c r="F337" s="225" t="s">
        <v>523</v>
      </c>
      <c r="G337" s="212"/>
      <c r="H337" s="212"/>
      <c r="I337" s="215"/>
      <c r="J337" s="226">
        <f>BK337</f>
        <v>0</v>
      </c>
      <c r="K337" s="212"/>
      <c r="L337" s="217"/>
      <c r="M337" s="218"/>
      <c r="N337" s="219"/>
      <c r="O337" s="219"/>
      <c r="P337" s="220">
        <f>P338</f>
        <v>0</v>
      </c>
      <c r="Q337" s="219"/>
      <c r="R337" s="220">
        <f>R338</f>
        <v>0</v>
      </c>
      <c r="S337" s="219"/>
      <c r="T337" s="221">
        <f>T338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2" t="s">
        <v>83</v>
      </c>
      <c r="AT337" s="223" t="s">
        <v>75</v>
      </c>
      <c r="AU337" s="223" t="s">
        <v>83</v>
      </c>
      <c r="AY337" s="222" t="s">
        <v>155</v>
      </c>
      <c r="BK337" s="224">
        <f>BK338</f>
        <v>0</v>
      </c>
    </row>
    <row r="338" s="2" customFormat="1" ht="49.05" customHeight="1">
      <c r="A338" s="39"/>
      <c r="B338" s="40"/>
      <c r="C338" s="227" t="s">
        <v>312</v>
      </c>
      <c r="D338" s="288" t="s">
        <v>157</v>
      </c>
      <c r="E338" s="228" t="s">
        <v>525</v>
      </c>
      <c r="F338" s="229" t="s">
        <v>526</v>
      </c>
      <c r="G338" s="230" t="s">
        <v>266</v>
      </c>
      <c r="H338" s="231">
        <v>377.702</v>
      </c>
      <c r="I338" s="232"/>
      <c r="J338" s="233">
        <f>ROUND(I338*H338,2)</f>
        <v>0</v>
      </c>
      <c r="K338" s="229" t="s">
        <v>267</v>
      </c>
      <c r="L338" s="45"/>
      <c r="M338" s="299" t="s">
        <v>1</v>
      </c>
      <c r="N338" s="300" t="s">
        <v>41</v>
      </c>
      <c r="O338" s="301"/>
      <c r="P338" s="302">
        <f>O338*H338</f>
        <v>0</v>
      </c>
      <c r="Q338" s="302">
        <v>0</v>
      </c>
      <c r="R338" s="302">
        <f>Q338*H338</f>
        <v>0</v>
      </c>
      <c r="S338" s="302">
        <v>0</v>
      </c>
      <c r="T338" s="303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8" t="s">
        <v>162</v>
      </c>
      <c r="AT338" s="238" t="s">
        <v>157</v>
      </c>
      <c r="AU338" s="238" t="s">
        <v>85</v>
      </c>
      <c r="AY338" s="18" t="s">
        <v>155</v>
      </c>
      <c r="BE338" s="239">
        <f>IF(N338="základní",J338,0)</f>
        <v>0</v>
      </c>
      <c r="BF338" s="239">
        <f>IF(N338="snížená",J338,0)</f>
        <v>0</v>
      </c>
      <c r="BG338" s="239">
        <f>IF(N338="zákl. přenesená",J338,0)</f>
        <v>0</v>
      </c>
      <c r="BH338" s="239">
        <f>IF(N338="sníž. přenesená",J338,0)</f>
        <v>0</v>
      </c>
      <c r="BI338" s="239">
        <f>IF(N338="nulová",J338,0)</f>
        <v>0</v>
      </c>
      <c r="BJ338" s="18" t="s">
        <v>83</v>
      </c>
      <c r="BK338" s="239">
        <f>ROUND(I338*H338,2)</f>
        <v>0</v>
      </c>
      <c r="BL338" s="18" t="s">
        <v>162</v>
      </c>
      <c r="BM338" s="238" t="s">
        <v>441</v>
      </c>
    </row>
    <row r="339" s="2" customFormat="1" ht="6.96" customHeight="1">
      <c r="A339" s="39"/>
      <c r="B339" s="67"/>
      <c r="C339" s="68"/>
      <c r="D339" s="68"/>
      <c r="E339" s="68"/>
      <c r="F339" s="68"/>
      <c r="G339" s="68"/>
      <c r="H339" s="68"/>
      <c r="I339" s="68"/>
      <c r="J339" s="68"/>
      <c r="K339" s="68"/>
      <c r="L339" s="45"/>
      <c r="M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</sheetData>
  <sheetProtection sheet="1" autoFilter="0" formatColumns="0" formatRows="0" objects="1" scenarios="1" spinCount="100000" saltValue="ar2nUKPIhyDfTmY6stGnX/ZqppqrAxBJhTiQ10WG856aWofzEDrBlSLFqvcuqcJh+ii2dC9QB8nhT06XtGiwtA==" hashValue="+zGvSAG4aGrqTU28J+Ky3UohlEQPgB6Ynag81hUkASjHkJ8zCAFEPijr45EYuUnObI/7su8XY2hio/ZXms06KQ==" algorithmName="SHA-512" password="CC35"/>
  <autoFilter ref="C127:K3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Opočínek III. část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1046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8. 2. 2024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1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ROUND((SUM(BE117:BE136)),  2)</f>
        <v>0</v>
      </c>
      <c r="G33" s="39"/>
      <c r="H33" s="39"/>
      <c r="I33" s="165">
        <v>0.20999999999999999</v>
      </c>
      <c r="J33" s="164">
        <f>ROUND(((SUM(BE117:BE136))*I33),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ROUND((SUM(BF117:BF136)),  2)</f>
        <v>0</v>
      </c>
      <c r="G34" s="39"/>
      <c r="H34" s="39"/>
      <c r="I34" s="165">
        <v>0.12</v>
      </c>
      <c r="J34" s="164">
        <f>ROUND(((SUM(BF117:BF136))*I34),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ROUND((SUM(BG117:BG136)),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ROUND((SUM(BH117:BH136)),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ROUND((SUM(BI117:BI136)),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Opočínek III. část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PS 01 - Strojní část čerpacích stanic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Opočínek</v>
      </c>
      <c r="G89" s="41"/>
      <c r="H89" s="41"/>
      <c r="I89" s="33" t="s">
        <v>22</v>
      </c>
      <c r="J89" s="80" t="str">
        <f>IF(J12="","",J12)</f>
        <v>8. 2. 2024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Vodovody a kanalizace Pardubice, a.s.</v>
      </c>
      <c r="G91" s="41"/>
      <c r="H91" s="41"/>
      <c r="I91" s="33" t="s">
        <v>30</v>
      </c>
      <c r="J91" s="37" t="str">
        <f>E21</f>
        <v>Multiaqua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Lubor Dítě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126</v>
      </c>
      <c r="D94" s="186"/>
      <c r="E94" s="186"/>
      <c r="F94" s="186"/>
      <c r="G94" s="186"/>
      <c r="H94" s="186"/>
      <c r="I94" s="186"/>
      <c r="J94" s="187" t="s">
        <v>127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128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129</v>
      </c>
    </row>
    <row r="97" s="9" customFormat="1" ht="24.96" customHeight="1">
      <c r="A97" s="9"/>
      <c r="B97" s="189"/>
      <c r="C97" s="190"/>
      <c r="D97" s="191" t="s">
        <v>1047</v>
      </c>
      <c r="E97" s="192"/>
      <c r="F97" s="192"/>
      <c r="G97" s="192"/>
      <c r="H97" s="192"/>
      <c r="I97" s="192"/>
      <c r="J97" s="193">
        <f>J118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140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84" t="str">
        <f>E7</f>
        <v>Opočínek III. část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121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PS 01 - Strojní část čerpacích stanic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Opočínek</v>
      </c>
      <c r="G111" s="41"/>
      <c r="H111" s="41"/>
      <c r="I111" s="33" t="s">
        <v>22</v>
      </c>
      <c r="J111" s="80" t="str">
        <f>IF(J12="","",J12)</f>
        <v>8. 2. 2024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>Vodovody a kanalizace Pardubice, a.s.</v>
      </c>
      <c r="G113" s="41"/>
      <c r="H113" s="41"/>
      <c r="I113" s="33" t="s">
        <v>30</v>
      </c>
      <c r="J113" s="37" t="str">
        <f>E21</f>
        <v>Multiaqua s.r.o.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>Ing. Lubor Dítě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00"/>
      <c r="B116" s="201"/>
      <c r="C116" s="202" t="s">
        <v>141</v>
      </c>
      <c r="D116" s="203" t="s">
        <v>61</v>
      </c>
      <c r="E116" s="203" t="s">
        <v>57</v>
      </c>
      <c r="F116" s="203" t="s">
        <v>58</v>
      </c>
      <c r="G116" s="203" t="s">
        <v>142</v>
      </c>
      <c r="H116" s="203" t="s">
        <v>143</v>
      </c>
      <c r="I116" s="203" t="s">
        <v>144</v>
      </c>
      <c r="J116" s="203" t="s">
        <v>127</v>
      </c>
      <c r="K116" s="204" t="s">
        <v>145</v>
      </c>
      <c r="L116" s="205"/>
      <c r="M116" s="101" t="s">
        <v>1</v>
      </c>
      <c r="N116" s="102" t="s">
        <v>40</v>
      </c>
      <c r="O116" s="102" t="s">
        <v>146</v>
      </c>
      <c r="P116" s="102" t="s">
        <v>147</v>
      </c>
      <c r="Q116" s="102" t="s">
        <v>148</v>
      </c>
      <c r="R116" s="102" t="s">
        <v>149</v>
      </c>
      <c r="S116" s="102" t="s">
        <v>150</v>
      </c>
      <c r="T116" s="103" t="s">
        <v>151</v>
      </c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</row>
    <row r="117" s="2" customFormat="1" ht="22.8" customHeight="1">
      <c r="A117" s="39"/>
      <c r="B117" s="40"/>
      <c r="C117" s="108" t="s">
        <v>152</v>
      </c>
      <c r="D117" s="41"/>
      <c r="E117" s="41"/>
      <c r="F117" s="41"/>
      <c r="G117" s="41"/>
      <c r="H117" s="41"/>
      <c r="I117" s="41"/>
      <c r="J117" s="206">
        <f>BK117</f>
        <v>0</v>
      </c>
      <c r="K117" s="41"/>
      <c r="L117" s="45"/>
      <c r="M117" s="104"/>
      <c r="N117" s="207"/>
      <c r="O117" s="105"/>
      <c r="P117" s="208">
        <f>P118</f>
        <v>0</v>
      </c>
      <c r="Q117" s="105"/>
      <c r="R117" s="208">
        <f>R118</f>
        <v>0</v>
      </c>
      <c r="S117" s="105"/>
      <c r="T117" s="209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75</v>
      </c>
      <c r="AU117" s="18" t="s">
        <v>129</v>
      </c>
      <c r="BK117" s="210">
        <f>BK118</f>
        <v>0</v>
      </c>
    </row>
    <row r="118" s="12" customFormat="1" ht="25.92" customHeight="1">
      <c r="A118" s="12"/>
      <c r="B118" s="211"/>
      <c r="C118" s="212"/>
      <c r="D118" s="213" t="s">
        <v>75</v>
      </c>
      <c r="E118" s="214" t="s">
        <v>1048</v>
      </c>
      <c r="F118" s="214" t="s">
        <v>1049</v>
      </c>
      <c r="G118" s="212"/>
      <c r="H118" s="212"/>
      <c r="I118" s="215"/>
      <c r="J118" s="216">
        <f>BK118</f>
        <v>0</v>
      </c>
      <c r="K118" s="212"/>
      <c r="L118" s="217"/>
      <c r="M118" s="218"/>
      <c r="N118" s="219"/>
      <c r="O118" s="219"/>
      <c r="P118" s="220">
        <f>SUM(P119:P136)</f>
        <v>0</v>
      </c>
      <c r="Q118" s="219"/>
      <c r="R118" s="220">
        <f>SUM(R119:R136)</f>
        <v>0</v>
      </c>
      <c r="S118" s="219"/>
      <c r="T118" s="221">
        <f>SUM(T119:T136)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2" t="s">
        <v>83</v>
      </c>
      <c r="AT118" s="223" t="s">
        <v>75</v>
      </c>
      <c r="AU118" s="223" t="s">
        <v>76</v>
      </c>
      <c r="AY118" s="222" t="s">
        <v>155</v>
      </c>
      <c r="BK118" s="224">
        <f>SUM(BK119:BK136)</f>
        <v>0</v>
      </c>
    </row>
    <row r="119" s="2" customFormat="1" ht="66.75" customHeight="1">
      <c r="A119" s="39"/>
      <c r="B119" s="40"/>
      <c r="C119" s="227" t="s">
        <v>83</v>
      </c>
      <c r="D119" s="227" t="s">
        <v>157</v>
      </c>
      <c r="E119" s="228" t="s">
        <v>1050</v>
      </c>
      <c r="F119" s="229" t="s">
        <v>1051</v>
      </c>
      <c r="G119" s="230" t="s">
        <v>907</v>
      </c>
      <c r="H119" s="231">
        <v>2</v>
      </c>
      <c r="I119" s="232"/>
      <c r="J119" s="233">
        <f>ROUND(I119*H119,2)</f>
        <v>0</v>
      </c>
      <c r="K119" s="229" t="s">
        <v>1</v>
      </c>
      <c r="L119" s="45"/>
      <c r="M119" s="234" t="s">
        <v>1</v>
      </c>
      <c r="N119" s="235" t="s">
        <v>41</v>
      </c>
      <c r="O119" s="92"/>
      <c r="P119" s="236">
        <f>O119*H119</f>
        <v>0</v>
      </c>
      <c r="Q119" s="236">
        <v>0</v>
      </c>
      <c r="R119" s="236">
        <f>Q119*H119</f>
        <v>0</v>
      </c>
      <c r="S119" s="236">
        <v>0</v>
      </c>
      <c r="T119" s="23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8" t="s">
        <v>162</v>
      </c>
      <c r="AT119" s="238" t="s">
        <v>157</v>
      </c>
      <c r="AU119" s="238" t="s">
        <v>83</v>
      </c>
      <c r="AY119" s="18" t="s">
        <v>155</v>
      </c>
      <c r="BE119" s="239">
        <f>IF(N119="základní",J119,0)</f>
        <v>0</v>
      </c>
      <c r="BF119" s="239">
        <f>IF(N119="snížená",J119,0)</f>
        <v>0</v>
      </c>
      <c r="BG119" s="239">
        <f>IF(N119="zákl. přenesená",J119,0)</f>
        <v>0</v>
      </c>
      <c r="BH119" s="239">
        <f>IF(N119="sníž. přenesená",J119,0)</f>
        <v>0</v>
      </c>
      <c r="BI119" s="239">
        <f>IF(N119="nulová",J119,0)</f>
        <v>0</v>
      </c>
      <c r="BJ119" s="18" t="s">
        <v>83</v>
      </c>
      <c r="BK119" s="239">
        <f>ROUND(I119*H119,2)</f>
        <v>0</v>
      </c>
      <c r="BL119" s="18" t="s">
        <v>162</v>
      </c>
      <c r="BM119" s="238" t="s">
        <v>85</v>
      </c>
    </row>
    <row r="120" s="2" customFormat="1">
      <c r="A120" s="39"/>
      <c r="B120" s="40"/>
      <c r="C120" s="41"/>
      <c r="D120" s="242" t="s">
        <v>192</v>
      </c>
      <c r="E120" s="41"/>
      <c r="F120" s="273" t="s">
        <v>1052</v>
      </c>
      <c r="G120" s="41"/>
      <c r="H120" s="41"/>
      <c r="I120" s="274"/>
      <c r="J120" s="41"/>
      <c r="K120" s="41"/>
      <c r="L120" s="45"/>
      <c r="M120" s="275"/>
      <c r="N120" s="276"/>
      <c r="O120" s="92"/>
      <c r="P120" s="92"/>
      <c r="Q120" s="92"/>
      <c r="R120" s="92"/>
      <c r="S120" s="92"/>
      <c r="T120" s="93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192</v>
      </c>
      <c r="AU120" s="18" t="s">
        <v>83</v>
      </c>
    </row>
    <row r="121" s="2" customFormat="1" ht="33" customHeight="1">
      <c r="A121" s="39"/>
      <c r="B121" s="40"/>
      <c r="C121" s="227" t="s">
        <v>85</v>
      </c>
      <c r="D121" s="227" t="s">
        <v>157</v>
      </c>
      <c r="E121" s="228" t="s">
        <v>1053</v>
      </c>
      <c r="F121" s="229" t="s">
        <v>1054</v>
      </c>
      <c r="G121" s="230" t="s">
        <v>302</v>
      </c>
      <c r="H121" s="231">
        <v>8</v>
      </c>
      <c r="I121" s="232"/>
      <c r="J121" s="233">
        <f>ROUND(I121*H121,2)</f>
        <v>0</v>
      </c>
      <c r="K121" s="229" t="s">
        <v>1</v>
      </c>
      <c r="L121" s="45"/>
      <c r="M121" s="234" t="s">
        <v>1</v>
      </c>
      <c r="N121" s="235" t="s">
        <v>41</v>
      </c>
      <c r="O121" s="92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162</v>
      </c>
      <c r="AT121" s="238" t="s">
        <v>157</v>
      </c>
      <c r="AU121" s="238" t="s">
        <v>83</v>
      </c>
      <c r="AY121" s="18" t="s">
        <v>155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83</v>
      </c>
      <c r="BK121" s="239">
        <f>ROUND(I121*H121,2)</f>
        <v>0</v>
      </c>
      <c r="BL121" s="18" t="s">
        <v>162</v>
      </c>
      <c r="BM121" s="238" t="s">
        <v>162</v>
      </c>
    </row>
    <row r="122" s="2" customFormat="1" ht="44.25" customHeight="1">
      <c r="A122" s="39"/>
      <c r="B122" s="40"/>
      <c r="C122" s="227" t="s">
        <v>178</v>
      </c>
      <c r="D122" s="227" t="s">
        <v>157</v>
      </c>
      <c r="E122" s="228" t="s">
        <v>1055</v>
      </c>
      <c r="F122" s="229" t="s">
        <v>1056</v>
      </c>
      <c r="G122" s="230" t="s">
        <v>907</v>
      </c>
      <c r="H122" s="231">
        <v>2</v>
      </c>
      <c r="I122" s="232"/>
      <c r="J122" s="233">
        <f>ROUND(I122*H122,2)</f>
        <v>0</v>
      </c>
      <c r="K122" s="229" t="s">
        <v>1</v>
      </c>
      <c r="L122" s="45"/>
      <c r="M122" s="234" t="s">
        <v>1</v>
      </c>
      <c r="N122" s="235" t="s">
        <v>41</v>
      </c>
      <c r="O122" s="92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8" t="s">
        <v>162</v>
      </c>
      <c r="AT122" s="238" t="s">
        <v>157</v>
      </c>
      <c r="AU122" s="238" t="s">
        <v>83</v>
      </c>
      <c r="AY122" s="18" t="s">
        <v>155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8" t="s">
        <v>83</v>
      </c>
      <c r="BK122" s="239">
        <f>ROUND(I122*H122,2)</f>
        <v>0</v>
      </c>
      <c r="BL122" s="18" t="s">
        <v>162</v>
      </c>
      <c r="BM122" s="238" t="s">
        <v>181</v>
      </c>
    </row>
    <row r="123" s="2" customFormat="1" ht="37.8" customHeight="1">
      <c r="A123" s="39"/>
      <c r="B123" s="40"/>
      <c r="C123" s="227" t="s">
        <v>162</v>
      </c>
      <c r="D123" s="227" t="s">
        <v>157</v>
      </c>
      <c r="E123" s="228" t="s">
        <v>1057</v>
      </c>
      <c r="F123" s="229" t="s">
        <v>1058</v>
      </c>
      <c r="G123" s="230" t="s">
        <v>302</v>
      </c>
      <c r="H123" s="231">
        <v>13.6</v>
      </c>
      <c r="I123" s="232"/>
      <c r="J123" s="233">
        <f>ROUND(I123*H123,2)</f>
        <v>0</v>
      </c>
      <c r="K123" s="229" t="s">
        <v>1</v>
      </c>
      <c r="L123" s="45"/>
      <c r="M123" s="234" t="s">
        <v>1</v>
      </c>
      <c r="N123" s="235" t="s">
        <v>41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162</v>
      </c>
      <c r="AT123" s="238" t="s">
        <v>157</v>
      </c>
      <c r="AU123" s="238" t="s">
        <v>83</v>
      </c>
      <c r="AY123" s="18" t="s">
        <v>155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83</v>
      </c>
      <c r="BK123" s="239">
        <f>ROUND(I123*H123,2)</f>
        <v>0</v>
      </c>
      <c r="BL123" s="18" t="s">
        <v>162</v>
      </c>
      <c r="BM123" s="238" t="s">
        <v>186</v>
      </c>
    </row>
    <row r="124" s="2" customFormat="1" ht="55.5" customHeight="1">
      <c r="A124" s="39"/>
      <c r="B124" s="40"/>
      <c r="C124" s="227" t="s">
        <v>188</v>
      </c>
      <c r="D124" s="227" t="s">
        <v>157</v>
      </c>
      <c r="E124" s="228" t="s">
        <v>1059</v>
      </c>
      <c r="F124" s="229" t="s">
        <v>1060</v>
      </c>
      <c r="G124" s="230" t="s">
        <v>302</v>
      </c>
      <c r="H124" s="231">
        <v>2.7999999999999998</v>
      </c>
      <c r="I124" s="232"/>
      <c r="J124" s="233">
        <f>ROUND(I124*H124,2)</f>
        <v>0</v>
      </c>
      <c r="K124" s="229" t="s">
        <v>1</v>
      </c>
      <c r="L124" s="45"/>
      <c r="M124" s="234" t="s">
        <v>1</v>
      </c>
      <c r="N124" s="235" t="s">
        <v>41</v>
      </c>
      <c r="O124" s="92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162</v>
      </c>
      <c r="AT124" s="238" t="s">
        <v>157</v>
      </c>
      <c r="AU124" s="238" t="s">
        <v>83</v>
      </c>
      <c r="AY124" s="18" t="s">
        <v>155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83</v>
      </c>
      <c r="BK124" s="239">
        <f>ROUND(I124*H124,2)</f>
        <v>0</v>
      </c>
      <c r="BL124" s="18" t="s">
        <v>162</v>
      </c>
      <c r="BM124" s="238" t="s">
        <v>191</v>
      </c>
    </row>
    <row r="125" s="2" customFormat="1" ht="55.5" customHeight="1">
      <c r="A125" s="39"/>
      <c r="B125" s="40"/>
      <c r="C125" s="227" t="s">
        <v>181</v>
      </c>
      <c r="D125" s="227" t="s">
        <v>157</v>
      </c>
      <c r="E125" s="228" t="s">
        <v>1061</v>
      </c>
      <c r="F125" s="229" t="s">
        <v>1062</v>
      </c>
      <c r="G125" s="230" t="s">
        <v>302</v>
      </c>
      <c r="H125" s="231">
        <v>3.2000000000000002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162</v>
      </c>
      <c r="AT125" s="238" t="s">
        <v>157</v>
      </c>
      <c r="AU125" s="238" t="s">
        <v>83</v>
      </c>
      <c r="AY125" s="18" t="s">
        <v>155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162</v>
      </c>
      <c r="BM125" s="238" t="s">
        <v>8</v>
      </c>
    </row>
    <row r="126" s="2" customFormat="1" ht="37.8" customHeight="1">
      <c r="A126" s="39"/>
      <c r="B126" s="40"/>
      <c r="C126" s="227" t="s">
        <v>199</v>
      </c>
      <c r="D126" s="227" t="s">
        <v>157</v>
      </c>
      <c r="E126" s="228" t="s">
        <v>1063</v>
      </c>
      <c r="F126" s="229" t="s">
        <v>1064</v>
      </c>
      <c r="G126" s="230" t="s">
        <v>907</v>
      </c>
      <c r="H126" s="231">
        <v>1</v>
      </c>
      <c r="I126" s="232"/>
      <c r="J126" s="233">
        <f>ROUND(I126*H126,2)</f>
        <v>0</v>
      </c>
      <c r="K126" s="229" t="s">
        <v>1</v>
      </c>
      <c r="L126" s="45"/>
      <c r="M126" s="234" t="s">
        <v>1</v>
      </c>
      <c r="N126" s="235" t="s">
        <v>41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162</v>
      </c>
      <c r="AT126" s="238" t="s">
        <v>157</v>
      </c>
      <c r="AU126" s="238" t="s">
        <v>83</v>
      </c>
      <c r="AY126" s="18" t="s">
        <v>155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83</v>
      </c>
      <c r="BK126" s="239">
        <f>ROUND(I126*H126,2)</f>
        <v>0</v>
      </c>
      <c r="BL126" s="18" t="s">
        <v>162</v>
      </c>
      <c r="BM126" s="238" t="s">
        <v>203</v>
      </c>
    </row>
    <row r="127" s="2" customFormat="1" ht="49.05" customHeight="1">
      <c r="A127" s="39"/>
      <c r="B127" s="40"/>
      <c r="C127" s="227" t="s">
        <v>186</v>
      </c>
      <c r="D127" s="227" t="s">
        <v>157</v>
      </c>
      <c r="E127" s="228" t="s">
        <v>1065</v>
      </c>
      <c r="F127" s="229" t="s">
        <v>1066</v>
      </c>
      <c r="G127" s="230" t="s">
        <v>907</v>
      </c>
      <c r="H127" s="231">
        <v>1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162</v>
      </c>
      <c r="AT127" s="238" t="s">
        <v>157</v>
      </c>
      <c r="AU127" s="238" t="s">
        <v>83</v>
      </c>
      <c r="AY127" s="18" t="s">
        <v>155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162</v>
      </c>
      <c r="BM127" s="238" t="s">
        <v>209</v>
      </c>
    </row>
    <row r="128" s="2" customFormat="1" ht="37.8" customHeight="1">
      <c r="A128" s="39"/>
      <c r="B128" s="40"/>
      <c r="C128" s="227" t="s">
        <v>212</v>
      </c>
      <c r="D128" s="227" t="s">
        <v>157</v>
      </c>
      <c r="E128" s="228" t="s">
        <v>1067</v>
      </c>
      <c r="F128" s="229" t="s">
        <v>1068</v>
      </c>
      <c r="G128" s="230" t="s">
        <v>907</v>
      </c>
      <c r="H128" s="231">
        <v>3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162</v>
      </c>
      <c r="AT128" s="238" t="s">
        <v>157</v>
      </c>
      <c r="AU128" s="238" t="s">
        <v>83</v>
      </c>
      <c r="AY128" s="18" t="s">
        <v>155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162</v>
      </c>
      <c r="BM128" s="238" t="s">
        <v>216</v>
      </c>
    </row>
    <row r="129" s="2" customFormat="1" ht="37.8" customHeight="1">
      <c r="A129" s="39"/>
      <c r="B129" s="40"/>
      <c r="C129" s="227" t="s">
        <v>191</v>
      </c>
      <c r="D129" s="227" t="s">
        <v>157</v>
      </c>
      <c r="E129" s="228" t="s">
        <v>1069</v>
      </c>
      <c r="F129" s="229" t="s">
        <v>1070</v>
      </c>
      <c r="G129" s="230" t="s">
        <v>907</v>
      </c>
      <c r="H129" s="231">
        <v>2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162</v>
      </c>
      <c r="AT129" s="238" t="s">
        <v>157</v>
      </c>
      <c r="AU129" s="238" t="s">
        <v>83</v>
      </c>
      <c r="AY129" s="18" t="s">
        <v>155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162</v>
      </c>
      <c r="BM129" s="238" t="s">
        <v>219</v>
      </c>
    </row>
    <row r="130" s="2" customFormat="1" ht="33" customHeight="1">
      <c r="A130" s="39"/>
      <c r="B130" s="40"/>
      <c r="C130" s="227" t="s">
        <v>220</v>
      </c>
      <c r="D130" s="227" t="s">
        <v>157</v>
      </c>
      <c r="E130" s="228" t="s">
        <v>1071</v>
      </c>
      <c r="F130" s="229" t="s">
        <v>1072</v>
      </c>
      <c r="G130" s="230" t="s">
        <v>907</v>
      </c>
      <c r="H130" s="231">
        <v>1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162</v>
      </c>
      <c r="AT130" s="238" t="s">
        <v>157</v>
      </c>
      <c r="AU130" s="238" t="s">
        <v>83</v>
      </c>
      <c r="AY130" s="18" t="s">
        <v>155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83</v>
      </c>
      <c r="BK130" s="239">
        <f>ROUND(I130*H130,2)</f>
        <v>0</v>
      </c>
      <c r="BL130" s="18" t="s">
        <v>162</v>
      </c>
      <c r="BM130" s="238" t="s">
        <v>223</v>
      </c>
    </row>
    <row r="131" s="2" customFormat="1" ht="37.8" customHeight="1">
      <c r="A131" s="39"/>
      <c r="B131" s="40"/>
      <c r="C131" s="227" t="s">
        <v>8</v>
      </c>
      <c r="D131" s="227" t="s">
        <v>157</v>
      </c>
      <c r="E131" s="228" t="s">
        <v>1073</v>
      </c>
      <c r="F131" s="229" t="s">
        <v>1074</v>
      </c>
      <c r="G131" s="230" t="s">
        <v>907</v>
      </c>
      <c r="H131" s="231">
        <v>3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162</v>
      </c>
      <c r="AT131" s="238" t="s">
        <v>157</v>
      </c>
      <c r="AU131" s="238" t="s">
        <v>83</v>
      </c>
      <c r="AY131" s="18" t="s">
        <v>155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162</v>
      </c>
      <c r="BM131" s="238" t="s">
        <v>233</v>
      </c>
    </row>
    <row r="132" s="2" customFormat="1" ht="37.8" customHeight="1">
      <c r="A132" s="39"/>
      <c r="B132" s="40"/>
      <c r="C132" s="227" t="s">
        <v>234</v>
      </c>
      <c r="D132" s="227" t="s">
        <v>157</v>
      </c>
      <c r="E132" s="228" t="s">
        <v>1075</v>
      </c>
      <c r="F132" s="229" t="s">
        <v>1076</v>
      </c>
      <c r="G132" s="230" t="s">
        <v>907</v>
      </c>
      <c r="H132" s="231">
        <v>2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162</v>
      </c>
      <c r="AT132" s="238" t="s">
        <v>157</v>
      </c>
      <c r="AU132" s="238" t="s">
        <v>83</v>
      </c>
      <c r="AY132" s="18" t="s">
        <v>155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162</v>
      </c>
      <c r="BM132" s="238" t="s">
        <v>237</v>
      </c>
    </row>
    <row r="133" s="2" customFormat="1" ht="44.25" customHeight="1">
      <c r="A133" s="39"/>
      <c r="B133" s="40"/>
      <c r="C133" s="227" t="s">
        <v>203</v>
      </c>
      <c r="D133" s="227" t="s">
        <v>157</v>
      </c>
      <c r="E133" s="228" t="s">
        <v>1077</v>
      </c>
      <c r="F133" s="229" t="s">
        <v>1078</v>
      </c>
      <c r="G133" s="230" t="s">
        <v>459</v>
      </c>
      <c r="H133" s="231">
        <v>1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162</v>
      </c>
      <c r="AT133" s="238" t="s">
        <v>157</v>
      </c>
      <c r="AU133" s="238" t="s">
        <v>83</v>
      </c>
      <c r="AY133" s="18" t="s">
        <v>155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162</v>
      </c>
      <c r="BM133" s="238" t="s">
        <v>242</v>
      </c>
    </row>
    <row r="134" s="2" customFormat="1" ht="33" customHeight="1">
      <c r="A134" s="39"/>
      <c r="B134" s="40"/>
      <c r="C134" s="227" t="s">
        <v>243</v>
      </c>
      <c r="D134" s="227" t="s">
        <v>157</v>
      </c>
      <c r="E134" s="228" t="s">
        <v>1079</v>
      </c>
      <c r="F134" s="229" t="s">
        <v>1080</v>
      </c>
      <c r="G134" s="230" t="s">
        <v>907</v>
      </c>
      <c r="H134" s="231">
        <v>1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162</v>
      </c>
      <c r="AT134" s="238" t="s">
        <v>157</v>
      </c>
      <c r="AU134" s="238" t="s">
        <v>83</v>
      </c>
      <c r="AY134" s="18" t="s">
        <v>155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162</v>
      </c>
      <c r="BM134" s="238" t="s">
        <v>246</v>
      </c>
    </row>
    <row r="135" s="2" customFormat="1" ht="49.05" customHeight="1">
      <c r="A135" s="39"/>
      <c r="B135" s="40"/>
      <c r="C135" s="227" t="s">
        <v>209</v>
      </c>
      <c r="D135" s="227" t="s">
        <v>157</v>
      </c>
      <c r="E135" s="228" t="s">
        <v>1081</v>
      </c>
      <c r="F135" s="229" t="s">
        <v>1082</v>
      </c>
      <c r="G135" s="230" t="s">
        <v>907</v>
      </c>
      <c r="H135" s="231">
        <v>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162</v>
      </c>
      <c r="AT135" s="238" t="s">
        <v>157</v>
      </c>
      <c r="AU135" s="238" t="s">
        <v>83</v>
      </c>
      <c r="AY135" s="18" t="s">
        <v>155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162</v>
      </c>
      <c r="BM135" s="238" t="s">
        <v>251</v>
      </c>
    </row>
    <row r="136" s="2" customFormat="1" ht="37.8" customHeight="1">
      <c r="A136" s="39"/>
      <c r="B136" s="40"/>
      <c r="C136" s="227" t="s">
        <v>254</v>
      </c>
      <c r="D136" s="227" t="s">
        <v>157</v>
      </c>
      <c r="E136" s="228" t="s">
        <v>1083</v>
      </c>
      <c r="F136" s="229" t="s">
        <v>1084</v>
      </c>
      <c r="G136" s="230" t="s">
        <v>907</v>
      </c>
      <c r="H136" s="231">
        <v>1</v>
      </c>
      <c r="I136" s="232"/>
      <c r="J136" s="233">
        <f>ROUND(I136*H136,2)</f>
        <v>0</v>
      </c>
      <c r="K136" s="229" t="s">
        <v>1</v>
      </c>
      <c r="L136" s="45"/>
      <c r="M136" s="299" t="s">
        <v>1</v>
      </c>
      <c r="N136" s="300" t="s">
        <v>41</v>
      </c>
      <c r="O136" s="301"/>
      <c r="P136" s="302">
        <f>O136*H136</f>
        <v>0</v>
      </c>
      <c r="Q136" s="302">
        <v>0</v>
      </c>
      <c r="R136" s="302">
        <f>Q136*H136</f>
        <v>0</v>
      </c>
      <c r="S136" s="302">
        <v>0</v>
      </c>
      <c r="T136" s="30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162</v>
      </c>
      <c r="AT136" s="238" t="s">
        <v>157</v>
      </c>
      <c r="AU136" s="238" t="s">
        <v>83</v>
      </c>
      <c r="AY136" s="18" t="s">
        <v>155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162</v>
      </c>
      <c r="BM136" s="238" t="s">
        <v>257</v>
      </c>
    </row>
    <row r="137" s="2" customFormat="1" ht="6.96" customHeight="1">
      <c r="A137" s="39"/>
      <c r="B137" s="67"/>
      <c r="C137" s="68"/>
      <c r="D137" s="68"/>
      <c r="E137" s="68"/>
      <c r="F137" s="68"/>
      <c r="G137" s="68"/>
      <c r="H137" s="68"/>
      <c r="I137" s="68"/>
      <c r="J137" s="68"/>
      <c r="K137" s="68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riFWwTuEJboLhibCo6k76ftzr76xwxlsdQbnpmZe1hvC80jKWDJANsIE9tLMkJpcGX+VV7IiLap1XVPA8EwjCQ==" hashValue="02aABnceQDbu5nkA/WQfLvExppWc56OiB+Bob2Ys3pxnXjUx97TIn5HlvFecK35vdKjvEXzRYt/v2KlkiDFSfw==" algorithmName="SHA-512" password="CC35"/>
  <autoFilter ref="C116:K136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Opočínek III. část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1085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8. 2. 2024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1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ROUND((SUM(BE121:BE192)),  2)</f>
        <v>0</v>
      </c>
      <c r="G33" s="39"/>
      <c r="H33" s="39"/>
      <c r="I33" s="165">
        <v>0.20999999999999999</v>
      </c>
      <c r="J33" s="164">
        <f>ROUND(((SUM(BE121:BE192))*I33),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ROUND((SUM(BF121:BF192)),  2)</f>
        <v>0</v>
      </c>
      <c r="G34" s="39"/>
      <c r="H34" s="39"/>
      <c r="I34" s="165">
        <v>0.12</v>
      </c>
      <c r="J34" s="164">
        <f>ROUND(((SUM(BF121:BF192))*I34),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ROUND((SUM(BG121:BG192)),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ROUND((SUM(BH121:BH192)),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ROUND((SUM(BI121:BI192)),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Opočínek III. část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PS 02 - Elektro část čerpacích stanic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Opočínek</v>
      </c>
      <c r="G89" s="41"/>
      <c r="H89" s="41"/>
      <c r="I89" s="33" t="s">
        <v>22</v>
      </c>
      <c r="J89" s="80" t="str">
        <f>IF(J12="","",J12)</f>
        <v>8. 2. 2024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Vodovody a kanalizace Pardubice, a.s.</v>
      </c>
      <c r="G91" s="41"/>
      <c r="H91" s="41"/>
      <c r="I91" s="33" t="s">
        <v>30</v>
      </c>
      <c r="J91" s="37" t="str">
        <f>E21</f>
        <v>Multiaqua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Lubor Dítě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126</v>
      </c>
      <c r="D94" s="186"/>
      <c r="E94" s="186"/>
      <c r="F94" s="186"/>
      <c r="G94" s="186"/>
      <c r="H94" s="186"/>
      <c r="I94" s="186"/>
      <c r="J94" s="187" t="s">
        <v>127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128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129</v>
      </c>
    </row>
    <row r="97" s="9" customFormat="1" ht="24.96" customHeight="1">
      <c r="A97" s="9"/>
      <c r="B97" s="189"/>
      <c r="C97" s="190"/>
      <c r="D97" s="191" t="s">
        <v>1086</v>
      </c>
      <c r="E97" s="192"/>
      <c r="F97" s="192"/>
      <c r="G97" s="192"/>
      <c r="H97" s="192"/>
      <c r="I97" s="192"/>
      <c r="J97" s="193">
        <f>J122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1087</v>
      </c>
      <c r="E98" s="192"/>
      <c r="F98" s="192"/>
      <c r="G98" s="192"/>
      <c r="H98" s="192"/>
      <c r="I98" s="192"/>
      <c r="J98" s="193">
        <f>J153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9"/>
      <c r="C99" s="190"/>
      <c r="D99" s="191" t="s">
        <v>1088</v>
      </c>
      <c r="E99" s="192"/>
      <c r="F99" s="192"/>
      <c r="G99" s="192"/>
      <c r="H99" s="192"/>
      <c r="I99" s="192"/>
      <c r="J99" s="193">
        <f>J166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1089</v>
      </c>
      <c r="E100" s="192"/>
      <c r="F100" s="192"/>
      <c r="G100" s="192"/>
      <c r="H100" s="192"/>
      <c r="I100" s="192"/>
      <c r="J100" s="193">
        <f>J175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1090</v>
      </c>
      <c r="E101" s="192"/>
      <c r="F101" s="192"/>
      <c r="G101" s="192"/>
      <c r="H101" s="192"/>
      <c r="I101" s="192"/>
      <c r="J101" s="193">
        <f>J190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140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Opočínek III. část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121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PS 02 - Elektro část čerpacích stanic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Opočínek</v>
      </c>
      <c r="G115" s="41"/>
      <c r="H115" s="41"/>
      <c r="I115" s="33" t="s">
        <v>22</v>
      </c>
      <c r="J115" s="80" t="str">
        <f>IF(J12="","",J12)</f>
        <v>8. 2. 2024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Vodovody a kanalizace Pardubice, a.s.</v>
      </c>
      <c r="G117" s="41"/>
      <c r="H117" s="41"/>
      <c r="I117" s="33" t="s">
        <v>30</v>
      </c>
      <c r="J117" s="37" t="str">
        <f>E21</f>
        <v>Multiaqua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Ing. Lubor Dítě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0"/>
      <c r="B120" s="201"/>
      <c r="C120" s="202" t="s">
        <v>141</v>
      </c>
      <c r="D120" s="203" t="s">
        <v>61</v>
      </c>
      <c r="E120" s="203" t="s">
        <v>57</v>
      </c>
      <c r="F120" s="203" t="s">
        <v>58</v>
      </c>
      <c r="G120" s="203" t="s">
        <v>142</v>
      </c>
      <c r="H120" s="203" t="s">
        <v>143</v>
      </c>
      <c r="I120" s="203" t="s">
        <v>144</v>
      </c>
      <c r="J120" s="203" t="s">
        <v>127</v>
      </c>
      <c r="K120" s="204" t="s">
        <v>145</v>
      </c>
      <c r="L120" s="205"/>
      <c r="M120" s="101" t="s">
        <v>1</v>
      </c>
      <c r="N120" s="102" t="s">
        <v>40</v>
      </c>
      <c r="O120" s="102" t="s">
        <v>146</v>
      </c>
      <c r="P120" s="102" t="s">
        <v>147</v>
      </c>
      <c r="Q120" s="102" t="s">
        <v>148</v>
      </c>
      <c r="R120" s="102" t="s">
        <v>149</v>
      </c>
      <c r="S120" s="102" t="s">
        <v>150</v>
      </c>
      <c r="T120" s="103" t="s">
        <v>151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9"/>
      <c r="B121" s="40"/>
      <c r="C121" s="108" t="s">
        <v>152</v>
      </c>
      <c r="D121" s="41"/>
      <c r="E121" s="41"/>
      <c r="F121" s="41"/>
      <c r="G121" s="41"/>
      <c r="H121" s="41"/>
      <c r="I121" s="41"/>
      <c r="J121" s="206">
        <f>BK121</f>
        <v>0</v>
      </c>
      <c r="K121" s="41"/>
      <c r="L121" s="45"/>
      <c r="M121" s="104"/>
      <c r="N121" s="207"/>
      <c r="O121" s="105"/>
      <c r="P121" s="208">
        <f>P122+P153+P166+P175+P190</f>
        <v>0</v>
      </c>
      <c r="Q121" s="105"/>
      <c r="R121" s="208">
        <f>R122+R153+R166+R175+R190</f>
        <v>0</v>
      </c>
      <c r="S121" s="105"/>
      <c r="T121" s="209">
        <f>T122+T153+T166+T175+T190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129</v>
      </c>
      <c r="BK121" s="210">
        <f>BK122+BK153+BK166+BK175+BK190</f>
        <v>0</v>
      </c>
    </row>
    <row r="122" s="12" customFormat="1" ht="25.92" customHeight="1">
      <c r="A122" s="12"/>
      <c r="B122" s="211"/>
      <c r="C122" s="212"/>
      <c r="D122" s="213" t="s">
        <v>75</v>
      </c>
      <c r="E122" s="214" t="s">
        <v>1048</v>
      </c>
      <c r="F122" s="214" t="s">
        <v>1091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SUM(P123:P152)</f>
        <v>0</v>
      </c>
      <c r="Q122" s="219"/>
      <c r="R122" s="220">
        <f>SUM(R123:R152)</f>
        <v>0</v>
      </c>
      <c r="S122" s="219"/>
      <c r="T122" s="221">
        <f>SUM(T123:T152)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83</v>
      </c>
      <c r="AT122" s="223" t="s">
        <v>75</v>
      </c>
      <c r="AU122" s="223" t="s">
        <v>76</v>
      </c>
      <c r="AY122" s="222" t="s">
        <v>155</v>
      </c>
      <c r="BK122" s="224">
        <f>SUM(BK123:BK152)</f>
        <v>0</v>
      </c>
    </row>
    <row r="123" s="2" customFormat="1" ht="16.5" customHeight="1">
      <c r="A123" s="39"/>
      <c r="B123" s="40"/>
      <c r="C123" s="227" t="s">
        <v>83</v>
      </c>
      <c r="D123" s="227" t="s">
        <v>157</v>
      </c>
      <c r="E123" s="228" t="s">
        <v>1092</v>
      </c>
      <c r="F123" s="229" t="s">
        <v>1093</v>
      </c>
      <c r="G123" s="230" t="s">
        <v>459</v>
      </c>
      <c r="H123" s="231">
        <v>1</v>
      </c>
      <c r="I123" s="232"/>
      <c r="J123" s="233">
        <f>ROUND(I123*H123,2)</f>
        <v>0</v>
      </c>
      <c r="K123" s="229" t="s">
        <v>1</v>
      </c>
      <c r="L123" s="45"/>
      <c r="M123" s="234" t="s">
        <v>1</v>
      </c>
      <c r="N123" s="235" t="s">
        <v>41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162</v>
      </c>
      <c r="AT123" s="238" t="s">
        <v>157</v>
      </c>
      <c r="AU123" s="238" t="s">
        <v>83</v>
      </c>
      <c r="AY123" s="18" t="s">
        <v>155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83</v>
      </c>
      <c r="BK123" s="239">
        <f>ROUND(I123*H123,2)</f>
        <v>0</v>
      </c>
      <c r="BL123" s="18" t="s">
        <v>162</v>
      </c>
      <c r="BM123" s="238" t="s">
        <v>85</v>
      </c>
    </row>
    <row r="124" s="2" customFormat="1">
      <c r="A124" s="39"/>
      <c r="B124" s="40"/>
      <c r="C124" s="41"/>
      <c r="D124" s="242" t="s">
        <v>192</v>
      </c>
      <c r="E124" s="41"/>
      <c r="F124" s="304" t="s">
        <v>1094</v>
      </c>
      <c r="G124" s="41"/>
      <c r="H124" s="41"/>
      <c r="I124" s="274"/>
      <c r="J124" s="41"/>
      <c r="K124" s="41"/>
      <c r="L124" s="45"/>
      <c r="M124" s="275"/>
      <c r="N124" s="276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192</v>
      </c>
      <c r="AU124" s="18" t="s">
        <v>83</v>
      </c>
    </row>
    <row r="125" s="2" customFormat="1" ht="16.5" customHeight="1">
      <c r="A125" s="39"/>
      <c r="B125" s="40"/>
      <c r="C125" s="227" t="s">
        <v>85</v>
      </c>
      <c r="D125" s="227" t="s">
        <v>157</v>
      </c>
      <c r="E125" s="228" t="s">
        <v>1095</v>
      </c>
      <c r="F125" s="229" t="s">
        <v>1096</v>
      </c>
      <c r="G125" s="230" t="s">
        <v>907</v>
      </c>
      <c r="H125" s="231">
        <v>1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162</v>
      </c>
      <c r="AT125" s="238" t="s">
        <v>157</v>
      </c>
      <c r="AU125" s="238" t="s">
        <v>83</v>
      </c>
      <c r="AY125" s="18" t="s">
        <v>155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162</v>
      </c>
      <c r="BM125" s="238" t="s">
        <v>162</v>
      </c>
    </row>
    <row r="126" s="2" customFormat="1">
      <c r="A126" s="39"/>
      <c r="B126" s="40"/>
      <c r="C126" s="41"/>
      <c r="D126" s="242" t="s">
        <v>192</v>
      </c>
      <c r="E126" s="41"/>
      <c r="F126" s="273" t="s">
        <v>1097</v>
      </c>
      <c r="G126" s="41"/>
      <c r="H126" s="41"/>
      <c r="I126" s="274"/>
      <c r="J126" s="41"/>
      <c r="K126" s="41"/>
      <c r="L126" s="45"/>
      <c r="M126" s="275"/>
      <c r="N126" s="27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192</v>
      </c>
      <c r="AU126" s="18" t="s">
        <v>83</v>
      </c>
    </row>
    <row r="127" s="2" customFormat="1" ht="16.5" customHeight="1">
      <c r="A127" s="39"/>
      <c r="B127" s="40"/>
      <c r="C127" s="227" t="s">
        <v>178</v>
      </c>
      <c r="D127" s="227" t="s">
        <v>157</v>
      </c>
      <c r="E127" s="228" t="s">
        <v>1098</v>
      </c>
      <c r="F127" s="229" t="s">
        <v>1099</v>
      </c>
      <c r="G127" s="230" t="s">
        <v>907</v>
      </c>
      <c r="H127" s="231">
        <v>1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162</v>
      </c>
      <c r="AT127" s="238" t="s">
        <v>157</v>
      </c>
      <c r="AU127" s="238" t="s">
        <v>83</v>
      </c>
      <c r="AY127" s="18" t="s">
        <v>155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162</v>
      </c>
      <c r="BM127" s="238" t="s">
        <v>181</v>
      </c>
    </row>
    <row r="128" s="2" customFormat="1">
      <c r="A128" s="39"/>
      <c r="B128" s="40"/>
      <c r="C128" s="41"/>
      <c r="D128" s="242" t="s">
        <v>192</v>
      </c>
      <c r="E128" s="41"/>
      <c r="F128" s="273" t="s">
        <v>1100</v>
      </c>
      <c r="G128" s="41"/>
      <c r="H128" s="41"/>
      <c r="I128" s="274"/>
      <c r="J128" s="41"/>
      <c r="K128" s="41"/>
      <c r="L128" s="45"/>
      <c r="M128" s="275"/>
      <c r="N128" s="27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192</v>
      </c>
      <c r="AU128" s="18" t="s">
        <v>83</v>
      </c>
    </row>
    <row r="129" s="2" customFormat="1" ht="16.5" customHeight="1">
      <c r="A129" s="39"/>
      <c r="B129" s="40"/>
      <c r="C129" s="227" t="s">
        <v>162</v>
      </c>
      <c r="D129" s="227" t="s">
        <v>157</v>
      </c>
      <c r="E129" s="228" t="s">
        <v>1101</v>
      </c>
      <c r="F129" s="229" t="s">
        <v>1102</v>
      </c>
      <c r="G129" s="230" t="s">
        <v>459</v>
      </c>
      <c r="H129" s="231">
        <v>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162</v>
      </c>
      <c r="AT129" s="238" t="s">
        <v>157</v>
      </c>
      <c r="AU129" s="238" t="s">
        <v>83</v>
      </c>
      <c r="AY129" s="18" t="s">
        <v>155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162</v>
      </c>
      <c r="BM129" s="238" t="s">
        <v>186</v>
      </c>
    </row>
    <row r="130" s="2" customFormat="1">
      <c r="A130" s="39"/>
      <c r="B130" s="40"/>
      <c r="C130" s="41"/>
      <c r="D130" s="242" t="s">
        <v>192</v>
      </c>
      <c r="E130" s="41"/>
      <c r="F130" s="273" t="s">
        <v>1103</v>
      </c>
      <c r="G130" s="41"/>
      <c r="H130" s="41"/>
      <c r="I130" s="274"/>
      <c r="J130" s="41"/>
      <c r="K130" s="41"/>
      <c r="L130" s="45"/>
      <c r="M130" s="275"/>
      <c r="N130" s="27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192</v>
      </c>
      <c r="AU130" s="18" t="s">
        <v>83</v>
      </c>
    </row>
    <row r="131" s="2" customFormat="1" ht="16.5" customHeight="1">
      <c r="A131" s="39"/>
      <c r="B131" s="40"/>
      <c r="C131" s="227" t="s">
        <v>188</v>
      </c>
      <c r="D131" s="227" t="s">
        <v>157</v>
      </c>
      <c r="E131" s="228" t="s">
        <v>1104</v>
      </c>
      <c r="F131" s="229" t="s">
        <v>1105</v>
      </c>
      <c r="G131" s="230" t="s">
        <v>459</v>
      </c>
      <c r="H131" s="231">
        <v>1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162</v>
      </c>
      <c r="AT131" s="238" t="s">
        <v>157</v>
      </c>
      <c r="AU131" s="238" t="s">
        <v>83</v>
      </c>
      <c r="AY131" s="18" t="s">
        <v>155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162</v>
      </c>
      <c r="BM131" s="238" t="s">
        <v>191</v>
      </c>
    </row>
    <row r="132" s="2" customFormat="1">
      <c r="A132" s="39"/>
      <c r="B132" s="40"/>
      <c r="C132" s="41"/>
      <c r="D132" s="242" t="s">
        <v>192</v>
      </c>
      <c r="E132" s="41"/>
      <c r="F132" s="273" t="s">
        <v>1103</v>
      </c>
      <c r="G132" s="41"/>
      <c r="H132" s="41"/>
      <c r="I132" s="274"/>
      <c r="J132" s="41"/>
      <c r="K132" s="41"/>
      <c r="L132" s="45"/>
      <c r="M132" s="275"/>
      <c r="N132" s="27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192</v>
      </c>
      <c r="AU132" s="18" t="s">
        <v>83</v>
      </c>
    </row>
    <row r="133" s="2" customFormat="1" ht="16.5" customHeight="1">
      <c r="A133" s="39"/>
      <c r="B133" s="40"/>
      <c r="C133" s="227" t="s">
        <v>181</v>
      </c>
      <c r="D133" s="227" t="s">
        <v>157</v>
      </c>
      <c r="E133" s="228" t="s">
        <v>1106</v>
      </c>
      <c r="F133" s="229" t="s">
        <v>1107</v>
      </c>
      <c r="G133" s="230" t="s">
        <v>459</v>
      </c>
      <c r="H133" s="231">
        <v>1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162</v>
      </c>
      <c r="AT133" s="238" t="s">
        <v>157</v>
      </c>
      <c r="AU133" s="238" t="s">
        <v>83</v>
      </c>
      <c r="AY133" s="18" t="s">
        <v>155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162</v>
      </c>
      <c r="BM133" s="238" t="s">
        <v>8</v>
      </c>
    </row>
    <row r="134" s="2" customFormat="1">
      <c r="A134" s="39"/>
      <c r="B134" s="40"/>
      <c r="C134" s="41"/>
      <c r="D134" s="242" t="s">
        <v>192</v>
      </c>
      <c r="E134" s="41"/>
      <c r="F134" s="273" t="s">
        <v>1108</v>
      </c>
      <c r="G134" s="41"/>
      <c r="H134" s="41"/>
      <c r="I134" s="274"/>
      <c r="J134" s="41"/>
      <c r="K134" s="41"/>
      <c r="L134" s="45"/>
      <c r="M134" s="275"/>
      <c r="N134" s="27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192</v>
      </c>
      <c r="AU134" s="18" t="s">
        <v>83</v>
      </c>
    </row>
    <row r="135" s="2" customFormat="1" ht="16.5" customHeight="1">
      <c r="A135" s="39"/>
      <c r="B135" s="40"/>
      <c r="C135" s="227" t="s">
        <v>199</v>
      </c>
      <c r="D135" s="227" t="s">
        <v>157</v>
      </c>
      <c r="E135" s="228" t="s">
        <v>1109</v>
      </c>
      <c r="F135" s="229" t="s">
        <v>1110</v>
      </c>
      <c r="G135" s="230" t="s">
        <v>459</v>
      </c>
      <c r="H135" s="231">
        <v>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162</v>
      </c>
      <c r="AT135" s="238" t="s">
        <v>157</v>
      </c>
      <c r="AU135" s="238" t="s">
        <v>83</v>
      </c>
      <c r="AY135" s="18" t="s">
        <v>155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162</v>
      </c>
      <c r="BM135" s="238" t="s">
        <v>203</v>
      </c>
    </row>
    <row r="136" s="2" customFormat="1">
      <c r="A136" s="39"/>
      <c r="B136" s="40"/>
      <c r="C136" s="41"/>
      <c r="D136" s="242" t="s">
        <v>192</v>
      </c>
      <c r="E136" s="41"/>
      <c r="F136" s="273" t="s">
        <v>1111</v>
      </c>
      <c r="G136" s="41"/>
      <c r="H136" s="41"/>
      <c r="I136" s="274"/>
      <c r="J136" s="41"/>
      <c r="K136" s="41"/>
      <c r="L136" s="45"/>
      <c r="M136" s="275"/>
      <c r="N136" s="27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192</v>
      </c>
      <c r="AU136" s="18" t="s">
        <v>83</v>
      </c>
    </row>
    <row r="137" s="2" customFormat="1" ht="16.5" customHeight="1">
      <c r="A137" s="39"/>
      <c r="B137" s="40"/>
      <c r="C137" s="227" t="s">
        <v>186</v>
      </c>
      <c r="D137" s="227" t="s">
        <v>157</v>
      </c>
      <c r="E137" s="228" t="s">
        <v>1112</v>
      </c>
      <c r="F137" s="229" t="s">
        <v>1113</v>
      </c>
      <c r="G137" s="230" t="s">
        <v>459</v>
      </c>
      <c r="H137" s="231">
        <v>1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162</v>
      </c>
      <c r="AT137" s="238" t="s">
        <v>157</v>
      </c>
      <c r="AU137" s="238" t="s">
        <v>83</v>
      </c>
      <c r="AY137" s="18" t="s">
        <v>155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162</v>
      </c>
      <c r="BM137" s="238" t="s">
        <v>209</v>
      </c>
    </row>
    <row r="138" s="2" customFormat="1">
      <c r="A138" s="39"/>
      <c r="B138" s="40"/>
      <c r="C138" s="41"/>
      <c r="D138" s="242" t="s">
        <v>192</v>
      </c>
      <c r="E138" s="41"/>
      <c r="F138" s="273" t="s">
        <v>1114</v>
      </c>
      <c r="G138" s="41"/>
      <c r="H138" s="41"/>
      <c r="I138" s="274"/>
      <c r="J138" s="41"/>
      <c r="K138" s="41"/>
      <c r="L138" s="45"/>
      <c r="M138" s="275"/>
      <c r="N138" s="27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192</v>
      </c>
      <c r="AU138" s="18" t="s">
        <v>83</v>
      </c>
    </row>
    <row r="139" s="2" customFormat="1" ht="16.5" customHeight="1">
      <c r="A139" s="39"/>
      <c r="B139" s="40"/>
      <c r="C139" s="227" t="s">
        <v>212</v>
      </c>
      <c r="D139" s="227" t="s">
        <v>157</v>
      </c>
      <c r="E139" s="228" t="s">
        <v>1115</v>
      </c>
      <c r="F139" s="229" t="s">
        <v>1116</v>
      </c>
      <c r="G139" s="230" t="s">
        <v>459</v>
      </c>
      <c r="H139" s="231">
        <v>1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162</v>
      </c>
      <c r="AT139" s="238" t="s">
        <v>157</v>
      </c>
      <c r="AU139" s="238" t="s">
        <v>83</v>
      </c>
      <c r="AY139" s="18" t="s">
        <v>155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162</v>
      </c>
      <c r="BM139" s="238" t="s">
        <v>216</v>
      </c>
    </row>
    <row r="140" s="2" customFormat="1">
      <c r="A140" s="39"/>
      <c r="B140" s="40"/>
      <c r="C140" s="41"/>
      <c r="D140" s="242" t="s">
        <v>192</v>
      </c>
      <c r="E140" s="41"/>
      <c r="F140" s="273" t="s">
        <v>1117</v>
      </c>
      <c r="G140" s="41"/>
      <c r="H140" s="41"/>
      <c r="I140" s="274"/>
      <c r="J140" s="41"/>
      <c r="K140" s="41"/>
      <c r="L140" s="45"/>
      <c r="M140" s="275"/>
      <c r="N140" s="27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192</v>
      </c>
      <c r="AU140" s="18" t="s">
        <v>83</v>
      </c>
    </row>
    <row r="141" s="2" customFormat="1" ht="16.5" customHeight="1">
      <c r="A141" s="39"/>
      <c r="B141" s="40"/>
      <c r="C141" s="227" t="s">
        <v>191</v>
      </c>
      <c r="D141" s="227" t="s">
        <v>157</v>
      </c>
      <c r="E141" s="228" t="s">
        <v>1118</v>
      </c>
      <c r="F141" s="229" t="s">
        <v>1119</v>
      </c>
      <c r="G141" s="230" t="s">
        <v>459</v>
      </c>
      <c r="H141" s="231">
        <v>1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162</v>
      </c>
      <c r="AT141" s="238" t="s">
        <v>157</v>
      </c>
      <c r="AU141" s="238" t="s">
        <v>83</v>
      </c>
      <c r="AY141" s="18" t="s">
        <v>155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162</v>
      </c>
      <c r="BM141" s="238" t="s">
        <v>219</v>
      </c>
    </row>
    <row r="142" s="2" customFormat="1">
      <c r="A142" s="39"/>
      <c r="B142" s="40"/>
      <c r="C142" s="41"/>
      <c r="D142" s="242" t="s">
        <v>192</v>
      </c>
      <c r="E142" s="41"/>
      <c r="F142" s="273" t="s">
        <v>1120</v>
      </c>
      <c r="G142" s="41"/>
      <c r="H142" s="41"/>
      <c r="I142" s="274"/>
      <c r="J142" s="41"/>
      <c r="K142" s="41"/>
      <c r="L142" s="45"/>
      <c r="M142" s="275"/>
      <c r="N142" s="27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192</v>
      </c>
      <c r="AU142" s="18" t="s">
        <v>83</v>
      </c>
    </row>
    <row r="143" s="2" customFormat="1" ht="16.5" customHeight="1">
      <c r="A143" s="39"/>
      <c r="B143" s="40"/>
      <c r="C143" s="227" t="s">
        <v>220</v>
      </c>
      <c r="D143" s="227" t="s">
        <v>157</v>
      </c>
      <c r="E143" s="228" t="s">
        <v>1121</v>
      </c>
      <c r="F143" s="229" t="s">
        <v>1122</v>
      </c>
      <c r="G143" s="230" t="s">
        <v>459</v>
      </c>
      <c r="H143" s="231">
        <v>1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162</v>
      </c>
      <c r="AT143" s="238" t="s">
        <v>157</v>
      </c>
      <c r="AU143" s="238" t="s">
        <v>83</v>
      </c>
      <c r="AY143" s="18" t="s">
        <v>155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162</v>
      </c>
      <c r="BM143" s="238" t="s">
        <v>223</v>
      </c>
    </row>
    <row r="144" s="2" customFormat="1">
      <c r="A144" s="39"/>
      <c r="B144" s="40"/>
      <c r="C144" s="41"/>
      <c r="D144" s="242" t="s">
        <v>192</v>
      </c>
      <c r="E144" s="41"/>
      <c r="F144" s="273" t="s">
        <v>1123</v>
      </c>
      <c r="G144" s="41"/>
      <c r="H144" s="41"/>
      <c r="I144" s="274"/>
      <c r="J144" s="41"/>
      <c r="K144" s="41"/>
      <c r="L144" s="45"/>
      <c r="M144" s="275"/>
      <c r="N144" s="27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192</v>
      </c>
      <c r="AU144" s="18" t="s">
        <v>83</v>
      </c>
    </row>
    <row r="145" s="2" customFormat="1" ht="16.5" customHeight="1">
      <c r="A145" s="39"/>
      <c r="B145" s="40"/>
      <c r="C145" s="227" t="s">
        <v>8</v>
      </c>
      <c r="D145" s="227" t="s">
        <v>157</v>
      </c>
      <c r="E145" s="228" t="s">
        <v>1124</v>
      </c>
      <c r="F145" s="229" t="s">
        <v>1125</v>
      </c>
      <c r="G145" s="230" t="s">
        <v>459</v>
      </c>
      <c r="H145" s="231">
        <v>1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162</v>
      </c>
      <c r="AT145" s="238" t="s">
        <v>157</v>
      </c>
      <c r="AU145" s="238" t="s">
        <v>83</v>
      </c>
      <c r="AY145" s="18" t="s">
        <v>155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162</v>
      </c>
      <c r="BM145" s="238" t="s">
        <v>233</v>
      </c>
    </row>
    <row r="146" s="2" customFormat="1">
      <c r="A146" s="39"/>
      <c r="B146" s="40"/>
      <c r="C146" s="41"/>
      <c r="D146" s="242" t="s">
        <v>192</v>
      </c>
      <c r="E146" s="41"/>
      <c r="F146" s="273" t="s">
        <v>1126</v>
      </c>
      <c r="G146" s="41"/>
      <c r="H146" s="41"/>
      <c r="I146" s="274"/>
      <c r="J146" s="41"/>
      <c r="K146" s="41"/>
      <c r="L146" s="45"/>
      <c r="M146" s="275"/>
      <c r="N146" s="27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192</v>
      </c>
      <c r="AU146" s="18" t="s">
        <v>83</v>
      </c>
    </row>
    <row r="147" s="2" customFormat="1" ht="16.5" customHeight="1">
      <c r="A147" s="39"/>
      <c r="B147" s="40"/>
      <c r="C147" s="227" t="s">
        <v>234</v>
      </c>
      <c r="D147" s="227" t="s">
        <v>157</v>
      </c>
      <c r="E147" s="228" t="s">
        <v>1127</v>
      </c>
      <c r="F147" s="229" t="s">
        <v>1128</v>
      </c>
      <c r="G147" s="230" t="s">
        <v>459</v>
      </c>
      <c r="H147" s="231">
        <v>1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162</v>
      </c>
      <c r="AT147" s="238" t="s">
        <v>157</v>
      </c>
      <c r="AU147" s="238" t="s">
        <v>83</v>
      </c>
      <c r="AY147" s="18" t="s">
        <v>155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162</v>
      </c>
      <c r="BM147" s="238" t="s">
        <v>237</v>
      </c>
    </row>
    <row r="148" s="2" customFormat="1">
      <c r="A148" s="39"/>
      <c r="B148" s="40"/>
      <c r="C148" s="41"/>
      <c r="D148" s="242" t="s">
        <v>192</v>
      </c>
      <c r="E148" s="41"/>
      <c r="F148" s="273" t="s">
        <v>1129</v>
      </c>
      <c r="G148" s="41"/>
      <c r="H148" s="41"/>
      <c r="I148" s="274"/>
      <c r="J148" s="41"/>
      <c r="K148" s="41"/>
      <c r="L148" s="45"/>
      <c r="M148" s="275"/>
      <c r="N148" s="27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192</v>
      </c>
      <c r="AU148" s="18" t="s">
        <v>83</v>
      </c>
    </row>
    <row r="149" s="2" customFormat="1" ht="16.5" customHeight="1">
      <c r="A149" s="39"/>
      <c r="B149" s="40"/>
      <c r="C149" s="227" t="s">
        <v>203</v>
      </c>
      <c r="D149" s="227" t="s">
        <v>157</v>
      </c>
      <c r="E149" s="228" t="s">
        <v>1130</v>
      </c>
      <c r="F149" s="229" t="s">
        <v>1131</v>
      </c>
      <c r="G149" s="230" t="s">
        <v>459</v>
      </c>
      <c r="H149" s="231">
        <v>1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41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162</v>
      </c>
      <c r="AT149" s="238" t="s">
        <v>157</v>
      </c>
      <c r="AU149" s="238" t="s">
        <v>83</v>
      </c>
      <c r="AY149" s="18" t="s">
        <v>155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162</v>
      </c>
      <c r="BM149" s="238" t="s">
        <v>242</v>
      </c>
    </row>
    <row r="150" s="2" customFormat="1">
      <c r="A150" s="39"/>
      <c r="B150" s="40"/>
      <c r="C150" s="41"/>
      <c r="D150" s="242" t="s">
        <v>192</v>
      </c>
      <c r="E150" s="41"/>
      <c r="F150" s="273" t="s">
        <v>1132</v>
      </c>
      <c r="G150" s="41"/>
      <c r="H150" s="41"/>
      <c r="I150" s="274"/>
      <c r="J150" s="41"/>
      <c r="K150" s="41"/>
      <c r="L150" s="45"/>
      <c r="M150" s="275"/>
      <c r="N150" s="27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192</v>
      </c>
      <c r="AU150" s="18" t="s">
        <v>83</v>
      </c>
    </row>
    <row r="151" s="2" customFormat="1" ht="16.5" customHeight="1">
      <c r="A151" s="39"/>
      <c r="B151" s="40"/>
      <c r="C151" s="227" t="s">
        <v>243</v>
      </c>
      <c r="D151" s="227" t="s">
        <v>157</v>
      </c>
      <c r="E151" s="228" t="s">
        <v>1133</v>
      </c>
      <c r="F151" s="229" t="s">
        <v>1134</v>
      </c>
      <c r="G151" s="230" t="s">
        <v>459</v>
      </c>
      <c r="H151" s="231">
        <v>1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162</v>
      </c>
      <c r="AT151" s="238" t="s">
        <v>157</v>
      </c>
      <c r="AU151" s="238" t="s">
        <v>83</v>
      </c>
      <c r="AY151" s="18" t="s">
        <v>155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162</v>
      </c>
      <c r="BM151" s="238" t="s">
        <v>246</v>
      </c>
    </row>
    <row r="152" s="2" customFormat="1">
      <c r="A152" s="39"/>
      <c r="B152" s="40"/>
      <c r="C152" s="41"/>
      <c r="D152" s="242" t="s">
        <v>192</v>
      </c>
      <c r="E152" s="41"/>
      <c r="F152" s="273" t="s">
        <v>1135</v>
      </c>
      <c r="G152" s="41"/>
      <c r="H152" s="41"/>
      <c r="I152" s="274"/>
      <c r="J152" s="41"/>
      <c r="K152" s="41"/>
      <c r="L152" s="45"/>
      <c r="M152" s="275"/>
      <c r="N152" s="27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192</v>
      </c>
      <c r="AU152" s="18" t="s">
        <v>83</v>
      </c>
    </row>
    <row r="153" s="12" customFormat="1" ht="25.92" customHeight="1">
      <c r="A153" s="12"/>
      <c r="B153" s="211"/>
      <c r="C153" s="212"/>
      <c r="D153" s="213" t="s">
        <v>75</v>
      </c>
      <c r="E153" s="214" t="s">
        <v>1136</v>
      </c>
      <c r="F153" s="214" t="s">
        <v>1137</v>
      </c>
      <c r="G153" s="212"/>
      <c r="H153" s="212"/>
      <c r="I153" s="215"/>
      <c r="J153" s="216">
        <f>BK153</f>
        <v>0</v>
      </c>
      <c r="K153" s="212"/>
      <c r="L153" s="217"/>
      <c r="M153" s="218"/>
      <c r="N153" s="219"/>
      <c r="O153" s="219"/>
      <c r="P153" s="220">
        <f>SUM(P154:P165)</f>
        <v>0</v>
      </c>
      <c r="Q153" s="219"/>
      <c r="R153" s="220">
        <f>SUM(R154:R165)</f>
        <v>0</v>
      </c>
      <c r="S153" s="219"/>
      <c r="T153" s="221">
        <f>SUM(T154:T165)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2" t="s">
        <v>83</v>
      </c>
      <c r="AT153" s="223" t="s">
        <v>75</v>
      </c>
      <c r="AU153" s="223" t="s">
        <v>76</v>
      </c>
      <c r="AY153" s="222" t="s">
        <v>155</v>
      </c>
      <c r="BK153" s="224">
        <f>SUM(BK154:BK165)</f>
        <v>0</v>
      </c>
    </row>
    <row r="154" s="2" customFormat="1" ht="16.5" customHeight="1">
      <c r="A154" s="39"/>
      <c r="B154" s="40"/>
      <c r="C154" s="227" t="s">
        <v>209</v>
      </c>
      <c r="D154" s="227" t="s">
        <v>157</v>
      </c>
      <c r="E154" s="228" t="s">
        <v>1138</v>
      </c>
      <c r="F154" s="229" t="s">
        <v>1139</v>
      </c>
      <c r="G154" s="230" t="s">
        <v>302</v>
      </c>
      <c r="H154" s="231">
        <v>45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162</v>
      </c>
      <c r="AT154" s="238" t="s">
        <v>157</v>
      </c>
      <c r="AU154" s="238" t="s">
        <v>83</v>
      </c>
      <c r="AY154" s="18" t="s">
        <v>155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162</v>
      </c>
      <c r="BM154" s="238" t="s">
        <v>251</v>
      </c>
    </row>
    <row r="155" s="2" customFormat="1">
      <c r="A155" s="39"/>
      <c r="B155" s="40"/>
      <c r="C155" s="41"/>
      <c r="D155" s="242" t="s">
        <v>192</v>
      </c>
      <c r="E155" s="41"/>
      <c r="F155" s="273" t="s">
        <v>1140</v>
      </c>
      <c r="G155" s="41"/>
      <c r="H155" s="41"/>
      <c r="I155" s="274"/>
      <c r="J155" s="41"/>
      <c r="K155" s="41"/>
      <c r="L155" s="45"/>
      <c r="M155" s="275"/>
      <c r="N155" s="27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192</v>
      </c>
      <c r="AU155" s="18" t="s">
        <v>83</v>
      </c>
    </row>
    <row r="156" s="2" customFormat="1" ht="16.5" customHeight="1">
      <c r="A156" s="39"/>
      <c r="B156" s="40"/>
      <c r="C156" s="227" t="s">
        <v>254</v>
      </c>
      <c r="D156" s="227" t="s">
        <v>157</v>
      </c>
      <c r="E156" s="228" t="s">
        <v>1141</v>
      </c>
      <c r="F156" s="229" t="s">
        <v>1142</v>
      </c>
      <c r="G156" s="230" t="s">
        <v>302</v>
      </c>
      <c r="H156" s="231">
        <v>10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41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162</v>
      </c>
      <c r="AT156" s="238" t="s">
        <v>157</v>
      </c>
      <c r="AU156" s="238" t="s">
        <v>83</v>
      </c>
      <c r="AY156" s="18" t="s">
        <v>155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162</v>
      </c>
      <c r="BM156" s="238" t="s">
        <v>257</v>
      </c>
    </row>
    <row r="157" s="2" customFormat="1">
      <c r="A157" s="39"/>
      <c r="B157" s="40"/>
      <c r="C157" s="41"/>
      <c r="D157" s="242" t="s">
        <v>192</v>
      </c>
      <c r="E157" s="41"/>
      <c r="F157" s="273" t="s">
        <v>1140</v>
      </c>
      <c r="G157" s="41"/>
      <c r="H157" s="41"/>
      <c r="I157" s="274"/>
      <c r="J157" s="41"/>
      <c r="K157" s="41"/>
      <c r="L157" s="45"/>
      <c r="M157" s="275"/>
      <c r="N157" s="27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192</v>
      </c>
      <c r="AU157" s="18" t="s">
        <v>83</v>
      </c>
    </row>
    <row r="158" s="2" customFormat="1" ht="16.5" customHeight="1">
      <c r="A158" s="39"/>
      <c r="B158" s="40"/>
      <c r="C158" s="227" t="s">
        <v>216</v>
      </c>
      <c r="D158" s="227" t="s">
        <v>157</v>
      </c>
      <c r="E158" s="228" t="s">
        <v>1143</v>
      </c>
      <c r="F158" s="229" t="s">
        <v>1144</v>
      </c>
      <c r="G158" s="230" t="s">
        <v>302</v>
      </c>
      <c r="H158" s="231">
        <v>2</v>
      </c>
      <c r="I158" s="232"/>
      <c r="J158" s="233">
        <f>ROUND(I158*H158,2)</f>
        <v>0</v>
      </c>
      <c r="K158" s="229" t="s">
        <v>1</v>
      </c>
      <c r="L158" s="45"/>
      <c r="M158" s="234" t="s">
        <v>1</v>
      </c>
      <c r="N158" s="235" t="s">
        <v>41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162</v>
      </c>
      <c r="AT158" s="238" t="s">
        <v>157</v>
      </c>
      <c r="AU158" s="238" t="s">
        <v>83</v>
      </c>
      <c r="AY158" s="18" t="s">
        <v>155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83</v>
      </c>
      <c r="BK158" s="239">
        <f>ROUND(I158*H158,2)</f>
        <v>0</v>
      </c>
      <c r="BL158" s="18" t="s">
        <v>162</v>
      </c>
      <c r="BM158" s="238" t="s">
        <v>261</v>
      </c>
    </row>
    <row r="159" s="2" customFormat="1">
      <c r="A159" s="39"/>
      <c r="B159" s="40"/>
      <c r="C159" s="41"/>
      <c r="D159" s="242" t="s">
        <v>192</v>
      </c>
      <c r="E159" s="41"/>
      <c r="F159" s="273" t="s">
        <v>1140</v>
      </c>
      <c r="G159" s="41"/>
      <c r="H159" s="41"/>
      <c r="I159" s="274"/>
      <c r="J159" s="41"/>
      <c r="K159" s="41"/>
      <c r="L159" s="45"/>
      <c r="M159" s="275"/>
      <c r="N159" s="27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192</v>
      </c>
      <c r="AU159" s="18" t="s">
        <v>83</v>
      </c>
    </row>
    <row r="160" s="2" customFormat="1" ht="16.5" customHeight="1">
      <c r="A160" s="39"/>
      <c r="B160" s="40"/>
      <c r="C160" s="227" t="s">
        <v>263</v>
      </c>
      <c r="D160" s="227" t="s">
        <v>157</v>
      </c>
      <c r="E160" s="228" t="s">
        <v>1145</v>
      </c>
      <c r="F160" s="229" t="s">
        <v>1146</v>
      </c>
      <c r="G160" s="230" t="s">
        <v>302</v>
      </c>
      <c r="H160" s="231">
        <v>20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41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162</v>
      </c>
      <c r="AT160" s="238" t="s">
        <v>157</v>
      </c>
      <c r="AU160" s="238" t="s">
        <v>83</v>
      </c>
      <c r="AY160" s="18" t="s">
        <v>155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83</v>
      </c>
      <c r="BK160" s="239">
        <f>ROUND(I160*H160,2)</f>
        <v>0</v>
      </c>
      <c r="BL160" s="18" t="s">
        <v>162</v>
      </c>
      <c r="BM160" s="238" t="s">
        <v>268</v>
      </c>
    </row>
    <row r="161" s="2" customFormat="1">
      <c r="A161" s="39"/>
      <c r="B161" s="40"/>
      <c r="C161" s="41"/>
      <c r="D161" s="242" t="s">
        <v>192</v>
      </c>
      <c r="E161" s="41"/>
      <c r="F161" s="273" t="s">
        <v>1140</v>
      </c>
      <c r="G161" s="41"/>
      <c r="H161" s="41"/>
      <c r="I161" s="274"/>
      <c r="J161" s="41"/>
      <c r="K161" s="41"/>
      <c r="L161" s="45"/>
      <c r="M161" s="275"/>
      <c r="N161" s="27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192</v>
      </c>
      <c r="AU161" s="18" t="s">
        <v>83</v>
      </c>
    </row>
    <row r="162" s="2" customFormat="1" ht="16.5" customHeight="1">
      <c r="A162" s="39"/>
      <c r="B162" s="40"/>
      <c r="C162" s="227" t="s">
        <v>219</v>
      </c>
      <c r="D162" s="227" t="s">
        <v>157</v>
      </c>
      <c r="E162" s="228" t="s">
        <v>1147</v>
      </c>
      <c r="F162" s="229" t="s">
        <v>1148</v>
      </c>
      <c r="G162" s="230" t="s">
        <v>459</v>
      </c>
      <c r="H162" s="231">
        <v>1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162</v>
      </c>
      <c r="AT162" s="238" t="s">
        <v>157</v>
      </c>
      <c r="AU162" s="238" t="s">
        <v>83</v>
      </c>
      <c r="AY162" s="18" t="s">
        <v>155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83</v>
      </c>
      <c r="BK162" s="239">
        <f>ROUND(I162*H162,2)</f>
        <v>0</v>
      </c>
      <c r="BL162" s="18" t="s">
        <v>162</v>
      </c>
      <c r="BM162" s="238" t="s">
        <v>273</v>
      </c>
    </row>
    <row r="163" s="2" customFormat="1">
      <c r="A163" s="39"/>
      <c r="B163" s="40"/>
      <c r="C163" s="41"/>
      <c r="D163" s="242" t="s">
        <v>192</v>
      </c>
      <c r="E163" s="41"/>
      <c r="F163" s="273" t="s">
        <v>1149</v>
      </c>
      <c r="G163" s="41"/>
      <c r="H163" s="41"/>
      <c r="I163" s="274"/>
      <c r="J163" s="41"/>
      <c r="K163" s="41"/>
      <c r="L163" s="45"/>
      <c r="M163" s="275"/>
      <c r="N163" s="27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192</v>
      </c>
      <c r="AU163" s="18" t="s">
        <v>83</v>
      </c>
    </row>
    <row r="164" s="2" customFormat="1" ht="24.15" customHeight="1">
      <c r="A164" s="39"/>
      <c r="B164" s="40"/>
      <c r="C164" s="227" t="s">
        <v>7</v>
      </c>
      <c r="D164" s="227" t="s">
        <v>157</v>
      </c>
      <c r="E164" s="228" t="s">
        <v>1150</v>
      </c>
      <c r="F164" s="229" t="s">
        <v>1151</v>
      </c>
      <c r="G164" s="230" t="s">
        <v>459</v>
      </c>
      <c r="H164" s="231">
        <v>1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41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162</v>
      </c>
      <c r="AT164" s="238" t="s">
        <v>157</v>
      </c>
      <c r="AU164" s="238" t="s">
        <v>83</v>
      </c>
      <c r="AY164" s="18" t="s">
        <v>155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162</v>
      </c>
      <c r="BM164" s="238" t="s">
        <v>280</v>
      </c>
    </row>
    <row r="165" s="2" customFormat="1">
      <c r="A165" s="39"/>
      <c r="B165" s="40"/>
      <c r="C165" s="41"/>
      <c r="D165" s="242" t="s">
        <v>192</v>
      </c>
      <c r="E165" s="41"/>
      <c r="F165" s="273" t="s">
        <v>1135</v>
      </c>
      <c r="G165" s="41"/>
      <c r="H165" s="41"/>
      <c r="I165" s="274"/>
      <c r="J165" s="41"/>
      <c r="K165" s="41"/>
      <c r="L165" s="45"/>
      <c r="M165" s="275"/>
      <c r="N165" s="27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192</v>
      </c>
      <c r="AU165" s="18" t="s">
        <v>83</v>
      </c>
    </row>
    <row r="166" s="12" customFormat="1" ht="25.92" customHeight="1">
      <c r="A166" s="12"/>
      <c r="B166" s="211"/>
      <c r="C166" s="212"/>
      <c r="D166" s="213" t="s">
        <v>75</v>
      </c>
      <c r="E166" s="214" t="s">
        <v>1152</v>
      </c>
      <c r="F166" s="214" t="s">
        <v>1153</v>
      </c>
      <c r="G166" s="212"/>
      <c r="H166" s="212"/>
      <c r="I166" s="215"/>
      <c r="J166" s="216">
        <f>BK166</f>
        <v>0</v>
      </c>
      <c r="K166" s="212"/>
      <c r="L166" s="217"/>
      <c r="M166" s="218"/>
      <c r="N166" s="219"/>
      <c r="O166" s="219"/>
      <c r="P166" s="220">
        <f>SUM(P167:P174)</f>
        <v>0</v>
      </c>
      <c r="Q166" s="219"/>
      <c r="R166" s="220">
        <f>SUM(R167:R174)</f>
        <v>0</v>
      </c>
      <c r="S166" s="219"/>
      <c r="T166" s="221">
        <f>SUM(T167:T174)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2" t="s">
        <v>83</v>
      </c>
      <c r="AT166" s="223" t="s">
        <v>75</v>
      </c>
      <c r="AU166" s="223" t="s">
        <v>76</v>
      </c>
      <c r="AY166" s="222" t="s">
        <v>155</v>
      </c>
      <c r="BK166" s="224">
        <f>SUM(BK167:BK174)</f>
        <v>0</v>
      </c>
    </row>
    <row r="167" s="2" customFormat="1" ht="16.5" customHeight="1">
      <c r="A167" s="39"/>
      <c r="B167" s="40"/>
      <c r="C167" s="227" t="s">
        <v>223</v>
      </c>
      <c r="D167" s="227" t="s">
        <v>157</v>
      </c>
      <c r="E167" s="228" t="s">
        <v>1154</v>
      </c>
      <c r="F167" s="229" t="s">
        <v>1155</v>
      </c>
      <c r="G167" s="230" t="s">
        <v>459</v>
      </c>
      <c r="H167" s="231">
        <v>1</v>
      </c>
      <c r="I167" s="232"/>
      <c r="J167" s="233">
        <f>ROUND(I167*H167,2)</f>
        <v>0</v>
      </c>
      <c r="K167" s="229" t="s">
        <v>1</v>
      </c>
      <c r="L167" s="45"/>
      <c r="M167" s="234" t="s">
        <v>1</v>
      </c>
      <c r="N167" s="235" t="s">
        <v>41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162</v>
      </c>
      <c r="AT167" s="238" t="s">
        <v>157</v>
      </c>
      <c r="AU167" s="238" t="s">
        <v>83</v>
      </c>
      <c r="AY167" s="18" t="s">
        <v>155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162</v>
      </c>
      <c r="BM167" s="238" t="s">
        <v>285</v>
      </c>
    </row>
    <row r="168" s="2" customFormat="1">
      <c r="A168" s="39"/>
      <c r="B168" s="40"/>
      <c r="C168" s="41"/>
      <c r="D168" s="242" t="s">
        <v>192</v>
      </c>
      <c r="E168" s="41"/>
      <c r="F168" s="273" t="s">
        <v>1156</v>
      </c>
      <c r="G168" s="41"/>
      <c r="H168" s="41"/>
      <c r="I168" s="274"/>
      <c r="J168" s="41"/>
      <c r="K168" s="41"/>
      <c r="L168" s="45"/>
      <c r="M168" s="275"/>
      <c r="N168" s="27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192</v>
      </c>
      <c r="AU168" s="18" t="s">
        <v>83</v>
      </c>
    </row>
    <row r="169" s="2" customFormat="1" ht="16.5" customHeight="1">
      <c r="A169" s="39"/>
      <c r="B169" s="40"/>
      <c r="C169" s="227" t="s">
        <v>288</v>
      </c>
      <c r="D169" s="227" t="s">
        <v>157</v>
      </c>
      <c r="E169" s="228" t="s">
        <v>1157</v>
      </c>
      <c r="F169" s="229" t="s">
        <v>1158</v>
      </c>
      <c r="G169" s="230" t="s">
        <v>459</v>
      </c>
      <c r="H169" s="231">
        <v>1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41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162</v>
      </c>
      <c r="AT169" s="238" t="s">
        <v>157</v>
      </c>
      <c r="AU169" s="238" t="s">
        <v>83</v>
      </c>
      <c r="AY169" s="18" t="s">
        <v>155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162</v>
      </c>
      <c r="BM169" s="238" t="s">
        <v>291</v>
      </c>
    </row>
    <row r="170" s="2" customFormat="1">
      <c r="A170" s="39"/>
      <c r="B170" s="40"/>
      <c r="C170" s="41"/>
      <c r="D170" s="242" t="s">
        <v>192</v>
      </c>
      <c r="E170" s="41"/>
      <c r="F170" s="273" t="s">
        <v>1159</v>
      </c>
      <c r="G170" s="41"/>
      <c r="H170" s="41"/>
      <c r="I170" s="274"/>
      <c r="J170" s="41"/>
      <c r="K170" s="41"/>
      <c r="L170" s="45"/>
      <c r="M170" s="275"/>
      <c r="N170" s="276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192</v>
      </c>
      <c r="AU170" s="18" t="s">
        <v>83</v>
      </c>
    </row>
    <row r="171" s="2" customFormat="1" ht="16.5" customHeight="1">
      <c r="A171" s="39"/>
      <c r="B171" s="40"/>
      <c r="C171" s="227" t="s">
        <v>233</v>
      </c>
      <c r="D171" s="227" t="s">
        <v>157</v>
      </c>
      <c r="E171" s="228" t="s">
        <v>1160</v>
      </c>
      <c r="F171" s="229" t="s">
        <v>1161</v>
      </c>
      <c r="G171" s="230" t="s">
        <v>459</v>
      </c>
      <c r="H171" s="231">
        <v>1</v>
      </c>
      <c r="I171" s="232"/>
      <c r="J171" s="233">
        <f>ROUND(I171*H171,2)</f>
        <v>0</v>
      </c>
      <c r="K171" s="229" t="s">
        <v>1</v>
      </c>
      <c r="L171" s="45"/>
      <c r="M171" s="234" t="s">
        <v>1</v>
      </c>
      <c r="N171" s="235" t="s">
        <v>41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162</v>
      </c>
      <c r="AT171" s="238" t="s">
        <v>157</v>
      </c>
      <c r="AU171" s="238" t="s">
        <v>83</v>
      </c>
      <c r="AY171" s="18" t="s">
        <v>155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83</v>
      </c>
      <c r="BK171" s="239">
        <f>ROUND(I171*H171,2)</f>
        <v>0</v>
      </c>
      <c r="BL171" s="18" t="s">
        <v>162</v>
      </c>
      <c r="BM171" s="238" t="s">
        <v>295</v>
      </c>
    </row>
    <row r="172" s="2" customFormat="1">
      <c r="A172" s="39"/>
      <c r="B172" s="40"/>
      <c r="C172" s="41"/>
      <c r="D172" s="242" t="s">
        <v>192</v>
      </c>
      <c r="E172" s="41"/>
      <c r="F172" s="273" t="s">
        <v>1162</v>
      </c>
      <c r="G172" s="41"/>
      <c r="H172" s="41"/>
      <c r="I172" s="274"/>
      <c r="J172" s="41"/>
      <c r="K172" s="41"/>
      <c r="L172" s="45"/>
      <c r="M172" s="275"/>
      <c r="N172" s="276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192</v>
      </c>
      <c r="AU172" s="18" t="s">
        <v>83</v>
      </c>
    </row>
    <row r="173" s="2" customFormat="1" ht="16.5" customHeight="1">
      <c r="A173" s="39"/>
      <c r="B173" s="40"/>
      <c r="C173" s="227" t="s">
        <v>299</v>
      </c>
      <c r="D173" s="227" t="s">
        <v>157</v>
      </c>
      <c r="E173" s="228" t="s">
        <v>1163</v>
      </c>
      <c r="F173" s="229" t="s">
        <v>1164</v>
      </c>
      <c r="G173" s="230" t="s">
        <v>459</v>
      </c>
      <c r="H173" s="231">
        <v>1</v>
      </c>
      <c r="I173" s="232"/>
      <c r="J173" s="233">
        <f>ROUND(I173*H173,2)</f>
        <v>0</v>
      </c>
      <c r="K173" s="229" t="s">
        <v>1</v>
      </c>
      <c r="L173" s="45"/>
      <c r="M173" s="234" t="s">
        <v>1</v>
      </c>
      <c r="N173" s="235" t="s">
        <v>41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162</v>
      </c>
      <c r="AT173" s="238" t="s">
        <v>157</v>
      </c>
      <c r="AU173" s="238" t="s">
        <v>83</v>
      </c>
      <c r="AY173" s="18" t="s">
        <v>155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83</v>
      </c>
      <c r="BK173" s="239">
        <f>ROUND(I173*H173,2)</f>
        <v>0</v>
      </c>
      <c r="BL173" s="18" t="s">
        <v>162</v>
      </c>
      <c r="BM173" s="238" t="s">
        <v>303</v>
      </c>
    </row>
    <row r="174" s="2" customFormat="1">
      <c r="A174" s="39"/>
      <c r="B174" s="40"/>
      <c r="C174" s="41"/>
      <c r="D174" s="242" t="s">
        <v>192</v>
      </c>
      <c r="E174" s="41"/>
      <c r="F174" s="273" t="s">
        <v>1165</v>
      </c>
      <c r="G174" s="41"/>
      <c r="H174" s="41"/>
      <c r="I174" s="274"/>
      <c r="J174" s="41"/>
      <c r="K174" s="41"/>
      <c r="L174" s="45"/>
      <c r="M174" s="275"/>
      <c r="N174" s="27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192</v>
      </c>
      <c r="AU174" s="18" t="s">
        <v>83</v>
      </c>
    </row>
    <row r="175" s="12" customFormat="1" ht="25.92" customHeight="1">
      <c r="A175" s="12"/>
      <c r="B175" s="211"/>
      <c r="C175" s="212"/>
      <c r="D175" s="213" t="s">
        <v>75</v>
      </c>
      <c r="E175" s="214" t="s">
        <v>1166</v>
      </c>
      <c r="F175" s="214" t="s">
        <v>1167</v>
      </c>
      <c r="G175" s="212"/>
      <c r="H175" s="212"/>
      <c r="I175" s="215"/>
      <c r="J175" s="216">
        <f>BK175</f>
        <v>0</v>
      </c>
      <c r="K175" s="212"/>
      <c r="L175" s="217"/>
      <c r="M175" s="218"/>
      <c r="N175" s="219"/>
      <c r="O175" s="219"/>
      <c r="P175" s="220">
        <f>SUM(P176:P189)</f>
        <v>0</v>
      </c>
      <c r="Q175" s="219"/>
      <c r="R175" s="220">
        <f>SUM(R176:R189)</f>
        <v>0</v>
      </c>
      <c r="S175" s="219"/>
      <c r="T175" s="221">
        <f>SUM(T176:T189)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2" t="s">
        <v>83</v>
      </c>
      <c r="AT175" s="223" t="s">
        <v>75</v>
      </c>
      <c r="AU175" s="223" t="s">
        <v>76</v>
      </c>
      <c r="AY175" s="222" t="s">
        <v>155</v>
      </c>
      <c r="BK175" s="224">
        <f>SUM(BK176:BK189)</f>
        <v>0</v>
      </c>
    </row>
    <row r="176" s="2" customFormat="1" ht="16.5" customHeight="1">
      <c r="A176" s="39"/>
      <c r="B176" s="40"/>
      <c r="C176" s="227" t="s">
        <v>237</v>
      </c>
      <c r="D176" s="227" t="s">
        <v>157</v>
      </c>
      <c r="E176" s="228" t="s">
        <v>1168</v>
      </c>
      <c r="F176" s="229" t="s">
        <v>1169</v>
      </c>
      <c r="G176" s="230" t="s">
        <v>459</v>
      </c>
      <c r="H176" s="231">
        <v>1</v>
      </c>
      <c r="I176" s="232"/>
      <c r="J176" s="233">
        <f>ROUND(I176*H176,2)</f>
        <v>0</v>
      </c>
      <c r="K176" s="229" t="s">
        <v>1</v>
      </c>
      <c r="L176" s="45"/>
      <c r="M176" s="234" t="s">
        <v>1</v>
      </c>
      <c r="N176" s="235" t="s">
        <v>41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162</v>
      </c>
      <c r="AT176" s="238" t="s">
        <v>157</v>
      </c>
      <c r="AU176" s="238" t="s">
        <v>83</v>
      </c>
      <c r="AY176" s="18" t="s">
        <v>155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83</v>
      </c>
      <c r="BK176" s="239">
        <f>ROUND(I176*H176,2)</f>
        <v>0</v>
      </c>
      <c r="BL176" s="18" t="s">
        <v>162</v>
      </c>
      <c r="BM176" s="238" t="s">
        <v>308</v>
      </c>
    </row>
    <row r="177" s="2" customFormat="1">
      <c r="A177" s="39"/>
      <c r="B177" s="40"/>
      <c r="C177" s="41"/>
      <c r="D177" s="242" t="s">
        <v>192</v>
      </c>
      <c r="E177" s="41"/>
      <c r="F177" s="273" t="s">
        <v>1170</v>
      </c>
      <c r="G177" s="41"/>
      <c r="H177" s="41"/>
      <c r="I177" s="274"/>
      <c r="J177" s="41"/>
      <c r="K177" s="41"/>
      <c r="L177" s="45"/>
      <c r="M177" s="275"/>
      <c r="N177" s="27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192</v>
      </c>
      <c r="AU177" s="18" t="s">
        <v>83</v>
      </c>
    </row>
    <row r="178" s="2" customFormat="1" ht="16.5" customHeight="1">
      <c r="A178" s="39"/>
      <c r="B178" s="40"/>
      <c r="C178" s="227" t="s">
        <v>309</v>
      </c>
      <c r="D178" s="227" t="s">
        <v>157</v>
      </c>
      <c r="E178" s="228" t="s">
        <v>1171</v>
      </c>
      <c r="F178" s="229" t="s">
        <v>1172</v>
      </c>
      <c r="G178" s="230" t="s">
        <v>459</v>
      </c>
      <c r="H178" s="231">
        <v>1</v>
      </c>
      <c r="I178" s="232"/>
      <c r="J178" s="233">
        <f>ROUND(I178*H178,2)</f>
        <v>0</v>
      </c>
      <c r="K178" s="229" t="s">
        <v>1</v>
      </c>
      <c r="L178" s="45"/>
      <c r="M178" s="234" t="s">
        <v>1</v>
      </c>
      <c r="N178" s="235" t="s">
        <v>41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162</v>
      </c>
      <c r="AT178" s="238" t="s">
        <v>157</v>
      </c>
      <c r="AU178" s="238" t="s">
        <v>83</v>
      </c>
      <c r="AY178" s="18" t="s">
        <v>155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83</v>
      </c>
      <c r="BK178" s="239">
        <f>ROUND(I178*H178,2)</f>
        <v>0</v>
      </c>
      <c r="BL178" s="18" t="s">
        <v>162</v>
      </c>
      <c r="BM178" s="238" t="s">
        <v>312</v>
      </c>
    </row>
    <row r="179" s="2" customFormat="1">
      <c r="A179" s="39"/>
      <c r="B179" s="40"/>
      <c r="C179" s="41"/>
      <c r="D179" s="242" t="s">
        <v>192</v>
      </c>
      <c r="E179" s="41"/>
      <c r="F179" s="273" t="s">
        <v>1173</v>
      </c>
      <c r="G179" s="41"/>
      <c r="H179" s="41"/>
      <c r="I179" s="274"/>
      <c r="J179" s="41"/>
      <c r="K179" s="41"/>
      <c r="L179" s="45"/>
      <c r="M179" s="275"/>
      <c r="N179" s="27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192</v>
      </c>
      <c r="AU179" s="18" t="s">
        <v>83</v>
      </c>
    </row>
    <row r="180" s="2" customFormat="1" ht="16.5" customHeight="1">
      <c r="A180" s="39"/>
      <c r="B180" s="40"/>
      <c r="C180" s="227" t="s">
        <v>242</v>
      </c>
      <c r="D180" s="227" t="s">
        <v>157</v>
      </c>
      <c r="E180" s="228" t="s">
        <v>1174</v>
      </c>
      <c r="F180" s="229" t="s">
        <v>1175</v>
      </c>
      <c r="G180" s="230" t="s">
        <v>459</v>
      </c>
      <c r="H180" s="231">
        <v>1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41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162</v>
      </c>
      <c r="AT180" s="238" t="s">
        <v>157</v>
      </c>
      <c r="AU180" s="238" t="s">
        <v>83</v>
      </c>
      <c r="AY180" s="18" t="s">
        <v>155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83</v>
      </c>
      <c r="BK180" s="239">
        <f>ROUND(I180*H180,2)</f>
        <v>0</v>
      </c>
      <c r="BL180" s="18" t="s">
        <v>162</v>
      </c>
      <c r="BM180" s="238" t="s">
        <v>316</v>
      </c>
    </row>
    <row r="181" s="2" customFormat="1">
      <c r="A181" s="39"/>
      <c r="B181" s="40"/>
      <c r="C181" s="41"/>
      <c r="D181" s="242" t="s">
        <v>192</v>
      </c>
      <c r="E181" s="41"/>
      <c r="F181" s="273" t="s">
        <v>1176</v>
      </c>
      <c r="G181" s="41"/>
      <c r="H181" s="41"/>
      <c r="I181" s="274"/>
      <c r="J181" s="41"/>
      <c r="K181" s="41"/>
      <c r="L181" s="45"/>
      <c r="M181" s="275"/>
      <c r="N181" s="27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192</v>
      </c>
      <c r="AU181" s="18" t="s">
        <v>83</v>
      </c>
    </row>
    <row r="182" s="2" customFormat="1" ht="16.5" customHeight="1">
      <c r="A182" s="39"/>
      <c r="B182" s="40"/>
      <c r="C182" s="227" t="s">
        <v>319</v>
      </c>
      <c r="D182" s="227" t="s">
        <v>157</v>
      </c>
      <c r="E182" s="228" t="s">
        <v>1177</v>
      </c>
      <c r="F182" s="229" t="s">
        <v>1178</v>
      </c>
      <c r="G182" s="230" t="s">
        <v>459</v>
      </c>
      <c r="H182" s="231">
        <v>1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41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162</v>
      </c>
      <c r="AT182" s="238" t="s">
        <v>157</v>
      </c>
      <c r="AU182" s="238" t="s">
        <v>83</v>
      </c>
      <c r="AY182" s="18" t="s">
        <v>155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83</v>
      </c>
      <c r="BK182" s="239">
        <f>ROUND(I182*H182,2)</f>
        <v>0</v>
      </c>
      <c r="BL182" s="18" t="s">
        <v>162</v>
      </c>
      <c r="BM182" s="238" t="s">
        <v>323</v>
      </c>
    </row>
    <row r="183" s="2" customFormat="1">
      <c r="A183" s="39"/>
      <c r="B183" s="40"/>
      <c r="C183" s="41"/>
      <c r="D183" s="242" t="s">
        <v>192</v>
      </c>
      <c r="E183" s="41"/>
      <c r="F183" s="273" t="s">
        <v>1179</v>
      </c>
      <c r="G183" s="41"/>
      <c r="H183" s="41"/>
      <c r="I183" s="274"/>
      <c r="J183" s="41"/>
      <c r="K183" s="41"/>
      <c r="L183" s="45"/>
      <c r="M183" s="275"/>
      <c r="N183" s="27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192</v>
      </c>
      <c r="AU183" s="18" t="s">
        <v>83</v>
      </c>
    </row>
    <row r="184" s="2" customFormat="1" ht="21.75" customHeight="1">
      <c r="A184" s="39"/>
      <c r="B184" s="40"/>
      <c r="C184" s="227" t="s">
        <v>246</v>
      </c>
      <c r="D184" s="227" t="s">
        <v>157</v>
      </c>
      <c r="E184" s="228" t="s">
        <v>1180</v>
      </c>
      <c r="F184" s="229" t="s">
        <v>1181</v>
      </c>
      <c r="G184" s="230" t="s">
        <v>459</v>
      </c>
      <c r="H184" s="231">
        <v>1</v>
      </c>
      <c r="I184" s="232"/>
      <c r="J184" s="233">
        <f>ROUND(I184*H184,2)</f>
        <v>0</v>
      </c>
      <c r="K184" s="229" t="s">
        <v>1</v>
      </c>
      <c r="L184" s="45"/>
      <c r="M184" s="234" t="s">
        <v>1</v>
      </c>
      <c r="N184" s="235" t="s">
        <v>41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162</v>
      </c>
      <c r="AT184" s="238" t="s">
        <v>157</v>
      </c>
      <c r="AU184" s="238" t="s">
        <v>83</v>
      </c>
      <c r="AY184" s="18" t="s">
        <v>155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83</v>
      </c>
      <c r="BK184" s="239">
        <f>ROUND(I184*H184,2)</f>
        <v>0</v>
      </c>
      <c r="BL184" s="18" t="s">
        <v>162</v>
      </c>
      <c r="BM184" s="238" t="s">
        <v>327</v>
      </c>
    </row>
    <row r="185" s="2" customFormat="1">
      <c r="A185" s="39"/>
      <c r="B185" s="40"/>
      <c r="C185" s="41"/>
      <c r="D185" s="242" t="s">
        <v>192</v>
      </c>
      <c r="E185" s="41"/>
      <c r="F185" s="273" t="s">
        <v>1182</v>
      </c>
      <c r="G185" s="41"/>
      <c r="H185" s="41"/>
      <c r="I185" s="274"/>
      <c r="J185" s="41"/>
      <c r="K185" s="41"/>
      <c r="L185" s="45"/>
      <c r="M185" s="275"/>
      <c r="N185" s="27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192</v>
      </c>
      <c r="AU185" s="18" t="s">
        <v>83</v>
      </c>
    </row>
    <row r="186" s="2" customFormat="1" ht="16.5" customHeight="1">
      <c r="A186" s="39"/>
      <c r="B186" s="40"/>
      <c r="C186" s="227" t="s">
        <v>328</v>
      </c>
      <c r="D186" s="227" t="s">
        <v>157</v>
      </c>
      <c r="E186" s="228" t="s">
        <v>1183</v>
      </c>
      <c r="F186" s="229" t="s">
        <v>1184</v>
      </c>
      <c r="G186" s="230" t="s">
        <v>459</v>
      </c>
      <c r="H186" s="231">
        <v>1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41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162</v>
      </c>
      <c r="AT186" s="238" t="s">
        <v>157</v>
      </c>
      <c r="AU186" s="238" t="s">
        <v>83</v>
      </c>
      <c r="AY186" s="18" t="s">
        <v>155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83</v>
      </c>
      <c r="BK186" s="239">
        <f>ROUND(I186*H186,2)</f>
        <v>0</v>
      </c>
      <c r="BL186" s="18" t="s">
        <v>162</v>
      </c>
      <c r="BM186" s="238" t="s">
        <v>331</v>
      </c>
    </row>
    <row r="187" s="2" customFormat="1">
      <c r="A187" s="39"/>
      <c r="B187" s="40"/>
      <c r="C187" s="41"/>
      <c r="D187" s="242" t="s">
        <v>192</v>
      </c>
      <c r="E187" s="41"/>
      <c r="F187" s="273" t="s">
        <v>1185</v>
      </c>
      <c r="G187" s="41"/>
      <c r="H187" s="41"/>
      <c r="I187" s="274"/>
      <c r="J187" s="41"/>
      <c r="K187" s="41"/>
      <c r="L187" s="45"/>
      <c r="M187" s="275"/>
      <c r="N187" s="27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192</v>
      </c>
      <c r="AU187" s="18" t="s">
        <v>83</v>
      </c>
    </row>
    <row r="188" s="2" customFormat="1" ht="16.5" customHeight="1">
      <c r="A188" s="39"/>
      <c r="B188" s="40"/>
      <c r="C188" s="227" t="s">
        <v>251</v>
      </c>
      <c r="D188" s="227" t="s">
        <v>157</v>
      </c>
      <c r="E188" s="228" t="s">
        <v>1186</v>
      </c>
      <c r="F188" s="229" t="s">
        <v>1187</v>
      </c>
      <c r="G188" s="230" t="s">
        <v>459</v>
      </c>
      <c r="H188" s="231">
        <v>1</v>
      </c>
      <c r="I188" s="232"/>
      <c r="J188" s="233">
        <f>ROUND(I188*H188,2)</f>
        <v>0</v>
      </c>
      <c r="K188" s="229" t="s">
        <v>1</v>
      </c>
      <c r="L188" s="45"/>
      <c r="M188" s="234" t="s">
        <v>1</v>
      </c>
      <c r="N188" s="235" t="s">
        <v>41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162</v>
      </c>
      <c r="AT188" s="238" t="s">
        <v>157</v>
      </c>
      <c r="AU188" s="238" t="s">
        <v>83</v>
      </c>
      <c r="AY188" s="18" t="s">
        <v>155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83</v>
      </c>
      <c r="BK188" s="239">
        <f>ROUND(I188*H188,2)</f>
        <v>0</v>
      </c>
      <c r="BL188" s="18" t="s">
        <v>162</v>
      </c>
      <c r="BM188" s="238" t="s">
        <v>335</v>
      </c>
    </row>
    <row r="189" s="2" customFormat="1">
      <c r="A189" s="39"/>
      <c r="B189" s="40"/>
      <c r="C189" s="41"/>
      <c r="D189" s="242" t="s">
        <v>192</v>
      </c>
      <c r="E189" s="41"/>
      <c r="F189" s="273" t="s">
        <v>1188</v>
      </c>
      <c r="G189" s="41"/>
      <c r="H189" s="41"/>
      <c r="I189" s="274"/>
      <c r="J189" s="41"/>
      <c r="K189" s="41"/>
      <c r="L189" s="45"/>
      <c r="M189" s="275"/>
      <c r="N189" s="27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192</v>
      </c>
      <c r="AU189" s="18" t="s">
        <v>83</v>
      </c>
    </row>
    <row r="190" s="12" customFormat="1" ht="25.92" customHeight="1">
      <c r="A190" s="12"/>
      <c r="B190" s="211"/>
      <c r="C190" s="212"/>
      <c r="D190" s="213" t="s">
        <v>75</v>
      </c>
      <c r="E190" s="214" t="s">
        <v>1189</v>
      </c>
      <c r="F190" s="214" t="s">
        <v>1190</v>
      </c>
      <c r="G190" s="212"/>
      <c r="H190" s="212"/>
      <c r="I190" s="215"/>
      <c r="J190" s="216">
        <f>BK190</f>
        <v>0</v>
      </c>
      <c r="K190" s="212"/>
      <c r="L190" s="217"/>
      <c r="M190" s="218"/>
      <c r="N190" s="219"/>
      <c r="O190" s="219"/>
      <c r="P190" s="220">
        <f>SUM(P191:P192)</f>
        <v>0</v>
      </c>
      <c r="Q190" s="219"/>
      <c r="R190" s="220">
        <f>SUM(R191:R192)</f>
        <v>0</v>
      </c>
      <c r="S190" s="219"/>
      <c r="T190" s="221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2" t="s">
        <v>83</v>
      </c>
      <c r="AT190" s="223" t="s">
        <v>75</v>
      </c>
      <c r="AU190" s="223" t="s">
        <v>76</v>
      </c>
      <c r="AY190" s="222" t="s">
        <v>155</v>
      </c>
      <c r="BK190" s="224">
        <f>SUM(BK191:BK192)</f>
        <v>0</v>
      </c>
    </row>
    <row r="191" s="2" customFormat="1" ht="16.5" customHeight="1">
      <c r="A191" s="39"/>
      <c r="B191" s="40"/>
      <c r="C191" s="227" t="s">
        <v>332</v>
      </c>
      <c r="D191" s="227" t="s">
        <v>157</v>
      </c>
      <c r="E191" s="228" t="s">
        <v>1191</v>
      </c>
      <c r="F191" s="229" t="s">
        <v>1192</v>
      </c>
      <c r="G191" s="230" t="s">
        <v>459</v>
      </c>
      <c r="H191" s="231">
        <v>1</v>
      </c>
      <c r="I191" s="232"/>
      <c r="J191" s="233">
        <f>ROUND(I191*H191,2)</f>
        <v>0</v>
      </c>
      <c r="K191" s="229" t="s">
        <v>1</v>
      </c>
      <c r="L191" s="45"/>
      <c r="M191" s="234" t="s">
        <v>1</v>
      </c>
      <c r="N191" s="235" t="s">
        <v>41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162</v>
      </c>
      <c r="AT191" s="238" t="s">
        <v>157</v>
      </c>
      <c r="AU191" s="238" t="s">
        <v>83</v>
      </c>
      <c r="AY191" s="18" t="s">
        <v>155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83</v>
      </c>
      <c r="BK191" s="239">
        <f>ROUND(I191*H191,2)</f>
        <v>0</v>
      </c>
      <c r="BL191" s="18" t="s">
        <v>162</v>
      </c>
      <c r="BM191" s="238" t="s">
        <v>339</v>
      </c>
    </row>
    <row r="192" s="2" customFormat="1">
      <c r="A192" s="39"/>
      <c r="B192" s="40"/>
      <c r="C192" s="41"/>
      <c r="D192" s="242" t="s">
        <v>192</v>
      </c>
      <c r="E192" s="41"/>
      <c r="F192" s="273" t="s">
        <v>1193</v>
      </c>
      <c r="G192" s="41"/>
      <c r="H192" s="41"/>
      <c r="I192" s="274"/>
      <c r="J192" s="41"/>
      <c r="K192" s="41"/>
      <c r="L192" s="45"/>
      <c r="M192" s="305"/>
      <c r="N192" s="306"/>
      <c r="O192" s="301"/>
      <c r="P192" s="301"/>
      <c r="Q192" s="301"/>
      <c r="R192" s="301"/>
      <c r="S192" s="301"/>
      <c r="T192" s="307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192</v>
      </c>
      <c r="AU192" s="18" t="s">
        <v>83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P4xJZ0YlhD3pTzBZM/qA15L9RrELmL3PC5ec6HZo+ICuvYlTvLBpVrBuEAM/gJpVTf77lN1cr2+Unj/ujkaDxg==" hashValue="a0RiTT5AYYumIFUrCvvjgZhYNb3eyYahjXT2Vx26l9XMMbSZKfGIJ9S0Zz3wmoy7K3xsIYct0NaEKfxETV79mA==" algorithmName="SHA-512" password="CC35"/>
  <autoFilter ref="C120:K19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Opočínek III. část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1194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8. 2. 2024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1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ROUND((SUM(BE124:BE176)),  2)</f>
        <v>0</v>
      </c>
      <c r="G33" s="39"/>
      <c r="H33" s="39"/>
      <c r="I33" s="165">
        <v>0.20999999999999999</v>
      </c>
      <c r="J33" s="164">
        <f>ROUND(((SUM(BE124:BE176))*I33),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ROUND((SUM(BF124:BF176)),  2)</f>
        <v>0</v>
      </c>
      <c r="G34" s="39"/>
      <c r="H34" s="39"/>
      <c r="I34" s="165">
        <v>0.12</v>
      </c>
      <c r="J34" s="164">
        <f>ROUND(((SUM(BF124:BF176))*I34),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ROUND((SUM(BG124:BG176)),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ROUND((SUM(BH124:BH176)),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ROUND((SUM(BI124:BI176)),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Opočínek III. část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06 - Vedlejší a ostatní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Opočínek</v>
      </c>
      <c r="G89" s="41"/>
      <c r="H89" s="41"/>
      <c r="I89" s="33" t="s">
        <v>22</v>
      </c>
      <c r="J89" s="80" t="str">
        <f>IF(J12="","",J12)</f>
        <v>8. 2. 2024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Vodovody a kanalizace Pardubice, a.s.</v>
      </c>
      <c r="G91" s="41"/>
      <c r="H91" s="41"/>
      <c r="I91" s="33" t="s">
        <v>30</v>
      </c>
      <c r="J91" s="37" t="str">
        <f>E21</f>
        <v>Multiaqua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Lubor Dítě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126</v>
      </c>
      <c r="D94" s="186"/>
      <c r="E94" s="186"/>
      <c r="F94" s="186"/>
      <c r="G94" s="186"/>
      <c r="H94" s="186"/>
      <c r="I94" s="186"/>
      <c r="J94" s="187" t="s">
        <v>127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128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129</v>
      </c>
    </row>
    <row r="97" s="9" customFormat="1" ht="24.96" customHeight="1">
      <c r="A97" s="9"/>
      <c r="B97" s="189"/>
      <c r="C97" s="190"/>
      <c r="D97" s="191" t="s">
        <v>1195</v>
      </c>
      <c r="E97" s="192"/>
      <c r="F97" s="192"/>
      <c r="G97" s="192"/>
      <c r="H97" s="192"/>
      <c r="I97" s="192"/>
      <c r="J97" s="193">
        <f>J125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1196</v>
      </c>
      <c r="E98" s="197"/>
      <c r="F98" s="197"/>
      <c r="G98" s="197"/>
      <c r="H98" s="197"/>
      <c r="I98" s="197"/>
      <c r="J98" s="198">
        <f>J126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9"/>
      <c r="C99" s="190"/>
      <c r="D99" s="191" t="s">
        <v>1197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1196</v>
      </c>
      <c r="E100" s="197"/>
      <c r="F100" s="197"/>
      <c r="G100" s="197"/>
      <c r="H100" s="197"/>
      <c r="I100" s="197"/>
      <c r="J100" s="198">
        <f>J131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1198</v>
      </c>
      <c r="E101" s="192"/>
      <c r="F101" s="192"/>
      <c r="G101" s="192"/>
      <c r="H101" s="192"/>
      <c r="I101" s="192"/>
      <c r="J101" s="193">
        <f>J138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4"/>
      <c r="D102" s="196" t="s">
        <v>1196</v>
      </c>
      <c r="E102" s="197"/>
      <c r="F102" s="197"/>
      <c r="G102" s="197"/>
      <c r="H102" s="197"/>
      <c r="I102" s="197"/>
      <c r="J102" s="198">
        <f>J139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1199</v>
      </c>
      <c r="E103" s="192"/>
      <c r="F103" s="192"/>
      <c r="G103" s="192"/>
      <c r="H103" s="192"/>
      <c r="I103" s="192"/>
      <c r="J103" s="193">
        <f>J163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4"/>
      <c r="D104" s="196" t="s">
        <v>1196</v>
      </c>
      <c r="E104" s="197"/>
      <c r="F104" s="197"/>
      <c r="G104" s="197"/>
      <c r="H104" s="197"/>
      <c r="I104" s="197"/>
      <c r="J104" s="198">
        <f>J164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140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Opočínek III. část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06 - Vedlejší a ostatní náklady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Opočínek</v>
      </c>
      <c r="G118" s="41"/>
      <c r="H118" s="41"/>
      <c r="I118" s="33" t="s">
        <v>22</v>
      </c>
      <c r="J118" s="80" t="str">
        <f>IF(J12="","",J12)</f>
        <v>8. 2. 2024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Vodovody a kanalizace Pardubice, a.s.</v>
      </c>
      <c r="G120" s="41"/>
      <c r="H120" s="41"/>
      <c r="I120" s="33" t="s">
        <v>30</v>
      </c>
      <c r="J120" s="37" t="str">
        <f>E21</f>
        <v>Multiaqua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Ing. Lubor Dítě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141</v>
      </c>
      <c r="D123" s="203" t="s">
        <v>61</v>
      </c>
      <c r="E123" s="203" t="s">
        <v>57</v>
      </c>
      <c r="F123" s="203" t="s">
        <v>58</v>
      </c>
      <c r="G123" s="203" t="s">
        <v>142</v>
      </c>
      <c r="H123" s="203" t="s">
        <v>143</v>
      </c>
      <c r="I123" s="203" t="s">
        <v>144</v>
      </c>
      <c r="J123" s="203" t="s">
        <v>127</v>
      </c>
      <c r="K123" s="204" t="s">
        <v>145</v>
      </c>
      <c r="L123" s="205"/>
      <c r="M123" s="101" t="s">
        <v>1</v>
      </c>
      <c r="N123" s="102" t="s">
        <v>40</v>
      </c>
      <c r="O123" s="102" t="s">
        <v>146</v>
      </c>
      <c r="P123" s="102" t="s">
        <v>147</v>
      </c>
      <c r="Q123" s="102" t="s">
        <v>148</v>
      </c>
      <c r="R123" s="102" t="s">
        <v>149</v>
      </c>
      <c r="S123" s="102" t="s">
        <v>150</v>
      </c>
      <c r="T123" s="103" t="s">
        <v>151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152</v>
      </c>
      <c r="D124" s="41"/>
      <c r="E124" s="41"/>
      <c r="F124" s="41"/>
      <c r="G124" s="41"/>
      <c r="H124" s="41"/>
      <c r="I124" s="41"/>
      <c r="J124" s="206">
        <f>BK124</f>
        <v>0</v>
      </c>
      <c r="K124" s="41"/>
      <c r="L124" s="45"/>
      <c r="M124" s="104"/>
      <c r="N124" s="207"/>
      <c r="O124" s="105"/>
      <c r="P124" s="208">
        <f>P125+P130+P138+P163</f>
        <v>0</v>
      </c>
      <c r="Q124" s="105"/>
      <c r="R124" s="208">
        <f>R125+R130+R138+R163</f>
        <v>0</v>
      </c>
      <c r="S124" s="105"/>
      <c r="T124" s="209">
        <f>T125+T130+T138+T163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129</v>
      </c>
      <c r="BK124" s="210">
        <f>BK125+BK130+BK138+BK163</f>
        <v>0</v>
      </c>
    </row>
    <row r="125" s="12" customFormat="1" ht="25.92" customHeight="1">
      <c r="A125" s="12"/>
      <c r="B125" s="211"/>
      <c r="C125" s="212"/>
      <c r="D125" s="213" t="s">
        <v>75</v>
      </c>
      <c r="E125" s="214" t="s">
        <v>1048</v>
      </c>
      <c r="F125" s="214" t="s">
        <v>1200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</f>
        <v>0</v>
      </c>
      <c r="Q125" s="219"/>
      <c r="R125" s="220">
        <f>R126</f>
        <v>0</v>
      </c>
      <c r="S125" s="219"/>
      <c r="T125" s="221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83</v>
      </c>
      <c r="AT125" s="223" t="s">
        <v>75</v>
      </c>
      <c r="AU125" s="223" t="s">
        <v>76</v>
      </c>
      <c r="AY125" s="222" t="s">
        <v>155</v>
      </c>
      <c r="BK125" s="224">
        <f>BK126</f>
        <v>0</v>
      </c>
    </row>
    <row r="126" s="12" customFormat="1" ht="22.8" customHeight="1">
      <c r="A126" s="12"/>
      <c r="B126" s="211"/>
      <c r="C126" s="212"/>
      <c r="D126" s="213" t="s">
        <v>75</v>
      </c>
      <c r="E126" s="225" t="s">
        <v>1136</v>
      </c>
      <c r="F126" s="225" t="s">
        <v>1201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SUM(P127:P129)</f>
        <v>0</v>
      </c>
      <c r="Q126" s="219"/>
      <c r="R126" s="220">
        <f>SUM(R127:R129)</f>
        <v>0</v>
      </c>
      <c r="S126" s="219"/>
      <c r="T126" s="221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75</v>
      </c>
      <c r="AU126" s="223" t="s">
        <v>83</v>
      </c>
      <c r="AY126" s="222" t="s">
        <v>155</v>
      </c>
      <c r="BK126" s="224">
        <f>SUM(BK127:BK129)</f>
        <v>0</v>
      </c>
    </row>
    <row r="127" s="2" customFormat="1" ht="24.15" customHeight="1">
      <c r="A127" s="39"/>
      <c r="B127" s="40"/>
      <c r="C127" s="227" t="s">
        <v>83</v>
      </c>
      <c r="D127" s="227" t="s">
        <v>157</v>
      </c>
      <c r="E127" s="228" t="s">
        <v>1202</v>
      </c>
      <c r="F127" s="229" t="s">
        <v>1203</v>
      </c>
      <c r="G127" s="230" t="s">
        <v>459</v>
      </c>
      <c r="H127" s="231">
        <v>1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162</v>
      </c>
      <c r="AT127" s="238" t="s">
        <v>157</v>
      </c>
      <c r="AU127" s="238" t="s">
        <v>85</v>
      </c>
      <c r="AY127" s="18" t="s">
        <v>155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162</v>
      </c>
      <c r="BM127" s="238" t="s">
        <v>85</v>
      </c>
    </row>
    <row r="128" s="2" customFormat="1" ht="16.5" customHeight="1">
      <c r="A128" s="39"/>
      <c r="B128" s="40"/>
      <c r="C128" s="227" t="s">
        <v>85</v>
      </c>
      <c r="D128" s="227" t="s">
        <v>157</v>
      </c>
      <c r="E128" s="228" t="s">
        <v>1204</v>
      </c>
      <c r="F128" s="229" t="s">
        <v>1205</v>
      </c>
      <c r="G128" s="230" t="s">
        <v>459</v>
      </c>
      <c r="H128" s="231">
        <v>1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162</v>
      </c>
      <c r="AT128" s="238" t="s">
        <v>157</v>
      </c>
      <c r="AU128" s="238" t="s">
        <v>85</v>
      </c>
      <c r="AY128" s="18" t="s">
        <v>155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162</v>
      </c>
      <c r="BM128" s="238" t="s">
        <v>162</v>
      </c>
    </row>
    <row r="129" s="2" customFormat="1" ht="16.5" customHeight="1">
      <c r="A129" s="39"/>
      <c r="B129" s="40"/>
      <c r="C129" s="227" t="s">
        <v>178</v>
      </c>
      <c r="D129" s="227" t="s">
        <v>157</v>
      </c>
      <c r="E129" s="228" t="s">
        <v>1206</v>
      </c>
      <c r="F129" s="229" t="s">
        <v>1207</v>
      </c>
      <c r="G129" s="230" t="s">
        <v>459</v>
      </c>
      <c r="H129" s="231">
        <v>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162</v>
      </c>
      <c r="AT129" s="238" t="s">
        <v>157</v>
      </c>
      <c r="AU129" s="238" t="s">
        <v>85</v>
      </c>
      <c r="AY129" s="18" t="s">
        <v>155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162</v>
      </c>
      <c r="BM129" s="238" t="s">
        <v>181</v>
      </c>
    </row>
    <row r="130" s="12" customFormat="1" ht="25.92" customHeight="1">
      <c r="A130" s="12"/>
      <c r="B130" s="211"/>
      <c r="C130" s="212"/>
      <c r="D130" s="213" t="s">
        <v>75</v>
      </c>
      <c r="E130" s="214" t="s">
        <v>1152</v>
      </c>
      <c r="F130" s="214" t="s">
        <v>1208</v>
      </c>
      <c r="G130" s="212"/>
      <c r="H130" s="212"/>
      <c r="I130" s="215"/>
      <c r="J130" s="216">
        <f>BK130</f>
        <v>0</v>
      </c>
      <c r="K130" s="212"/>
      <c r="L130" s="217"/>
      <c r="M130" s="218"/>
      <c r="N130" s="219"/>
      <c r="O130" s="219"/>
      <c r="P130" s="220">
        <f>P131</f>
        <v>0</v>
      </c>
      <c r="Q130" s="219"/>
      <c r="R130" s="220">
        <f>R131</f>
        <v>0</v>
      </c>
      <c r="S130" s="219"/>
      <c r="T130" s="221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83</v>
      </c>
      <c r="AT130" s="223" t="s">
        <v>75</v>
      </c>
      <c r="AU130" s="223" t="s">
        <v>76</v>
      </c>
      <c r="AY130" s="222" t="s">
        <v>155</v>
      </c>
      <c r="BK130" s="224">
        <f>BK131</f>
        <v>0</v>
      </c>
    </row>
    <row r="131" s="12" customFormat="1" ht="22.8" customHeight="1">
      <c r="A131" s="12"/>
      <c r="B131" s="211"/>
      <c r="C131" s="212"/>
      <c r="D131" s="213" t="s">
        <v>75</v>
      </c>
      <c r="E131" s="225" t="s">
        <v>1136</v>
      </c>
      <c r="F131" s="225" t="s">
        <v>1201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SUM(P132:P137)</f>
        <v>0</v>
      </c>
      <c r="Q131" s="219"/>
      <c r="R131" s="220">
        <f>SUM(R132:R137)</f>
        <v>0</v>
      </c>
      <c r="S131" s="219"/>
      <c r="T131" s="221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83</v>
      </c>
      <c r="AT131" s="223" t="s">
        <v>75</v>
      </c>
      <c r="AU131" s="223" t="s">
        <v>83</v>
      </c>
      <c r="AY131" s="222" t="s">
        <v>155</v>
      </c>
      <c r="BK131" s="224">
        <f>SUM(BK132:BK137)</f>
        <v>0</v>
      </c>
    </row>
    <row r="132" s="2" customFormat="1" ht="16.5" customHeight="1">
      <c r="A132" s="39"/>
      <c r="B132" s="40"/>
      <c r="C132" s="227" t="s">
        <v>162</v>
      </c>
      <c r="D132" s="227" t="s">
        <v>157</v>
      </c>
      <c r="E132" s="228" t="s">
        <v>1209</v>
      </c>
      <c r="F132" s="229" t="s">
        <v>1210</v>
      </c>
      <c r="G132" s="230" t="s">
        <v>459</v>
      </c>
      <c r="H132" s="231">
        <v>1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162</v>
      </c>
      <c r="AT132" s="238" t="s">
        <v>157</v>
      </c>
      <c r="AU132" s="238" t="s">
        <v>85</v>
      </c>
      <c r="AY132" s="18" t="s">
        <v>155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162</v>
      </c>
      <c r="BM132" s="238" t="s">
        <v>186</v>
      </c>
    </row>
    <row r="133" s="2" customFormat="1">
      <c r="A133" s="39"/>
      <c r="B133" s="40"/>
      <c r="C133" s="41"/>
      <c r="D133" s="242" t="s">
        <v>192</v>
      </c>
      <c r="E133" s="41"/>
      <c r="F133" s="273" t="s">
        <v>1211</v>
      </c>
      <c r="G133" s="41"/>
      <c r="H133" s="41"/>
      <c r="I133" s="274"/>
      <c r="J133" s="41"/>
      <c r="K133" s="41"/>
      <c r="L133" s="45"/>
      <c r="M133" s="275"/>
      <c r="N133" s="27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192</v>
      </c>
      <c r="AU133" s="18" t="s">
        <v>85</v>
      </c>
    </row>
    <row r="134" s="2" customFormat="1" ht="33" customHeight="1">
      <c r="A134" s="39"/>
      <c r="B134" s="40"/>
      <c r="C134" s="227" t="s">
        <v>188</v>
      </c>
      <c r="D134" s="227" t="s">
        <v>157</v>
      </c>
      <c r="E134" s="228" t="s">
        <v>1212</v>
      </c>
      <c r="F134" s="229" t="s">
        <v>1213</v>
      </c>
      <c r="G134" s="230" t="s">
        <v>459</v>
      </c>
      <c r="H134" s="231">
        <v>1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162</v>
      </c>
      <c r="AT134" s="238" t="s">
        <v>157</v>
      </c>
      <c r="AU134" s="238" t="s">
        <v>85</v>
      </c>
      <c r="AY134" s="18" t="s">
        <v>155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162</v>
      </c>
      <c r="BM134" s="238" t="s">
        <v>191</v>
      </c>
    </row>
    <row r="135" s="2" customFormat="1">
      <c r="A135" s="39"/>
      <c r="B135" s="40"/>
      <c r="C135" s="41"/>
      <c r="D135" s="242" t="s">
        <v>192</v>
      </c>
      <c r="E135" s="41"/>
      <c r="F135" s="273" t="s">
        <v>1214</v>
      </c>
      <c r="G135" s="41"/>
      <c r="H135" s="41"/>
      <c r="I135" s="274"/>
      <c r="J135" s="41"/>
      <c r="K135" s="41"/>
      <c r="L135" s="45"/>
      <c r="M135" s="275"/>
      <c r="N135" s="27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192</v>
      </c>
      <c r="AU135" s="18" t="s">
        <v>85</v>
      </c>
    </row>
    <row r="136" s="2" customFormat="1" ht="49.05" customHeight="1">
      <c r="A136" s="39"/>
      <c r="B136" s="40"/>
      <c r="C136" s="227" t="s">
        <v>181</v>
      </c>
      <c r="D136" s="227" t="s">
        <v>157</v>
      </c>
      <c r="E136" s="228" t="s">
        <v>1215</v>
      </c>
      <c r="F136" s="229" t="s">
        <v>1216</v>
      </c>
      <c r="G136" s="230" t="s">
        <v>459</v>
      </c>
      <c r="H136" s="231">
        <v>1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162</v>
      </c>
      <c r="AT136" s="238" t="s">
        <v>157</v>
      </c>
      <c r="AU136" s="238" t="s">
        <v>85</v>
      </c>
      <c r="AY136" s="18" t="s">
        <v>155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162</v>
      </c>
      <c r="BM136" s="238" t="s">
        <v>8</v>
      </c>
    </row>
    <row r="137" s="2" customFormat="1" ht="78" customHeight="1">
      <c r="A137" s="39"/>
      <c r="B137" s="40"/>
      <c r="C137" s="227" t="s">
        <v>199</v>
      </c>
      <c r="D137" s="227" t="s">
        <v>157</v>
      </c>
      <c r="E137" s="228" t="s">
        <v>1217</v>
      </c>
      <c r="F137" s="229" t="s">
        <v>1218</v>
      </c>
      <c r="G137" s="230" t="s">
        <v>459</v>
      </c>
      <c r="H137" s="231">
        <v>1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162</v>
      </c>
      <c r="AT137" s="238" t="s">
        <v>157</v>
      </c>
      <c r="AU137" s="238" t="s">
        <v>85</v>
      </c>
      <c r="AY137" s="18" t="s">
        <v>155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162</v>
      </c>
      <c r="BM137" s="238" t="s">
        <v>203</v>
      </c>
    </row>
    <row r="138" s="12" customFormat="1" ht="25.92" customHeight="1">
      <c r="A138" s="12"/>
      <c r="B138" s="211"/>
      <c r="C138" s="212"/>
      <c r="D138" s="213" t="s">
        <v>75</v>
      </c>
      <c r="E138" s="214" t="s">
        <v>1166</v>
      </c>
      <c r="F138" s="214" t="s">
        <v>1219</v>
      </c>
      <c r="G138" s="212"/>
      <c r="H138" s="212"/>
      <c r="I138" s="215"/>
      <c r="J138" s="216">
        <f>BK138</f>
        <v>0</v>
      </c>
      <c r="K138" s="212"/>
      <c r="L138" s="217"/>
      <c r="M138" s="218"/>
      <c r="N138" s="219"/>
      <c r="O138" s="219"/>
      <c r="P138" s="220">
        <f>P139</f>
        <v>0</v>
      </c>
      <c r="Q138" s="219"/>
      <c r="R138" s="220">
        <f>R139</f>
        <v>0</v>
      </c>
      <c r="S138" s="219"/>
      <c r="T138" s="221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83</v>
      </c>
      <c r="AT138" s="223" t="s">
        <v>75</v>
      </c>
      <c r="AU138" s="223" t="s">
        <v>76</v>
      </c>
      <c r="AY138" s="222" t="s">
        <v>155</v>
      </c>
      <c r="BK138" s="224">
        <f>BK139</f>
        <v>0</v>
      </c>
    </row>
    <row r="139" s="12" customFormat="1" ht="22.8" customHeight="1">
      <c r="A139" s="12"/>
      <c r="B139" s="211"/>
      <c r="C139" s="212"/>
      <c r="D139" s="213" t="s">
        <v>75</v>
      </c>
      <c r="E139" s="225" t="s">
        <v>1136</v>
      </c>
      <c r="F139" s="225" t="s">
        <v>1201</v>
      </c>
      <c r="G139" s="212"/>
      <c r="H139" s="212"/>
      <c r="I139" s="215"/>
      <c r="J139" s="226">
        <f>BK139</f>
        <v>0</v>
      </c>
      <c r="K139" s="212"/>
      <c r="L139" s="217"/>
      <c r="M139" s="218"/>
      <c r="N139" s="219"/>
      <c r="O139" s="219"/>
      <c r="P139" s="220">
        <f>SUM(P140:P162)</f>
        <v>0</v>
      </c>
      <c r="Q139" s="219"/>
      <c r="R139" s="220">
        <f>SUM(R140:R162)</f>
        <v>0</v>
      </c>
      <c r="S139" s="219"/>
      <c r="T139" s="221">
        <f>SUM(T140:T162)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83</v>
      </c>
      <c r="AT139" s="223" t="s">
        <v>75</v>
      </c>
      <c r="AU139" s="223" t="s">
        <v>83</v>
      </c>
      <c r="AY139" s="222" t="s">
        <v>155</v>
      </c>
      <c r="BK139" s="224">
        <f>SUM(BK140:BK162)</f>
        <v>0</v>
      </c>
    </row>
    <row r="140" s="2" customFormat="1" ht="33" customHeight="1">
      <c r="A140" s="39"/>
      <c r="B140" s="40"/>
      <c r="C140" s="227" t="s">
        <v>186</v>
      </c>
      <c r="D140" s="227" t="s">
        <v>157</v>
      </c>
      <c r="E140" s="228" t="s">
        <v>1220</v>
      </c>
      <c r="F140" s="229" t="s">
        <v>1221</v>
      </c>
      <c r="G140" s="230" t="s">
        <v>459</v>
      </c>
      <c r="H140" s="231">
        <v>1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162</v>
      </c>
      <c r="AT140" s="238" t="s">
        <v>157</v>
      </c>
      <c r="AU140" s="238" t="s">
        <v>85</v>
      </c>
      <c r="AY140" s="18" t="s">
        <v>155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162</v>
      </c>
      <c r="BM140" s="238" t="s">
        <v>209</v>
      </c>
    </row>
    <row r="141" s="2" customFormat="1" ht="44.25" customHeight="1">
      <c r="A141" s="39"/>
      <c r="B141" s="40"/>
      <c r="C141" s="227" t="s">
        <v>212</v>
      </c>
      <c r="D141" s="227" t="s">
        <v>157</v>
      </c>
      <c r="E141" s="228" t="s">
        <v>1222</v>
      </c>
      <c r="F141" s="229" t="s">
        <v>1223</v>
      </c>
      <c r="G141" s="230" t="s">
        <v>459</v>
      </c>
      <c r="H141" s="231">
        <v>1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162</v>
      </c>
      <c r="AT141" s="238" t="s">
        <v>157</v>
      </c>
      <c r="AU141" s="238" t="s">
        <v>85</v>
      </c>
      <c r="AY141" s="18" t="s">
        <v>155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162</v>
      </c>
      <c r="BM141" s="238" t="s">
        <v>216</v>
      </c>
    </row>
    <row r="142" s="2" customFormat="1" ht="16.5" customHeight="1">
      <c r="A142" s="39"/>
      <c r="B142" s="40"/>
      <c r="C142" s="227" t="s">
        <v>191</v>
      </c>
      <c r="D142" s="227" t="s">
        <v>157</v>
      </c>
      <c r="E142" s="228" t="s">
        <v>1224</v>
      </c>
      <c r="F142" s="229" t="s">
        <v>1225</v>
      </c>
      <c r="G142" s="230" t="s">
        <v>459</v>
      </c>
      <c r="H142" s="231">
        <v>1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162</v>
      </c>
      <c r="AT142" s="238" t="s">
        <v>157</v>
      </c>
      <c r="AU142" s="238" t="s">
        <v>85</v>
      </c>
      <c r="AY142" s="18" t="s">
        <v>155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162</v>
      </c>
      <c r="BM142" s="238" t="s">
        <v>219</v>
      </c>
    </row>
    <row r="143" s="2" customFormat="1">
      <c r="A143" s="39"/>
      <c r="B143" s="40"/>
      <c r="C143" s="41"/>
      <c r="D143" s="242" t="s">
        <v>192</v>
      </c>
      <c r="E143" s="41"/>
      <c r="F143" s="273" t="s">
        <v>1226</v>
      </c>
      <c r="G143" s="41"/>
      <c r="H143" s="41"/>
      <c r="I143" s="274"/>
      <c r="J143" s="41"/>
      <c r="K143" s="41"/>
      <c r="L143" s="45"/>
      <c r="M143" s="275"/>
      <c r="N143" s="27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192</v>
      </c>
      <c r="AU143" s="18" t="s">
        <v>85</v>
      </c>
    </row>
    <row r="144" s="2" customFormat="1" ht="24.15" customHeight="1">
      <c r="A144" s="39"/>
      <c r="B144" s="40"/>
      <c r="C144" s="227" t="s">
        <v>220</v>
      </c>
      <c r="D144" s="227" t="s">
        <v>157</v>
      </c>
      <c r="E144" s="228" t="s">
        <v>1227</v>
      </c>
      <c r="F144" s="229" t="s">
        <v>1228</v>
      </c>
      <c r="G144" s="230" t="s">
        <v>459</v>
      </c>
      <c r="H144" s="231">
        <v>1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162</v>
      </c>
      <c r="AT144" s="238" t="s">
        <v>157</v>
      </c>
      <c r="AU144" s="238" t="s">
        <v>85</v>
      </c>
      <c r="AY144" s="18" t="s">
        <v>155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162</v>
      </c>
      <c r="BM144" s="238" t="s">
        <v>223</v>
      </c>
    </row>
    <row r="145" s="2" customFormat="1">
      <c r="A145" s="39"/>
      <c r="B145" s="40"/>
      <c r="C145" s="41"/>
      <c r="D145" s="242" t="s">
        <v>192</v>
      </c>
      <c r="E145" s="41"/>
      <c r="F145" s="273" t="s">
        <v>1229</v>
      </c>
      <c r="G145" s="41"/>
      <c r="H145" s="41"/>
      <c r="I145" s="274"/>
      <c r="J145" s="41"/>
      <c r="K145" s="41"/>
      <c r="L145" s="45"/>
      <c r="M145" s="275"/>
      <c r="N145" s="27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192</v>
      </c>
      <c r="AU145" s="18" t="s">
        <v>85</v>
      </c>
    </row>
    <row r="146" s="2" customFormat="1" ht="16.5" customHeight="1">
      <c r="A146" s="39"/>
      <c r="B146" s="40"/>
      <c r="C146" s="227" t="s">
        <v>8</v>
      </c>
      <c r="D146" s="227" t="s">
        <v>157</v>
      </c>
      <c r="E146" s="228" t="s">
        <v>1230</v>
      </c>
      <c r="F146" s="229" t="s">
        <v>1231</v>
      </c>
      <c r="G146" s="230" t="s">
        <v>459</v>
      </c>
      <c r="H146" s="231">
        <v>1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162</v>
      </c>
      <c r="AT146" s="238" t="s">
        <v>157</v>
      </c>
      <c r="AU146" s="238" t="s">
        <v>85</v>
      </c>
      <c r="AY146" s="18" t="s">
        <v>155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83</v>
      </c>
      <c r="BK146" s="239">
        <f>ROUND(I146*H146,2)</f>
        <v>0</v>
      </c>
      <c r="BL146" s="18" t="s">
        <v>162</v>
      </c>
      <c r="BM146" s="238" t="s">
        <v>233</v>
      </c>
    </row>
    <row r="147" s="2" customFormat="1">
      <c r="A147" s="39"/>
      <c r="B147" s="40"/>
      <c r="C147" s="41"/>
      <c r="D147" s="242" t="s">
        <v>192</v>
      </c>
      <c r="E147" s="41"/>
      <c r="F147" s="273" t="s">
        <v>1232</v>
      </c>
      <c r="G147" s="41"/>
      <c r="H147" s="41"/>
      <c r="I147" s="274"/>
      <c r="J147" s="41"/>
      <c r="K147" s="41"/>
      <c r="L147" s="45"/>
      <c r="M147" s="275"/>
      <c r="N147" s="27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192</v>
      </c>
      <c r="AU147" s="18" t="s">
        <v>85</v>
      </c>
    </row>
    <row r="148" s="2" customFormat="1" ht="16.5" customHeight="1">
      <c r="A148" s="39"/>
      <c r="B148" s="40"/>
      <c r="C148" s="227" t="s">
        <v>234</v>
      </c>
      <c r="D148" s="227" t="s">
        <v>157</v>
      </c>
      <c r="E148" s="228" t="s">
        <v>1233</v>
      </c>
      <c r="F148" s="229" t="s">
        <v>1234</v>
      </c>
      <c r="G148" s="230" t="s">
        <v>459</v>
      </c>
      <c r="H148" s="231">
        <v>1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162</v>
      </c>
      <c r="AT148" s="238" t="s">
        <v>157</v>
      </c>
      <c r="AU148" s="238" t="s">
        <v>85</v>
      </c>
      <c r="AY148" s="18" t="s">
        <v>155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162</v>
      </c>
      <c r="BM148" s="238" t="s">
        <v>237</v>
      </c>
    </row>
    <row r="149" s="2" customFormat="1">
      <c r="A149" s="39"/>
      <c r="B149" s="40"/>
      <c r="C149" s="41"/>
      <c r="D149" s="242" t="s">
        <v>192</v>
      </c>
      <c r="E149" s="41"/>
      <c r="F149" s="273" t="s">
        <v>1235</v>
      </c>
      <c r="G149" s="41"/>
      <c r="H149" s="41"/>
      <c r="I149" s="274"/>
      <c r="J149" s="41"/>
      <c r="K149" s="41"/>
      <c r="L149" s="45"/>
      <c r="M149" s="275"/>
      <c r="N149" s="27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192</v>
      </c>
      <c r="AU149" s="18" t="s">
        <v>85</v>
      </c>
    </row>
    <row r="150" s="2" customFormat="1" ht="16.5" customHeight="1">
      <c r="A150" s="39"/>
      <c r="B150" s="40"/>
      <c r="C150" s="227" t="s">
        <v>203</v>
      </c>
      <c r="D150" s="227" t="s">
        <v>157</v>
      </c>
      <c r="E150" s="228" t="s">
        <v>1236</v>
      </c>
      <c r="F150" s="229" t="s">
        <v>1237</v>
      </c>
      <c r="G150" s="230" t="s">
        <v>459</v>
      </c>
      <c r="H150" s="231">
        <v>1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162</v>
      </c>
      <c r="AT150" s="238" t="s">
        <v>157</v>
      </c>
      <c r="AU150" s="238" t="s">
        <v>85</v>
      </c>
      <c r="AY150" s="18" t="s">
        <v>155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162</v>
      </c>
      <c r="BM150" s="238" t="s">
        <v>242</v>
      </c>
    </row>
    <row r="151" s="2" customFormat="1" ht="33" customHeight="1">
      <c r="A151" s="39"/>
      <c r="B151" s="40"/>
      <c r="C151" s="227" t="s">
        <v>243</v>
      </c>
      <c r="D151" s="227" t="s">
        <v>157</v>
      </c>
      <c r="E151" s="228" t="s">
        <v>1238</v>
      </c>
      <c r="F151" s="229" t="s">
        <v>1239</v>
      </c>
      <c r="G151" s="230" t="s">
        <v>459</v>
      </c>
      <c r="H151" s="231">
        <v>1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162</v>
      </c>
      <c r="AT151" s="238" t="s">
        <v>157</v>
      </c>
      <c r="AU151" s="238" t="s">
        <v>85</v>
      </c>
      <c r="AY151" s="18" t="s">
        <v>155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162</v>
      </c>
      <c r="BM151" s="238" t="s">
        <v>246</v>
      </c>
    </row>
    <row r="152" s="2" customFormat="1">
      <c r="A152" s="39"/>
      <c r="B152" s="40"/>
      <c r="C152" s="41"/>
      <c r="D152" s="242" t="s">
        <v>192</v>
      </c>
      <c r="E152" s="41"/>
      <c r="F152" s="273" t="s">
        <v>1240</v>
      </c>
      <c r="G152" s="41"/>
      <c r="H152" s="41"/>
      <c r="I152" s="274"/>
      <c r="J152" s="41"/>
      <c r="K152" s="41"/>
      <c r="L152" s="45"/>
      <c r="M152" s="275"/>
      <c r="N152" s="27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192</v>
      </c>
      <c r="AU152" s="18" t="s">
        <v>85</v>
      </c>
    </row>
    <row r="153" s="2" customFormat="1" ht="24.15" customHeight="1">
      <c r="A153" s="39"/>
      <c r="B153" s="40"/>
      <c r="C153" s="227" t="s">
        <v>209</v>
      </c>
      <c r="D153" s="227" t="s">
        <v>157</v>
      </c>
      <c r="E153" s="228" t="s">
        <v>1241</v>
      </c>
      <c r="F153" s="229" t="s">
        <v>1242</v>
      </c>
      <c r="G153" s="230" t="s">
        <v>459</v>
      </c>
      <c r="H153" s="231">
        <v>1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162</v>
      </c>
      <c r="AT153" s="238" t="s">
        <v>157</v>
      </c>
      <c r="AU153" s="238" t="s">
        <v>85</v>
      </c>
      <c r="AY153" s="18" t="s">
        <v>155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162</v>
      </c>
      <c r="BM153" s="238" t="s">
        <v>251</v>
      </c>
    </row>
    <row r="154" s="2" customFormat="1">
      <c r="A154" s="39"/>
      <c r="B154" s="40"/>
      <c r="C154" s="41"/>
      <c r="D154" s="242" t="s">
        <v>192</v>
      </c>
      <c r="E154" s="41"/>
      <c r="F154" s="273" t="s">
        <v>1243</v>
      </c>
      <c r="G154" s="41"/>
      <c r="H154" s="41"/>
      <c r="I154" s="274"/>
      <c r="J154" s="41"/>
      <c r="K154" s="41"/>
      <c r="L154" s="45"/>
      <c r="M154" s="275"/>
      <c r="N154" s="27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192</v>
      </c>
      <c r="AU154" s="18" t="s">
        <v>85</v>
      </c>
    </row>
    <row r="155" s="2" customFormat="1" ht="16.5" customHeight="1">
      <c r="A155" s="39"/>
      <c r="B155" s="40"/>
      <c r="C155" s="227" t="s">
        <v>254</v>
      </c>
      <c r="D155" s="227" t="s">
        <v>157</v>
      </c>
      <c r="E155" s="228" t="s">
        <v>1244</v>
      </c>
      <c r="F155" s="229" t="s">
        <v>1245</v>
      </c>
      <c r="G155" s="230" t="s">
        <v>459</v>
      </c>
      <c r="H155" s="231">
        <v>1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162</v>
      </c>
      <c r="AT155" s="238" t="s">
        <v>157</v>
      </c>
      <c r="AU155" s="238" t="s">
        <v>85</v>
      </c>
      <c r="AY155" s="18" t="s">
        <v>155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162</v>
      </c>
      <c r="BM155" s="238" t="s">
        <v>257</v>
      </c>
    </row>
    <row r="156" s="2" customFormat="1">
      <c r="A156" s="39"/>
      <c r="B156" s="40"/>
      <c r="C156" s="41"/>
      <c r="D156" s="242" t="s">
        <v>192</v>
      </c>
      <c r="E156" s="41"/>
      <c r="F156" s="273" t="s">
        <v>1246</v>
      </c>
      <c r="G156" s="41"/>
      <c r="H156" s="41"/>
      <c r="I156" s="274"/>
      <c r="J156" s="41"/>
      <c r="K156" s="41"/>
      <c r="L156" s="45"/>
      <c r="M156" s="275"/>
      <c r="N156" s="27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192</v>
      </c>
      <c r="AU156" s="18" t="s">
        <v>85</v>
      </c>
    </row>
    <row r="157" s="2" customFormat="1" ht="24.15" customHeight="1">
      <c r="A157" s="39"/>
      <c r="B157" s="40"/>
      <c r="C157" s="227" t="s">
        <v>216</v>
      </c>
      <c r="D157" s="227" t="s">
        <v>157</v>
      </c>
      <c r="E157" s="228" t="s">
        <v>1247</v>
      </c>
      <c r="F157" s="229" t="s">
        <v>1248</v>
      </c>
      <c r="G157" s="230" t="s">
        <v>459</v>
      </c>
      <c r="H157" s="231">
        <v>1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162</v>
      </c>
      <c r="AT157" s="238" t="s">
        <v>157</v>
      </c>
      <c r="AU157" s="238" t="s">
        <v>85</v>
      </c>
      <c r="AY157" s="18" t="s">
        <v>155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162</v>
      </c>
      <c r="BM157" s="238" t="s">
        <v>261</v>
      </c>
    </row>
    <row r="158" s="2" customFormat="1" ht="37.8" customHeight="1">
      <c r="A158" s="39"/>
      <c r="B158" s="40"/>
      <c r="C158" s="227" t="s">
        <v>263</v>
      </c>
      <c r="D158" s="227" t="s">
        <v>157</v>
      </c>
      <c r="E158" s="228" t="s">
        <v>1249</v>
      </c>
      <c r="F158" s="229" t="s">
        <v>1250</v>
      </c>
      <c r="G158" s="230" t="s">
        <v>459</v>
      </c>
      <c r="H158" s="231">
        <v>1</v>
      </c>
      <c r="I158" s="232"/>
      <c r="J158" s="233">
        <f>ROUND(I158*H158,2)</f>
        <v>0</v>
      </c>
      <c r="K158" s="229" t="s">
        <v>1</v>
      </c>
      <c r="L158" s="45"/>
      <c r="M158" s="234" t="s">
        <v>1</v>
      </c>
      <c r="N158" s="235" t="s">
        <v>41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162</v>
      </c>
      <c r="AT158" s="238" t="s">
        <v>157</v>
      </c>
      <c r="AU158" s="238" t="s">
        <v>85</v>
      </c>
      <c r="AY158" s="18" t="s">
        <v>155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83</v>
      </c>
      <c r="BK158" s="239">
        <f>ROUND(I158*H158,2)</f>
        <v>0</v>
      </c>
      <c r="BL158" s="18" t="s">
        <v>162</v>
      </c>
      <c r="BM158" s="238" t="s">
        <v>268</v>
      </c>
    </row>
    <row r="159" s="2" customFormat="1" ht="24.15" customHeight="1">
      <c r="A159" s="39"/>
      <c r="B159" s="40"/>
      <c r="C159" s="227" t="s">
        <v>219</v>
      </c>
      <c r="D159" s="227" t="s">
        <v>157</v>
      </c>
      <c r="E159" s="228" t="s">
        <v>1251</v>
      </c>
      <c r="F159" s="229" t="s">
        <v>1252</v>
      </c>
      <c r="G159" s="230" t="s">
        <v>459</v>
      </c>
      <c r="H159" s="231">
        <v>1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41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162</v>
      </c>
      <c r="AT159" s="238" t="s">
        <v>157</v>
      </c>
      <c r="AU159" s="238" t="s">
        <v>85</v>
      </c>
      <c r="AY159" s="18" t="s">
        <v>155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162</v>
      </c>
      <c r="BM159" s="238" t="s">
        <v>273</v>
      </c>
    </row>
    <row r="160" s="2" customFormat="1" ht="37.8" customHeight="1">
      <c r="A160" s="39"/>
      <c r="B160" s="40"/>
      <c r="C160" s="227" t="s">
        <v>7</v>
      </c>
      <c r="D160" s="227" t="s">
        <v>157</v>
      </c>
      <c r="E160" s="228" t="s">
        <v>1253</v>
      </c>
      <c r="F160" s="229" t="s">
        <v>1254</v>
      </c>
      <c r="G160" s="230" t="s">
        <v>459</v>
      </c>
      <c r="H160" s="231">
        <v>1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41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162</v>
      </c>
      <c r="AT160" s="238" t="s">
        <v>157</v>
      </c>
      <c r="AU160" s="238" t="s">
        <v>85</v>
      </c>
      <c r="AY160" s="18" t="s">
        <v>155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83</v>
      </c>
      <c r="BK160" s="239">
        <f>ROUND(I160*H160,2)</f>
        <v>0</v>
      </c>
      <c r="BL160" s="18" t="s">
        <v>162</v>
      </c>
      <c r="BM160" s="238" t="s">
        <v>280</v>
      </c>
    </row>
    <row r="161" s="2" customFormat="1" ht="284.4" customHeight="1">
      <c r="A161" s="39"/>
      <c r="B161" s="40"/>
      <c r="C161" s="227" t="s">
        <v>223</v>
      </c>
      <c r="D161" s="227" t="s">
        <v>157</v>
      </c>
      <c r="E161" s="228" t="s">
        <v>1255</v>
      </c>
      <c r="F161" s="229" t="s">
        <v>1256</v>
      </c>
      <c r="G161" s="230" t="s">
        <v>459</v>
      </c>
      <c r="H161" s="231">
        <v>1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41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162</v>
      </c>
      <c r="AT161" s="238" t="s">
        <v>157</v>
      </c>
      <c r="AU161" s="238" t="s">
        <v>85</v>
      </c>
      <c r="AY161" s="18" t="s">
        <v>155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162</v>
      </c>
      <c r="BM161" s="238" t="s">
        <v>285</v>
      </c>
    </row>
    <row r="162" s="2" customFormat="1" ht="24.15" customHeight="1">
      <c r="A162" s="39"/>
      <c r="B162" s="40"/>
      <c r="C162" s="227" t="s">
        <v>288</v>
      </c>
      <c r="D162" s="227" t="s">
        <v>157</v>
      </c>
      <c r="E162" s="228" t="s">
        <v>1257</v>
      </c>
      <c r="F162" s="229" t="s">
        <v>1258</v>
      </c>
      <c r="G162" s="230" t="s">
        <v>459</v>
      </c>
      <c r="H162" s="231">
        <v>1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162</v>
      </c>
      <c r="AT162" s="238" t="s">
        <v>157</v>
      </c>
      <c r="AU162" s="238" t="s">
        <v>85</v>
      </c>
      <c r="AY162" s="18" t="s">
        <v>155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83</v>
      </c>
      <c r="BK162" s="239">
        <f>ROUND(I162*H162,2)</f>
        <v>0</v>
      </c>
      <c r="BL162" s="18" t="s">
        <v>162</v>
      </c>
      <c r="BM162" s="238" t="s">
        <v>291</v>
      </c>
    </row>
    <row r="163" s="12" customFormat="1" ht="25.92" customHeight="1">
      <c r="A163" s="12"/>
      <c r="B163" s="211"/>
      <c r="C163" s="212"/>
      <c r="D163" s="213" t="s">
        <v>75</v>
      </c>
      <c r="E163" s="214" t="s">
        <v>1189</v>
      </c>
      <c r="F163" s="214" t="s">
        <v>1259</v>
      </c>
      <c r="G163" s="212"/>
      <c r="H163" s="212"/>
      <c r="I163" s="215"/>
      <c r="J163" s="216">
        <f>BK163</f>
        <v>0</v>
      </c>
      <c r="K163" s="212"/>
      <c r="L163" s="217"/>
      <c r="M163" s="218"/>
      <c r="N163" s="219"/>
      <c r="O163" s="219"/>
      <c r="P163" s="220">
        <f>P164</f>
        <v>0</v>
      </c>
      <c r="Q163" s="219"/>
      <c r="R163" s="220">
        <f>R164</f>
        <v>0</v>
      </c>
      <c r="S163" s="219"/>
      <c r="T163" s="221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2" t="s">
        <v>83</v>
      </c>
      <c r="AT163" s="223" t="s">
        <v>75</v>
      </c>
      <c r="AU163" s="223" t="s">
        <v>76</v>
      </c>
      <c r="AY163" s="222" t="s">
        <v>155</v>
      </c>
      <c r="BK163" s="224">
        <f>BK164</f>
        <v>0</v>
      </c>
    </row>
    <row r="164" s="12" customFormat="1" ht="22.8" customHeight="1">
      <c r="A164" s="12"/>
      <c r="B164" s="211"/>
      <c r="C164" s="212"/>
      <c r="D164" s="213" t="s">
        <v>75</v>
      </c>
      <c r="E164" s="225" t="s">
        <v>1136</v>
      </c>
      <c r="F164" s="225" t="s">
        <v>1201</v>
      </c>
      <c r="G164" s="212"/>
      <c r="H164" s="212"/>
      <c r="I164" s="215"/>
      <c r="J164" s="226">
        <f>BK164</f>
        <v>0</v>
      </c>
      <c r="K164" s="212"/>
      <c r="L164" s="217"/>
      <c r="M164" s="218"/>
      <c r="N164" s="219"/>
      <c r="O164" s="219"/>
      <c r="P164" s="220">
        <f>SUM(P165:P176)</f>
        <v>0</v>
      </c>
      <c r="Q164" s="219"/>
      <c r="R164" s="220">
        <f>SUM(R165:R176)</f>
        <v>0</v>
      </c>
      <c r="S164" s="219"/>
      <c r="T164" s="221">
        <f>SUM(T165:T176)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2" t="s">
        <v>83</v>
      </c>
      <c r="AT164" s="223" t="s">
        <v>75</v>
      </c>
      <c r="AU164" s="223" t="s">
        <v>83</v>
      </c>
      <c r="AY164" s="222" t="s">
        <v>155</v>
      </c>
      <c r="BK164" s="224">
        <f>SUM(BK165:BK176)</f>
        <v>0</v>
      </c>
    </row>
    <row r="165" s="2" customFormat="1" ht="37.8" customHeight="1">
      <c r="A165" s="39"/>
      <c r="B165" s="40"/>
      <c r="C165" s="227" t="s">
        <v>233</v>
      </c>
      <c r="D165" s="227" t="s">
        <v>157</v>
      </c>
      <c r="E165" s="228" t="s">
        <v>1260</v>
      </c>
      <c r="F165" s="229" t="s">
        <v>1261</v>
      </c>
      <c r="G165" s="230" t="s">
        <v>459</v>
      </c>
      <c r="H165" s="231">
        <v>1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41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162</v>
      </c>
      <c r="AT165" s="238" t="s">
        <v>157</v>
      </c>
      <c r="AU165" s="238" t="s">
        <v>85</v>
      </c>
      <c r="AY165" s="18" t="s">
        <v>155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83</v>
      </c>
      <c r="BK165" s="239">
        <f>ROUND(I165*H165,2)</f>
        <v>0</v>
      </c>
      <c r="BL165" s="18" t="s">
        <v>162</v>
      </c>
      <c r="BM165" s="238" t="s">
        <v>295</v>
      </c>
    </row>
    <row r="166" s="2" customFormat="1">
      <c r="A166" s="39"/>
      <c r="B166" s="40"/>
      <c r="C166" s="41"/>
      <c r="D166" s="242" t="s">
        <v>192</v>
      </c>
      <c r="E166" s="41"/>
      <c r="F166" s="273" t="s">
        <v>1262</v>
      </c>
      <c r="G166" s="41"/>
      <c r="H166" s="41"/>
      <c r="I166" s="274"/>
      <c r="J166" s="41"/>
      <c r="K166" s="41"/>
      <c r="L166" s="45"/>
      <c r="M166" s="275"/>
      <c r="N166" s="27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192</v>
      </c>
      <c r="AU166" s="18" t="s">
        <v>85</v>
      </c>
    </row>
    <row r="167" s="2" customFormat="1" ht="24.15" customHeight="1">
      <c r="A167" s="39"/>
      <c r="B167" s="40"/>
      <c r="C167" s="227" t="s">
        <v>299</v>
      </c>
      <c r="D167" s="227" t="s">
        <v>157</v>
      </c>
      <c r="E167" s="228" t="s">
        <v>1263</v>
      </c>
      <c r="F167" s="229" t="s">
        <v>1264</v>
      </c>
      <c r="G167" s="230" t="s">
        <v>459</v>
      </c>
      <c r="H167" s="231">
        <v>1</v>
      </c>
      <c r="I167" s="232"/>
      <c r="J167" s="233">
        <f>ROUND(I167*H167,2)</f>
        <v>0</v>
      </c>
      <c r="K167" s="229" t="s">
        <v>1</v>
      </c>
      <c r="L167" s="45"/>
      <c r="M167" s="234" t="s">
        <v>1</v>
      </c>
      <c r="N167" s="235" t="s">
        <v>41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162</v>
      </c>
      <c r="AT167" s="238" t="s">
        <v>157</v>
      </c>
      <c r="AU167" s="238" t="s">
        <v>85</v>
      </c>
      <c r="AY167" s="18" t="s">
        <v>155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162</v>
      </c>
      <c r="BM167" s="238" t="s">
        <v>303</v>
      </c>
    </row>
    <row r="168" s="2" customFormat="1">
      <c r="A168" s="39"/>
      <c r="B168" s="40"/>
      <c r="C168" s="41"/>
      <c r="D168" s="242" t="s">
        <v>192</v>
      </c>
      <c r="E168" s="41"/>
      <c r="F168" s="273" t="s">
        <v>1265</v>
      </c>
      <c r="G168" s="41"/>
      <c r="H168" s="41"/>
      <c r="I168" s="274"/>
      <c r="J168" s="41"/>
      <c r="K168" s="41"/>
      <c r="L168" s="45"/>
      <c r="M168" s="275"/>
      <c r="N168" s="27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192</v>
      </c>
      <c r="AU168" s="18" t="s">
        <v>85</v>
      </c>
    </row>
    <row r="169" s="2" customFormat="1" ht="49.05" customHeight="1">
      <c r="A169" s="39"/>
      <c r="B169" s="40"/>
      <c r="C169" s="227" t="s">
        <v>237</v>
      </c>
      <c r="D169" s="227" t="s">
        <v>157</v>
      </c>
      <c r="E169" s="228" t="s">
        <v>1266</v>
      </c>
      <c r="F169" s="229" t="s">
        <v>1267</v>
      </c>
      <c r="G169" s="230" t="s">
        <v>459</v>
      </c>
      <c r="H169" s="231">
        <v>1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41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162</v>
      </c>
      <c r="AT169" s="238" t="s">
        <v>157</v>
      </c>
      <c r="AU169" s="238" t="s">
        <v>85</v>
      </c>
      <c r="AY169" s="18" t="s">
        <v>155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162</v>
      </c>
      <c r="BM169" s="238" t="s">
        <v>308</v>
      </c>
    </row>
    <row r="170" s="2" customFormat="1" ht="24.15" customHeight="1">
      <c r="A170" s="39"/>
      <c r="B170" s="40"/>
      <c r="C170" s="227" t="s">
        <v>309</v>
      </c>
      <c r="D170" s="227" t="s">
        <v>157</v>
      </c>
      <c r="E170" s="228" t="s">
        <v>1268</v>
      </c>
      <c r="F170" s="229" t="s">
        <v>1269</v>
      </c>
      <c r="G170" s="230" t="s">
        <v>459</v>
      </c>
      <c r="H170" s="231">
        <v>1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41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162</v>
      </c>
      <c r="AT170" s="238" t="s">
        <v>157</v>
      </c>
      <c r="AU170" s="238" t="s">
        <v>85</v>
      </c>
      <c r="AY170" s="18" t="s">
        <v>155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83</v>
      </c>
      <c r="BK170" s="239">
        <f>ROUND(I170*H170,2)</f>
        <v>0</v>
      </c>
      <c r="BL170" s="18" t="s">
        <v>162</v>
      </c>
      <c r="BM170" s="238" t="s">
        <v>312</v>
      </c>
    </row>
    <row r="171" s="2" customFormat="1">
      <c r="A171" s="39"/>
      <c r="B171" s="40"/>
      <c r="C171" s="41"/>
      <c r="D171" s="242" t="s">
        <v>192</v>
      </c>
      <c r="E171" s="41"/>
      <c r="F171" s="273" t="s">
        <v>1270</v>
      </c>
      <c r="G171" s="41"/>
      <c r="H171" s="41"/>
      <c r="I171" s="274"/>
      <c r="J171" s="41"/>
      <c r="K171" s="41"/>
      <c r="L171" s="45"/>
      <c r="M171" s="275"/>
      <c r="N171" s="27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192</v>
      </c>
      <c r="AU171" s="18" t="s">
        <v>85</v>
      </c>
    </row>
    <row r="172" s="2" customFormat="1" ht="24.15" customHeight="1">
      <c r="A172" s="39"/>
      <c r="B172" s="40"/>
      <c r="C172" s="227" t="s">
        <v>242</v>
      </c>
      <c r="D172" s="227" t="s">
        <v>157</v>
      </c>
      <c r="E172" s="228" t="s">
        <v>1271</v>
      </c>
      <c r="F172" s="229" t="s">
        <v>1272</v>
      </c>
      <c r="G172" s="230" t="s">
        <v>459</v>
      </c>
      <c r="H172" s="231">
        <v>1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41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162</v>
      </c>
      <c r="AT172" s="238" t="s">
        <v>157</v>
      </c>
      <c r="AU172" s="238" t="s">
        <v>85</v>
      </c>
      <c r="AY172" s="18" t="s">
        <v>155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162</v>
      </c>
      <c r="BM172" s="238" t="s">
        <v>316</v>
      </c>
    </row>
    <row r="173" s="2" customFormat="1">
      <c r="A173" s="39"/>
      <c r="B173" s="40"/>
      <c r="C173" s="41"/>
      <c r="D173" s="242" t="s">
        <v>192</v>
      </c>
      <c r="E173" s="41"/>
      <c r="F173" s="273" t="s">
        <v>1273</v>
      </c>
      <c r="G173" s="41"/>
      <c r="H173" s="41"/>
      <c r="I173" s="274"/>
      <c r="J173" s="41"/>
      <c r="K173" s="41"/>
      <c r="L173" s="45"/>
      <c r="M173" s="275"/>
      <c r="N173" s="27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192</v>
      </c>
      <c r="AU173" s="18" t="s">
        <v>85</v>
      </c>
    </row>
    <row r="174" s="2" customFormat="1" ht="44.25" customHeight="1">
      <c r="A174" s="39"/>
      <c r="B174" s="40"/>
      <c r="C174" s="227" t="s">
        <v>319</v>
      </c>
      <c r="D174" s="227" t="s">
        <v>157</v>
      </c>
      <c r="E174" s="228" t="s">
        <v>1274</v>
      </c>
      <c r="F174" s="229" t="s">
        <v>1275</v>
      </c>
      <c r="G174" s="230" t="s">
        <v>459</v>
      </c>
      <c r="H174" s="231">
        <v>1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41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162</v>
      </c>
      <c r="AT174" s="238" t="s">
        <v>157</v>
      </c>
      <c r="AU174" s="238" t="s">
        <v>85</v>
      </c>
      <c r="AY174" s="18" t="s">
        <v>155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83</v>
      </c>
      <c r="BK174" s="239">
        <f>ROUND(I174*H174,2)</f>
        <v>0</v>
      </c>
      <c r="BL174" s="18" t="s">
        <v>162</v>
      </c>
      <c r="BM174" s="238" t="s">
        <v>323</v>
      </c>
    </row>
    <row r="175" s="2" customFormat="1" ht="16.5" customHeight="1">
      <c r="A175" s="39"/>
      <c r="B175" s="40"/>
      <c r="C175" s="227" t="s">
        <v>246</v>
      </c>
      <c r="D175" s="227" t="s">
        <v>157</v>
      </c>
      <c r="E175" s="228" t="s">
        <v>1276</v>
      </c>
      <c r="F175" s="229" t="s">
        <v>1277</v>
      </c>
      <c r="G175" s="230" t="s">
        <v>459</v>
      </c>
      <c r="H175" s="231">
        <v>1</v>
      </c>
      <c r="I175" s="232"/>
      <c r="J175" s="233">
        <f>ROUND(I175*H175,2)</f>
        <v>0</v>
      </c>
      <c r="K175" s="229" t="s">
        <v>1</v>
      </c>
      <c r="L175" s="45"/>
      <c r="M175" s="234" t="s">
        <v>1</v>
      </c>
      <c r="N175" s="235" t="s">
        <v>41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162</v>
      </c>
      <c r="AT175" s="238" t="s">
        <v>157</v>
      </c>
      <c r="AU175" s="238" t="s">
        <v>85</v>
      </c>
      <c r="AY175" s="18" t="s">
        <v>155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83</v>
      </c>
      <c r="BK175" s="239">
        <f>ROUND(I175*H175,2)</f>
        <v>0</v>
      </c>
      <c r="BL175" s="18" t="s">
        <v>162</v>
      </c>
      <c r="BM175" s="238" t="s">
        <v>327</v>
      </c>
    </row>
    <row r="176" s="2" customFormat="1" ht="16.5" customHeight="1">
      <c r="A176" s="39"/>
      <c r="B176" s="40"/>
      <c r="C176" s="227" t="s">
        <v>328</v>
      </c>
      <c r="D176" s="227" t="s">
        <v>157</v>
      </c>
      <c r="E176" s="228" t="s">
        <v>1278</v>
      </c>
      <c r="F176" s="229" t="s">
        <v>1279</v>
      </c>
      <c r="G176" s="230" t="s">
        <v>459</v>
      </c>
      <c r="H176" s="231">
        <v>1</v>
      </c>
      <c r="I176" s="232"/>
      <c r="J176" s="233">
        <f>ROUND(I176*H176,2)</f>
        <v>0</v>
      </c>
      <c r="K176" s="229" t="s">
        <v>1</v>
      </c>
      <c r="L176" s="45"/>
      <c r="M176" s="299" t="s">
        <v>1</v>
      </c>
      <c r="N176" s="300" t="s">
        <v>41</v>
      </c>
      <c r="O176" s="301"/>
      <c r="P176" s="302">
        <f>O176*H176</f>
        <v>0</v>
      </c>
      <c r="Q176" s="302">
        <v>0</v>
      </c>
      <c r="R176" s="302">
        <f>Q176*H176</f>
        <v>0</v>
      </c>
      <c r="S176" s="302">
        <v>0</v>
      </c>
      <c r="T176" s="30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162</v>
      </c>
      <c r="AT176" s="238" t="s">
        <v>157</v>
      </c>
      <c r="AU176" s="238" t="s">
        <v>85</v>
      </c>
      <c r="AY176" s="18" t="s">
        <v>155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83</v>
      </c>
      <c r="BK176" s="239">
        <f>ROUND(I176*H176,2)</f>
        <v>0</v>
      </c>
      <c r="BL176" s="18" t="s">
        <v>162</v>
      </c>
      <c r="BM176" s="238" t="s">
        <v>331</v>
      </c>
    </row>
    <row r="177" s="2" customFormat="1" ht="6.96" customHeight="1">
      <c r="A177" s="39"/>
      <c r="B177" s="67"/>
      <c r="C177" s="68"/>
      <c r="D177" s="68"/>
      <c r="E177" s="68"/>
      <c r="F177" s="68"/>
      <c r="G177" s="68"/>
      <c r="H177" s="68"/>
      <c r="I177" s="68"/>
      <c r="J177" s="68"/>
      <c r="K177" s="68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NRqQS4ofUisjSUXF7cfhcDhuw9flVUj/jcgR8EvqQh0LahsBkCDCj+7dRuKQOZJQHrM6Axu7WEFKrgjvGzDs8g==" hashValue="Djr5vr6TDvEZ1NOQmv7FO70vMbqUIsodPgBHpyvazj4eo+d+3/KbJIrAheEZCYGovinDOr1atCUVStf+0EAO4w==" algorithmName="SHA-512" password="CC35"/>
  <autoFilter ref="C123:K17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Malý Ladislav</dc:creator>
  <cp:lastModifiedBy>Malý Ladislav</cp:lastModifiedBy>
  <dcterms:created xsi:type="dcterms:W3CDTF">2024-02-14T06:30:03Z</dcterms:created>
  <dcterms:modified xsi:type="dcterms:W3CDTF">2024-02-14T06:30:23Z</dcterms:modified>
</cp:coreProperties>
</file>