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E:\Data\Svítkov\Školní\VÝKAZ VÝMĚR 2024_oprava\"/>
    </mc:Choice>
  </mc:AlternateContent>
  <xr:revisionPtr revIDLastSave="0" documentId="8_{33AB8047-DACF-4449-8292-FB0A679CA8A9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Rekapitulace stavby" sheetId="1" r:id="rId1"/>
    <sheet name="848-01 - IO 01 - Kanalizace" sheetId="2" r:id="rId2"/>
    <sheet name="848-10 - VON 01 - Vedlejš..." sheetId="3" r:id="rId3"/>
  </sheets>
  <definedNames>
    <definedName name="_xlnm._FilterDatabase" localSheetId="1" hidden="1">'848-01 - IO 01 - Kanalizace'!$C$125:$K$770</definedName>
    <definedName name="_xlnm._FilterDatabase" localSheetId="2" hidden="1">'848-10 - VON 01 - Vedlejš...'!$C$120:$K$168</definedName>
    <definedName name="_xlnm.Print_Titles" localSheetId="1">'848-01 - IO 01 - Kanalizace'!$125:$125</definedName>
    <definedName name="_xlnm.Print_Titles" localSheetId="2">'848-10 - VON 01 - Vedlejš...'!$120:$120</definedName>
    <definedName name="_xlnm.Print_Titles" localSheetId="0">'Rekapitulace stavby'!$92:$92</definedName>
    <definedName name="_xlnm.Print_Area" localSheetId="1">'848-01 - IO 01 - Kanalizace'!$C$4:$J$76,'848-01 - IO 01 - Kanalizace'!$C$82:$J$107,'848-01 - IO 01 - Kanalizace'!$C$113:$K$770</definedName>
    <definedName name="_xlnm.Print_Area" localSheetId="2">'848-10 - VON 01 - Vedlejš...'!$C$4:$J$76,'848-10 - VON 01 - Vedlejš...'!$C$82:$J$102,'848-10 - VON 01 - Vedlejš...'!$C$108:$K$168</definedName>
    <definedName name="_xlnm.Print_Area" localSheetId="0">'Rekapitulace stavby'!$D$4:$AO$76,'Rekapitulace stavby'!$C$82:$AQ$97</definedName>
  </definedNames>
  <calcPr calcId="181029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62" i="3"/>
  <c r="BH162" i="3"/>
  <c r="BG162" i="3"/>
  <c r="BF162" i="3"/>
  <c r="T162" i="3"/>
  <c r="T161" i="3"/>
  <c r="R162" i="3"/>
  <c r="R161" i="3"/>
  <c r="P162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J118" i="3"/>
  <c r="J117" i="3"/>
  <c r="F117" i="3"/>
  <c r="F115" i="3"/>
  <c r="E113" i="3"/>
  <c r="J92" i="3"/>
  <c r="J91" i="3"/>
  <c r="F91" i="3"/>
  <c r="F89" i="3"/>
  <c r="E87" i="3"/>
  <c r="J18" i="3"/>
  <c r="E18" i="3"/>
  <c r="F118" i="3" s="1"/>
  <c r="J17" i="3"/>
  <c r="J12" i="3"/>
  <c r="J89" i="3"/>
  <c r="E7" i="3"/>
  <c r="E111" i="3"/>
  <c r="J37" i="2"/>
  <c r="J36" i="2"/>
  <c r="AY95" i="1" s="1"/>
  <c r="J35" i="2"/>
  <c r="AX95" i="1" s="1"/>
  <c r="BI768" i="2"/>
  <c r="BH768" i="2"/>
  <c r="BG768" i="2"/>
  <c r="BF768" i="2"/>
  <c r="T768" i="2"/>
  <c r="T767" i="2" s="1"/>
  <c r="R768" i="2"/>
  <c r="R767" i="2" s="1"/>
  <c r="P768" i="2"/>
  <c r="P767" i="2"/>
  <c r="BI759" i="2"/>
  <c r="BH759" i="2"/>
  <c r="BG759" i="2"/>
  <c r="BF759" i="2"/>
  <c r="T759" i="2"/>
  <c r="R759" i="2"/>
  <c r="P759" i="2"/>
  <c r="BI754" i="2"/>
  <c r="BH754" i="2"/>
  <c r="BG754" i="2"/>
  <c r="BF754" i="2"/>
  <c r="T754" i="2"/>
  <c r="R754" i="2"/>
  <c r="P754" i="2"/>
  <c r="BI749" i="2"/>
  <c r="BH749" i="2"/>
  <c r="BG749" i="2"/>
  <c r="BF749" i="2"/>
  <c r="T749" i="2"/>
  <c r="R749" i="2"/>
  <c r="P749" i="2"/>
  <c r="BI746" i="2"/>
  <c r="BH746" i="2"/>
  <c r="BG746" i="2"/>
  <c r="BF746" i="2"/>
  <c r="T746" i="2"/>
  <c r="R746" i="2"/>
  <c r="P746" i="2"/>
  <c r="BI742" i="2"/>
  <c r="BH742" i="2"/>
  <c r="BG742" i="2"/>
  <c r="BF742" i="2"/>
  <c r="T742" i="2"/>
  <c r="R742" i="2"/>
  <c r="P742" i="2"/>
  <c r="BI739" i="2"/>
  <c r="BH739" i="2"/>
  <c r="BG739" i="2"/>
  <c r="BF739" i="2"/>
  <c r="T739" i="2"/>
  <c r="R739" i="2"/>
  <c r="P739" i="2"/>
  <c r="BI733" i="2"/>
  <c r="BH733" i="2"/>
  <c r="BG733" i="2"/>
  <c r="BF733" i="2"/>
  <c r="T733" i="2"/>
  <c r="R733" i="2"/>
  <c r="P733" i="2"/>
  <c r="BI728" i="2"/>
  <c r="BH728" i="2"/>
  <c r="BG728" i="2"/>
  <c r="BF728" i="2"/>
  <c r="T728" i="2"/>
  <c r="R728" i="2"/>
  <c r="P728" i="2"/>
  <c r="BI722" i="2"/>
  <c r="BH722" i="2"/>
  <c r="BG722" i="2"/>
  <c r="BF722" i="2"/>
  <c r="T722" i="2"/>
  <c r="R722" i="2"/>
  <c r="P722" i="2"/>
  <c r="BI716" i="2"/>
  <c r="BH716" i="2"/>
  <c r="BG716" i="2"/>
  <c r="BF716" i="2"/>
  <c r="T716" i="2"/>
  <c r="R716" i="2"/>
  <c r="P716" i="2"/>
  <c r="BI705" i="2"/>
  <c r="BH705" i="2"/>
  <c r="BG705" i="2"/>
  <c r="BF705" i="2"/>
  <c r="T705" i="2"/>
  <c r="R705" i="2"/>
  <c r="P705" i="2"/>
  <c r="BI694" i="2"/>
  <c r="BH694" i="2"/>
  <c r="BG694" i="2"/>
  <c r="BF694" i="2"/>
  <c r="T694" i="2"/>
  <c r="R694" i="2"/>
  <c r="P694" i="2"/>
  <c r="BI683" i="2"/>
  <c r="BH683" i="2"/>
  <c r="BG683" i="2"/>
  <c r="BF683" i="2"/>
  <c r="T683" i="2"/>
  <c r="R683" i="2"/>
  <c r="P683" i="2"/>
  <c r="BI679" i="2"/>
  <c r="BH679" i="2"/>
  <c r="BG679" i="2"/>
  <c r="BF679" i="2"/>
  <c r="T679" i="2"/>
  <c r="R679" i="2"/>
  <c r="P679" i="2"/>
  <c r="BI675" i="2"/>
  <c r="BH675" i="2"/>
  <c r="BG675" i="2"/>
  <c r="BF675" i="2"/>
  <c r="T675" i="2"/>
  <c r="R675" i="2"/>
  <c r="P675" i="2"/>
  <c r="BI671" i="2"/>
  <c r="BH671" i="2"/>
  <c r="BG671" i="2"/>
  <c r="BF671" i="2"/>
  <c r="T671" i="2"/>
  <c r="R671" i="2"/>
  <c r="P671" i="2"/>
  <c r="BI664" i="2"/>
  <c r="BH664" i="2"/>
  <c r="BG664" i="2"/>
  <c r="BF664" i="2"/>
  <c r="T664" i="2"/>
  <c r="R664" i="2"/>
  <c r="P664" i="2"/>
  <c r="BI660" i="2"/>
  <c r="BH660" i="2"/>
  <c r="BG660" i="2"/>
  <c r="BF660" i="2"/>
  <c r="T660" i="2"/>
  <c r="R660" i="2"/>
  <c r="P660" i="2"/>
  <c r="BI655" i="2"/>
  <c r="BH655" i="2"/>
  <c r="BG655" i="2"/>
  <c r="BF655" i="2"/>
  <c r="T655" i="2"/>
  <c r="R655" i="2"/>
  <c r="P655" i="2"/>
  <c r="BI650" i="2"/>
  <c r="BH650" i="2"/>
  <c r="BG650" i="2"/>
  <c r="BF650" i="2"/>
  <c r="T650" i="2"/>
  <c r="R650" i="2"/>
  <c r="P650" i="2"/>
  <c r="BI646" i="2"/>
  <c r="BH646" i="2"/>
  <c r="BG646" i="2"/>
  <c r="BF646" i="2"/>
  <c r="T646" i="2"/>
  <c r="R646" i="2"/>
  <c r="P646" i="2"/>
  <c r="BI642" i="2"/>
  <c r="BH642" i="2"/>
  <c r="BG642" i="2"/>
  <c r="BF642" i="2"/>
  <c r="T642" i="2"/>
  <c r="R642" i="2"/>
  <c r="P642" i="2"/>
  <c r="BI638" i="2"/>
  <c r="BH638" i="2"/>
  <c r="BG638" i="2"/>
  <c r="BF638" i="2"/>
  <c r="T638" i="2"/>
  <c r="R638" i="2"/>
  <c r="P638" i="2"/>
  <c r="BI634" i="2"/>
  <c r="BH634" i="2"/>
  <c r="BG634" i="2"/>
  <c r="BF634" i="2"/>
  <c r="T634" i="2"/>
  <c r="R634" i="2"/>
  <c r="P634" i="2"/>
  <c r="BI630" i="2"/>
  <c r="BH630" i="2"/>
  <c r="BG630" i="2"/>
  <c r="BF630" i="2"/>
  <c r="T630" i="2"/>
  <c r="R630" i="2"/>
  <c r="P630" i="2"/>
  <c r="BI626" i="2"/>
  <c r="BH626" i="2"/>
  <c r="BG626" i="2"/>
  <c r="BF626" i="2"/>
  <c r="T626" i="2"/>
  <c r="R626" i="2"/>
  <c r="P626" i="2"/>
  <c r="BI622" i="2"/>
  <c r="BH622" i="2"/>
  <c r="BG622" i="2"/>
  <c r="BF622" i="2"/>
  <c r="T622" i="2"/>
  <c r="R622" i="2"/>
  <c r="P622" i="2"/>
  <c r="BI617" i="2"/>
  <c r="BH617" i="2"/>
  <c r="BG617" i="2"/>
  <c r="BF617" i="2"/>
  <c r="T617" i="2"/>
  <c r="R617" i="2"/>
  <c r="P617" i="2"/>
  <c r="BI611" i="2"/>
  <c r="BH611" i="2"/>
  <c r="BG611" i="2"/>
  <c r="BF611" i="2"/>
  <c r="T611" i="2"/>
  <c r="R611" i="2"/>
  <c r="P611" i="2"/>
  <c r="BI603" i="2"/>
  <c r="BH603" i="2"/>
  <c r="BG603" i="2"/>
  <c r="BF603" i="2"/>
  <c r="T603" i="2"/>
  <c r="R603" i="2"/>
  <c r="P603" i="2"/>
  <c r="BI599" i="2"/>
  <c r="BH599" i="2"/>
  <c r="BG599" i="2"/>
  <c r="BF599" i="2"/>
  <c r="T599" i="2"/>
  <c r="R599" i="2"/>
  <c r="P599" i="2"/>
  <c r="BI594" i="2"/>
  <c r="BH594" i="2"/>
  <c r="BG594" i="2"/>
  <c r="BF594" i="2"/>
  <c r="T594" i="2"/>
  <c r="R594" i="2"/>
  <c r="P594" i="2"/>
  <c r="BI590" i="2"/>
  <c r="BH590" i="2"/>
  <c r="BG590" i="2"/>
  <c r="BF590" i="2"/>
  <c r="T590" i="2"/>
  <c r="R590" i="2"/>
  <c r="P590" i="2"/>
  <c r="BI585" i="2"/>
  <c r="BH585" i="2"/>
  <c r="BG585" i="2"/>
  <c r="BF585" i="2"/>
  <c r="T585" i="2"/>
  <c r="R585" i="2"/>
  <c r="P585" i="2"/>
  <c r="BI581" i="2"/>
  <c r="BH581" i="2"/>
  <c r="BG581" i="2"/>
  <c r="BF581" i="2"/>
  <c r="T581" i="2"/>
  <c r="R581" i="2"/>
  <c r="P581" i="2"/>
  <c r="BI576" i="2"/>
  <c r="BH576" i="2"/>
  <c r="BG576" i="2"/>
  <c r="BF576" i="2"/>
  <c r="T576" i="2"/>
  <c r="R576" i="2"/>
  <c r="P576" i="2"/>
  <c r="BI572" i="2"/>
  <c r="BH572" i="2"/>
  <c r="BG572" i="2"/>
  <c r="BF572" i="2"/>
  <c r="T572" i="2"/>
  <c r="R572" i="2"/>
  <c r="P572" i="2"/>
  <c r="BI568" i="2"/>
  <c r="BH568" i="2"/>
  <c r="BG568" i="2"/>
  <c r="BF568" i="2"/>
  <c r="T568" i="2"/>
  <c r="R568" i="2"/>
  <c r="P568" i="2"/>
  <c r="BI564" i="2"/>
  <c r="BH564" i="2"/>
  <c r="BG564" i="2"/>
  <c r="BF564" i="2"/>
  <c r="T564" i="2"/>
  <c r="R564" i="2"/>
  <c r="P564" i="2"/>
  <c r="BI559" i="2"/>
  <c r="BH559" i="2"/>
  <c r="BG559" i="2"/>
  <c r="BF559" i="2"/>
  <c r="T559" i="2"/>
  <c r="R559" i="2"/>
  <c r="P559" i="2"/>
  <c r="BI555" i="2"/>
  <c r="BH555" i="2"/>
  <c r="BG555" i="2"/>
  <c r="BF555" i="2"/>
  <c r="T555" i="2"/>
  <c r="R555" i="2"/>
  <c r="P555" i="2"/>
  <c r="BI550" i="2"/>
  <c r="BH550" i="2"/>
  <c r="BG550" i="2"/>
  <c r="BF550" i="2"/>
  <c r="T550" i="2"/>
  <c r="R550" i="2"/>
  <c r="P550" i="2"/>
  <c r="BI545" i="2"/>
  <c r="BH545" i="2"/>
  <c r="BG545" i="2"/>
  <c r="BF545" i="2"/>
  <c r="T545" i="2"/>
  <c r="R545" i="2"/>
  <c r="P545" i="2"/>
  <c r="BI540" i="2"/>
  <c r="BH540" i="2"/>
  <c r="BG540" i="2"/>
  <c r="BF540" i="2"/>
  <c r="T540" i="2"/>
  <c r="R540" i="2"/>
  <c r="P540" i="2"/>
  <c r="BI536" i="2"/>
  <c r="BH536" i="2"/>
  <c r="BG536" i="2"/>
  <c r="BF536" i="2"/>
  <c r="T536" i="2"/>
  <c r="R536" i="2"/>
  <c r="P536" i="2"/>
  <c r="BI530" i="2"/>
  <c r="BH530" i="2"/>
  <c r="BG530" i="2"/>
  <c r="BF530" i="2"/>
  <c r="T530" i="2"/>
  <c r="R530" i="2"/>
  <c r="P530" i="2"/>
  <c r="BI525" i="2"/>
  <c r="BH525" i="2"/>
  <c r="BG525" i="2"/>
  <c r="BF525" i="2"/>
  <c r="T525" i="2"/>
  <c r="R525" i="2"/>
  <c r="P525" i="2"/>
  <c r="BI520" i="2"/>
  <c r="BH520" i="2"/>
  <c r="BG520" i="2"/>
  <c r="BF520" i="2"/>
  <c r="T520" i="2"/>
  <c r="R520" i="2"/>
  <c r="P520" i="2"/>
  <c r="BI515" i="2"/>
  <c r="BH515" i="2"/>
  <c r="BG515" i="2"/>
  <c r="BF515" i="2"/>
  <c r="T515" i="2"/>
  <c r="R515" i="2"/>
  <c r="P515" i="2"/>
  <c r="BI506" i="2"/>
  <c r="BH506" i="2"/>
  <c r="BG506" i="2"/>
  <c r="BF506" i="2"/>
  <c r="T506" i="2"/>
  <c r="R506" i="2"/>
  <c r="P506" i="2"/>
  <c r="BI494" i="2"/>
  <c r="BH494" i="2"/>
  <c r="BG494" i="2"/>
  <c r="BF494" i="2"/>
  <c r="T494" i="2"/>
  <c r="R494" i="2"/>
  <c r="P494" i="2"/>
  <c r="BI487" i="2"/>
  <c r="BH487" i="2"/>
  <c r="BG487" i="2"/>
  <c r="BF487" i="2"/>
  <c r="T487" i="2"/>
  <c r="R487" i="2"/>
  <c r="P487" i="2"/>
  <c r="BI476" i="2"/>
  <c r="BH476" i="2"/>
  <c r="BG476" i="2"/>
  <c r="BF476" i="2"/>
  <c r="T476" i="2"/>
  <c r="R476" i="2"/>
  <c r="P476" i="2"/>
  <c r="BI465" i="2"/>
  <c r="BH465" i="2"/>
  <c r="BG465" i="2"/>
  <c r="BF465" i="2"/>
  <c r="T465" i="2"/>
  <c r="R465" i="2"/>
  <c r="P465" i="2"/>
  <c r="BI458" i="2"/>
  <c r="BH458" i="2"/>
  <c r="BG458" i="2"/>
  <c r="BF458" i="2"/>
  <c r="T458" i="2"/>
  <c r="R458" i="2"/>
  <c r="P458" i="2"/>
  <c r="BI447" i="2"/>
  <c r="BH447" i="2"/>
  <c r="BG447" i="2"/>
  <c r="BF447" i="2"/>
  <c r="T447" i="2"/>
  <c r="R447" i="2"/>
  <c r="P447" i="2"/>
  <c r="BI436" i="2"/>
  <c r="BH436" i="2"/>
  <c r="BG436" i="2"/>
  <c r="BF436" i="2"/>
  <c r="T436" i="2"/>
  <c r="R436" i="2"/>
  <c r="P436" i="2"/>
  <c r="BI425" i="2"/>
  <c r="BH425" i="2"/>
  <c r="BG425" i="2"/>
  <c r="BF425" i="2"/>
  <c r="T425" i="2"/>
  <c r="R425" i="2"/>
  <c r="P425" i="2"/>
  <c r="BI415" i="2"/>
  <c r="BH415" i="2"/>
  <c r="BG415" i="2"/>
  <c r="BF415" i="2"/>
  <c r="T415" i="2"/>
  <c r="R415" i="2"/>
  <c r="P415" i="2"/>
  <c r="BI406" i="2"/>
  <c r="BH406" i="2"/>
  <c r="BG406" i="2"/>
  <c r="BF406" i="2"/>
  <c r="T406" i="2"/>
  <c r="R406" i="2"/>
  <c r="P406" i="2"/>
  <c r="BI397" i="2"/>
  <c r="BH397" i="2"/>
  <c r="BG397" i="2"/>
  <c r="BF397" i="2"/>
  <c r="T397" i="2"/>
  <c r="R397" i="2"/>
  <c r="P397" i="2"/>
  <c r="BI391" i="2"/>
  <c r="BH391" i="2"/>
  <c r="BG391" i="2"/>
  <c r="BF391" i="2"/>
  <c r="T391" i="2"/>
  <c r="R391" i="2"/>
  <c r="P391" i="2"/>
  <c r="BI387" i="2"/>
  <c r="BH387" i="2"/>
  <c r="BG387" i="2"/>
  <c r="BF387" i="2"/>
  <c r="T387" i="2"/>
  <c r="R387" i="2"/>
  <c r="P387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4" i="2"/>
  <c r="BH374" i="2"/>
  <c r="BG374" i="2"/>
  <c r="BF374" i="2"/>
  <c r="T374" i="2"/>
  <c r="R374" i="2"/>
  <c r="P374" i="2"/>
  <c r="BI370" i="2"/>
  <c r="BH370" i="2"/>
  <c r="BG370" i="2"/>
  <c r="BF370" i="2"/>
  <c r="T370" i="2"/>
  <c r="R370" i="2"/>
  <c r="P370" i="2"/>
  <c r="BI364" i="2"/>
  <c r="BH364" i="2"/>
  <c r="BG364" i="2"/>
  <c r="BF364" i="2"/>
  <c r="T364" i="2"/>
  <c r="R364" i="2"/>
  <c r="P364" i="2"/>
  <c r="BI356" i="2"/>
  <c r="BH356" i="2"/>
  <c r="BG356" i="2"/>
  <c r="BF356" i="2"/>
  <c r="T356" i="2"/>
  <c r="R356" i="2"/>
  <c r="P356" i="2"/>
  <c r="BI347" i="2"/>
  <c r="BH347" i="2"/>
  <c r="BG347" i="2"/>
  <c r="BF347" i="2"/>
  <c r="T347" i="2"/>
  <c r="R347" i="2"/>
  <c r="P347" i="2"/>
  <c r="BI341" i="2"/>
  <c r="BH341" i="2"/>
  <c r="BG341" i="2"/>
  <c r="BF341" i="2"/>
  <c r="T341" i="2"/>
  <c r="R341" i="2"/>
  <c r="P341" i="2"/>
  <c r="BI330" i="2"/>
  <c r="BH330" i="2"/>
  <c r="BG330" i="2"/>
  <c r="BF330" i="2"/>
  <c r="T330" i="2"/>
  <c r="R330" i="2"/>
  <c r="P330" i="2"/>
  <c r="BI323" i="2"/>
  <c r="BH323" i="2"/>
  <c r="BG323" i="2"/>
  <c r="BF323" i="2"/>
  <c r="T323" i="2"/>
  <c r="T322" i="2"/>
  <c r="R323" i="2"/>
  <c r="R322" i="2"/>
  <c r="P323" i="2"/>
  <c r="P322" i="2"/>
  <c r="BI316" i="2"/>
  <c r="BH316" i="2"/>
  <c r="BG316" i="2"/>
  <c r="BF316" i="2"/>
  <c r="T316" i="2"/>
  <c r="T315" i="2"/>
  <c r="R316" i="2"/>
  <c r="R315" i="2"/>
  <c r="P316" i="2"/>
  <c r="P315" i="2"/>
  <c r="BI312" i="2"/>
  <c r="BH312" i="2"/>
  <c r="BG312" i="2"/>
  <c r="BF312" i="2"/>
  <c r="T312" i="2"/>
  <c r="R312" i="2"/>
  <c r="P312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64" i="2"/>
  <c r="BH264" i="2"/>
  <c r="BG264" i="2"/>
  <c r="BF264" i="2"/>
  <c r="T264" i="2"/>
  <c r="R264" i="2"/>
  <c r="P264" i="2"/>
  <c r="BI253" i="2"/>
  <c r="BH253" i="2"/>
  <c r="BG253" i="2"/>
  <c r="BF253" i="2"/>
  <c r="T253" i="2"/>
  <c r="R253" i="2"/>
  <c r="P253" i="2"/>
  <c r="BI242" i="2"/>
  <c r="BH242" i="2"/>
  <c r="BG242" i="2"/>
  <c r="BF242" i="2"/>
  <c r="T242" i="2"/>
  <c r="R242" i="2"/>
  <c r="P242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17" i="2"/>
  <c r="BH217" i="2"/>
  <c r="BG217" i="2"/>
  <c r="BF217" i="2"/>
  <c r="T217" i="2"/>
  <c r="R217" i="2"/>
  <c r="P217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3" i="2"/>
  <c r="BH193" i="2"/>
  <c r="BG193" i="2"/>
  <c r="BF193" i="2"/>
  <c r="T193" i="2"/>
  <c r="R193" i="2"/>
  <c r="P193" i="2"/>
  <c r="BI187" i="2"/>
  <c r="BH187" i="2"/>
  <c r="BG187" i="2"/>
  <c r="BF187" i="2"/>
  <c r="T187" i="2"/>
  <c r="R187" i="2"/>
  <c r="P187" i="2"/>
  <c r="BI178" i="2"/>
  <c r="BH178" i="2"/>
  <c r="BG178" i="2"/>
  <c r="BF178" i="2"/>
  <c r="T178" i="2"/>
  <c r="R178" i="2"/>
  <c r="P178" i="2"/>
  <c r="BI169" i="2"/>
  <c r="BH169" i="2"/>
  <c r="BG169" i="2"/>
  <c r="BF169" i="2"/>
  <c r="T169" i="2"/>
  <c r="R169" i="2"/>
  <c r="P169" i="2"/>
  <c r="BI158" i="2"/>
  <c r="BH158" i="2"/>
  <c r="BG158" i="2"/>
  <c r="BF158" i="2"/>
  <c r="T158" i="2"/>
  <c r="R158" i="2"/>
  <c r="P158" i="2"/>
  <c r="BI151" i="2"/>
  <c r="BH151" i="2"/>
  <c r="BG151" i="2"/>
  <c r="BF151" i="2"/>
  <c r="T151" i="2"/>
  <c r="R151" i="2"/>
  <c r="P151" i="2"/>
  <c r="BI140" i="2"/>
  <c r="BH140" i="2"/>
  <c r="BG140" i="2"/>
  <c r="BF140" i="2"/>
  <c r="T140" i="2"/>
  <c r="R140" i="2"/>
  <c r="P140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92" i="2" s="1"/>
  <c r="J17" i="2"/>
  <c r="J12" i="2"/>
  <c r="J120" i="2"/>
  <c r="E7" i="2"/>
  <c r="E85" i="2" s="1"/>
  <c r="L90" i="1"/>
  <c r="AM90" i="1"/>
  <c r="AM89" i="1"/>
  <c r="L89" i="1"/>
  <c r="AM87" i="1"/>
  <c r="L87" i="1"/>
  <c r="L85" i="1"/>
  <c r="L84" i="1"/>
  <c r="J742" i="2"/>
  <c r="BK646" i="2"/>
  <c r="BK630" i="2"/>
  <c r="BK611" i="2"/>
  <c r="J594" i="2"/>
  <c r="BK576" i="2"/>
  <c r="J568" i="2"/>
  <c r="J525" i="2"/>
  <c r="BK506" i="2"/>
  <c r="BK476" i="2"/>
  <c r="J425" i="2"/>
  <c r="J387" i="2"/>
  <c r="J370" i="2"/>
  <c r="J330" i="2"/>
  <c r="BK217" i="2"/>
  <c r="J199" i="2"/>
  <c r="BK178" i="2"/>
  <c r="BK151" i="2"/>
  <c r="J749" i="2"/>
  <c r="BK722" i="2"/>
  <c r="BK617" i="2"/>
  <c r="BK581" i="2"/>
  <c r="BK550" i="2"/>
  <c r="BK520" i="2"/>
  <c r="BK458" i="2"/>
  <c r="J382" i="2"/>
  <c r="J283" i="2"/>
  <c r="J217" i="2"/>
  <c r="J178" i="2"/>
  <c r="BK754" i="2"/>
  <c r="J733" i="2"/>
  <c r="BK694" i="2"/>
  <c r="J671" i="2"/>
  <c r="J655" i="2"/>
  <c r="J622" i="2"/>
  <c r="J494" i="2"/>
  <c r="J415" i="2"/>
  <c r="BK382" i="2"/>
  <c r="BK370" i="2"/>
  <c r="J312" i="2"/>
  <c r="BK279" i="2"/>
  <c r="BK204" i="2"/>
  <c r="BK733" i="2"/>
  <c r="J722" i="2"/>
  <c r="J694" i="2"/>
  <c r="BK671" i="2"/>
  <c r="BK638" i="2"/>
  <c r="BK599" i="2"/>
  <c r="J576" i="2"/>
  <c r="BK555" i="2"/>
  <c r="BK525" i="2"/>
  <c r="J465" i="2"/>
  <c r="J436" i="2"/>
  <c r="BK341" i="2"/>
  <c r="BK301" i="2"/>
  <c r="BK264" i="2"/>
  <c r="J225" i="2"/>
  <c r="BK155" i="3"/>
  <c r="BK134" i="3"/>
  <c r="BK151" i="3"/>
  <c r="BK128" i="3"/>
  <c r="J162" i="3"/>
  <c r="BK148" i="3"/>
  <c r="J155" i="3"/>
  <c r="J128" i="3"/>
  <c r="BK746" i="2"/>
  <c r="J634" i="2"/>
  <c r="J617" i="2"/>
  <c r="BK603" i="2"/>
  <c r="J590" i="2"/>
  <c r="J572" i="2"/>
  <c r="J555" i="2"/>
  <c r="J515" i="2"/>
  <c r="J487" i="2"/>
  <c r="BK436" i="2"/>
  <c r="BK406" i="2"/>
  <c r="BK374" i="2"/>
  <c r="BK347" i="2"/>
  <c r="J275" i="2"/>
  <c r="BK209" i="2"/>
  <c r="J193" i="2"/>
  <c r="J169" i="2"/>
  <c r="BK129" i="2"/>
  <c r="J746" i="2"/>
  <c r="J630" i="2"/>
  <c r="J603" i="2"/>
  <c r="J564" i="2"/>
  <c r="J540" i="2"/>
  <c r="BK487" i="2"/>
  <c r="BK387" i="2"/>
  <c r="J378" i="2"/>
  <c r="BK316" i="2"/>
  <c r="BK225" i="2"/>
  <c r="J187" i="2"/>
  <c r="BK759" i="2"/>
  <c r="BK739" i="2"/>
  <c r="BK716" i="2"/>
  <c r="J675" i="2"/>
  <c r="BK660" i="2"/>
  <c r="BK650" i="2"/>
  <c r="BK515" i="2"/>
  <c r="BK465" i="2"/>
  <c r="J406" i="2"/>
  <c r="J374" i="2"/>
  <c r="J341" i="2"/>
  <c r="BK286" i="2"/>
  <c r="BK275" i="2"/>
  <c r="BK140" i="2"/>
  <c r="BK768" i="2"/>
  <c r="J716" i="2"/>
  <c r="BK683" i="2"/>
  <c r="BK675" i="2"/>
  <c r="J642" i="2"/>
  <c r="BK622" i="2"/>
  <c r="BK585" i="2"/>
  <c r="J559" i="2"/>
  <c r="BK545" i="2"/>
  <c r="J476" i="2"/>
  <c r="J650" i="2"/>
  <c r="BK642" i="2"/>
  <c r="BK626" i="2"/>
  <c r="J599" i="2"/>
  <c r="J585" i="2"/>
  <c r="BK564" i="2"/>
  <c r="BK540" i="2"/>
  <c r="BK494" i="2"/>
  <c r="J458" i="2"/>
  <c r="BK415" i="2"/>
  <c r="BK397" i="2"/>
  <c r="BK356" i="2"/>
  <c r="J316" i="2"/>
  <c r="J264" i="2"/>
  <c r="J204" i="2"/>
  <c r="BK187" i="2"/>
  <c r="J158" i="2"/>
  <c r="J754" i="2"/>
  <c r="J739" i="2"/>
  <c r="J626" i="2"/>
  <c r="BK590" i="2"/>
  <c r="BK559" i="2"/>
  <c r="J545" i="2"/>
  <c r="J530" i="2"/>
  <c r="J391" i="2"/>
  <c r="J356" i="2"/>
  <c r="J279" i="2"/>
  <c r="J209" i="2"/>
  <c r="J151" i="2"/>
  <c r="J759" i="2"/>
  <c r="BK742" i="2"/>
  <c r="BK705" i="2"/>
  <c r="BK679" i="2"/>
  <c r="BK655" i="2"/>
  <c r="J646" i="2"/>
  <c r="BK536" i="2"/>
  <c r="BK447" i="2"/>
  <c r="J397" i="2"/>
  <c r="BK378" i="2"/>
  <c r="J323" i="2"/>
  <c r="J298" i="2"/>
  <c r="BK242" i="2"/>
  <c r="J129" i="2"/>
  <c r="J728" i="2"/>
  <c r="J705" i="2"/>
  <c r="J679" i="2"/>
  <c r="BK664" i="2"/>
  <c r="BK634" i="2"/>
  <c r="BK594" i="2"/>
  <c r="BK572" i="2"/>
  <c r="J550" i="2"/>
  <c r="J520" i="2"/>
  <c r="J447" i="2"/>
  <c r="BK364" i="2"/>
  <c r="BK330" i="2"/>
  <c r="BK298" i="2"/>
  <c r="BK253" i="2"/>
  <c r="J231" i="2"/>
  <c r="BK169" i="2"/>
  <c r="J140" i="2"/>
  <c r="BK137" i="3"/>
  <c r="BK124" i="3"/>
  <c r="J148" i="3"/>
  <c r="J124" i="3"/>
  <c r="BK158" i="3"/>
  <c r="BK140" i="3"/>
  <c r="BK144" i="3"/>
  <c r="J137" i="3"/>
  <c r="J536" i="2"/>
  <c r="BK323" i="2"/>
  <c r="J253" i="2"/>
  <c r="BK193" i="2"/>
  <c r="J768" i="2"/>
  <c r="BK749" i="2"/>
  <c r="BK728" i="2"/>
  <c r="J683" i="2"/>
  <c r="J664" i="2"/>
  <c r="J638" i="2"/>
  <c r="J506" i="2"/>
  <c r="BK425" i="2"/>
  <c r="BK391" i="2"/>
  <c r="J364" i="2"/>
  <c r="J301" i="2"/>
  <c r="BK283" i="2"/>
  <c r="BK231" i="2"/>
  <c r="AS94" i="1"/>
  <c r="J660" i="2"/>
  <c r="J611" i="2"/>
  <c r="J581" i="2"/>
  <c r="BK568" i="2"/>
  <c r="BK530" i="2"/>
  <c r="J347" i="2"/>
  <c r="BK312" i="2"/>
  <c r="J286" i="2"/>
  <c r="J242" i="2"/>
  <c r="BK199" i="2"/>
  <c r="BK158" i="2"/>
  <c r="J151" i="3"/>
  <c r="J158" i="3"/>
  <c r="J144" i="3"/>
  <c r="BK162" i="3"/>
  <c r="J140" i="3"/>
  <c r="J134" i="3"/>
  <c r="T128" i="2" l="1"/>
  <c r="BK329" i="2"/>
  <c r="J329" i="2" s="1"/>
  <c r="J101" i="2" s="1"/>
  <c r="R329" i="2"/>
  <c r="P424" i="2"/>
  <c r="T424" i="2"/>
  <c r="T505" i="2"/>
  <c r="R670" i="2"/>
  <c r="P738" i="2"/>
  <c r="P123" i="3"/>
  <c r="BK128" i="2"/>
  <c r="J128" i="2" s="1"/>
  <c r="J98" i="2" s="1"/>
  <c r="R128" i="2"/>
  <c r="P329" i="2"/>
  <c r="T329" i="2"/>
  <c r="BK505" i="2"/>
  <c r="J505" i="2" s="1"/>
  <c r="J103" i="2" s="1"/>
  <c r="R505" i="2"/>
  <c r="P670" i="2"/>
  <c r="BK738" i="2"/>
  <c r="J738" i="2"/>
  <c r="J105" i="2" s="1"/>
  <c r="R738" i="2"/>
  <c r="R123" i="3"/>
  <c r="BK143" i="3"/>
  <c r="J143" i="3" s="1"/>
  <c r="J99" i="3" s="1"/>
  <c r="R143" i="3"/>
  <c r="BK154" i="3"/>
  <c r="J154" i="3" s="1"/>
  <c r="J100" i="3" s="1"/>
  <c r="P128" i="2"/>
  <c r="BK424" i="2"/>
  <c r="J424" i="2" s="1"/>
  <c r="J102" i="2" s="1"/>
  <c r="R424" i="2"/>
  <c r="P505" i="2"/>
  <c r="BK670" i="2"/>
  <c r="J670" i="2" s="1"/>
  <c r="J104" i="2" s="1"/>
  <c r="T670" i="2"/>
  <c r="T738" i="2"/>
  <c r="BK123" i="3"/>
  <c r="J123" i="3"/>
  <c r="J98" i="3"/>
  <c r="T123" i="3"/>
  <c r="P143" i="3"/>
  <c r="T143" i="3"/>
  <c r="P154" i="3"/>
  <c r="R154" i="3"/>
  <c r="T154" i="3"/>
  <c r="BK767" i="2"/>
  <c r="J767" i="2"/>
  <c r="J106" i="2" s="1"/>
  <c r="BK315" i="2"/>
  <c r="J315" i="2"/>
  <c r="J99" i="2"/>
  <c r="BK322" i="2"/>
  <c r="J322" i="2" s="1"/>
  <c r="J100" i="2" s="1"/>
  <c r="BK161" i="3"/>
  <c r="J161" i="3" s="1"/>
  <c r="J101" i="3" s="1"/>
  <c r="E85" i="3"/>
  <c r="F92" i="3"/>
  <c r="BE128" i="3"/>
  <c r="BE144" i="3"/>
  <c r="BE148" i="3"/>
  <c r="J115" i="3"/>
  <c r="BE151" i="3"/>
  <c r="BE124" i="3"/>
  <c r="BE134" i="3"/>
  <c r="BE137" i="3"/>
  <c r="BE155" i="3"/>
  <c r="BE140" i="3"/>
  <c r="BE158" i="3"/>
  <c r="BE162" i="3"/>
  <c r="J89" i="2"/>
  <c r="F123" i="2"/>
  <c r="BE129" i="2"/>
  <c r="BE140" i="2"/>
  <c r="BE178" i="2"/>
  <c r="BE187" i="2"/>
  <c r="BE204" i="2"/>
  <c r="BE275" i="2"/>
  <c r="BE316" i="2"/>
  <c r="BE347" i="2"/>
  <c r="BE370" i="2"/>
  <c r="BE436" i="2"/>
  <c r="BE447" i="2"/>
  <c r="BE458" i="2"/>
  <c r="BE476" i="2"/>
  <c r="BE494" i="2"/>
  <c r="BE536" i="2"/>
  <c r="BE559" i="2"/>
  <c r="BE576" i="2"/>
  <c r="BE585" i="2"/>
  <c r="BE611" i="2"/>
  <c r="BE622" i="2"/>
  <c r="BE630" i="2"/>
  <c r="BE646" i="2"/>
  <c r="BE650" i="2"/>
  <c r="BE660" i="2"/>
  <c r="BE664" i="2"/>
  <c r="BE671" i="2"/>
  <c r="BE694" i="2"/>
  <c r="BE705" i="2"/>
  <c r="BE742" i="2"/>
  <c r="BE768" i="2"/>
  <c r="E116" i="2"/>
  <c r="BE169" i="2"/>
  <c r="BE193" i="2"/>
  <c r="BE209" i="2"/>
  <c r="BE217" i="2"/>
  <c r="BE323" i="2"/>
  <c r="BE330" i="2"/>
  <c r="BE356" i="2"/>
  <c r="BE364" i="2"/>
  <c r="BE378" i="2"/>
  <c r="BE387" i="2"/>
  <c r="BE391" i="2"/>
  <c r="BE425" i="2"/>
  <c r="BE520" i="2"/>
  <c r="BE525" i="2"/>
  <c r="BE540" i="2"/>
  <c r="BE550" i="2"/>
  <c r="BE555" i="2"/>
  <c r="BE564" i="2"/>
  <c r="BE568" i="2"/>
  <c r="BE581" i="2"/>
  <c r="BE590" i="2"/>
  <c r="BE599" i="2"/>
  <c r="BE603" i="2"/>
  <c r="BE617" i="2"/>
  <c r="BE626" i="2"/>
  <c r="BE634" i="2"/>
  <c r="BE642" i="2"/>
  <c r="BE655" i="2"/>
  <c r="BE675" i="2"/>
  <c r="BE679" i="2"/>
  <c r="BE683" i="2"/>
  <c r="BE722" i="2"/>
  <c r="BE739" i="2"/>
  <c r="BE746" i="2"/>
  <c r="BE759" i="2"/>
  <c r="BE151" i="2"/>
  <c r="BE158" i="2"/>
  <c r="BE199" i="2"/>
  <c r="BE231" i="2"/>
  <c r="BE253" i="2"/>
  <c r="BE264" i="2"/>
  <c r="BE286" i="2"/>
  <c r="BE312" i="2"/>
  <c r="BE341" i="2"/>
  <c r="BE374" i="2"/>
  <c r="BE465" i="2"/>
  <c r="BE506" i="2"/>
  <c r="BE572" i="2"/>
  <c r="BE594" i="2"/>
  <c r="BE716" i="2"/>
  <c r="BE728" i="2"/>
  <c r="BE733" i="2"/>
  <c r="BE225" i="2"/>
  <c r="BE242" i="2"/>
  <c r="BE279" i="2"/>
  <c r="BE283" i="2"/>
  <c r="BE298" i="2"/>
  <c r="BE301" i="2"/>
  <c r="BE382" i="2"/>
  <c r="BE397" i="2"/>
  <c r="BE406" i="2"/>
  <c r="BE415" i="2"/>
  <c r="BE487" i="2"/>
  <c r="BE515" i="2"/>
  <c r="BE530" i="2"/>
  <c r="BE545" i="2"/>
  <c r="BE638" i="2"/>
  <c r="BE749" i="2"/>
  <c r="BE754" i="2"/>
  <c r="J34" i="2"/>
  <c r="AW95" i="1"/>
  <c r="F34" i="3"/>
  <c r="BA96" i="1" s="1"/>
  <c r="F36" i="2"/>
  <c r="BC95" i="1"/>
  <c r="F34" i="2"/>
  <c r="BA95" i="1" s="1"/>
  <c r="F36" i="3"/>
  <c r="BC96" i="1"/>
  <c r="F37" i="2"/>
  <c r="BD95" i="1" s="1"/>
  <c r="F37" i="3"/>
  <c r="BD96" i="1"/>
  <c r="F35" i="2"/>
  <c r="BB95" i="1" s="1"/>
  <c r="J34" i="3"/>
  <c r="AW96" i="1"/>
  <c r="F35" i="3"/>
  <c r="BB96" i="1" s="1"/>
  <c r="P127" i="2" l="1"/>
  <c r="P126" i="2"/>
  <c r="AU95" i="1"/>
  <c r="P122" i="3"/>
  <c r="P121" i="3" s="1"/>
  <c r="AU96" i="1" s="1"/>
  <c r="T122" i="3"/>
  <c r="T121" i="3"/>
  <c r="R122" i="3"/>
  <c r="R121" i="3"/>
  <c r="R127" i="2"/>
  <c r="R126" i="2"/>
  <c r="T127" i="2"/>
  <c r="T126" i="2" s="1"/>
  <c r="BK127" i="2"/>
  <c r="BK126" i="2"/>
  <c r="J126" i="2" s="1"/>
  <c r="J96" i="2" s="1"/>
  <c r="BK122" i="3"/>
  <c r="J122" i="3"/>
  <c r="J97" i="3" s="1"/>
  <c r="BA94" i="1"/>
  <c r="W30" i="1"/>
  <c r="BB94" i="1"/>
  <c r="AX94" i="1" s="1"/>
  <c r="BD94" i="1"/>
  <c r="W33" i="1"/>
  <c r="F33" i="3"/>
  <c r="AZ96" i="1" s="1"/>
  <c r="BC94" i="1"/>
  <c r="W32" i="1"/>
  <c r="J33" i="3"/>
  <c r="AV96" i="1" s="1"/>
  <c r="AT96" i="1" s="1"/>
  <c r="F33" i="2"/>
  <c r="AZ95" i="1"/>
  <c r="J33" i="2"/>
  <c r="AV95" i="1"/>
  <c r="AT95" i="1"/>
  <c r="J127" i="2" l="1"/>
  <c r="J97" i="2"/>
  <c r="BK121" i="3"/>
  <c r="J121" i="3"/>
  <c r="J96" i="3" s="1"/>
  <c r="AU94" i="1"/>
  <c r="AZ94" i="1"/>
  <c r="AV94" i="1"/>
  <c r="AK29" i="1" s="1"/>
  <c r="J30" i="2"/>
  <c r="AG95" i="1"/>
  <c r="AY94" i="1"/>
  <c r="AW94" i="1"/>
  <c r="AK30" i="1" s="1"/>
  <c r="W31" i="1"/>
  <c r="J39" i="2" l="1"/>
  <c r="AN95" i="1"/>
  <c r="J30" i="3"/>
  <c r="AG96" i="1"/>
  <c r="AG94" i="1" s="1"/>
  <c r="AT94" i="1"/>
  <c r="W29" i="1"/>
  <c r="AN94" i="1" l="1"/>
  <c r="AK26" i="1"/>
  <c r="AK35" i="1" s="1"/>
  <c r="J39" i="3"/>
  <c r="AN96" i="1"/>
</calcChain>
</file>

<file path=xl/sharedStrings.xml><?xml version="1.0" encoding="utf-8"?>
<sst xmlns="http://schemas.openxmlformats.org/spreadsheetml/2006/main" count="6437" uniqueCount="834">
  <si>
    <t>Export Komplet</t>
  </si>
  <si>
    <t/>
  </si>
  <si>
    <t>2.0</t>
  </si>
  <si>
    <t>ZAMOK</t>
  </si>
  <si>
    <t>False</t>
  </si>
  <si>
    <t>{30772779-31ab-4817-a6bb-0494ed78c751}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</si>
  <si>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</si>
  <si>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</si>
  <si>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</si>
  <si>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</si>
  <si>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</si>
  <si>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</si>
  <si>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</si>
  <si>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</si>
  <si>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848_1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</si>
  <si>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</si>
  <si>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</si>
  <si>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Pardubice, Svítkov, ul. Školní - kanalizace mezi ul. Přerovská a Dlouhá</t>
  </si>
  <si>
    <t>KSO:</t>
  </si>
  <si>
    <t>CC-CZ:</t>
  </si>
  <si>
    <t>Místo:</t>
  </si>
  <si>
    <t>Pardubice</t>
  </si>
  <si>
    <t>Datum:</t>
  </si>
  <si>
    <t>8. 2. 2024</t>
  </si>
  <si>
    <t>Zadavatel:</t>
  </si>
  <si>
    <t>IČ:</t>
  </si>
  <si>
    <t>60108631</t>
  </si>
  <si>
    <t>Vodovody a kanalizaace Pardubice, a.s.</t>
  </si>
  <si>
    <t>DIČ:</t>
  </si>
  <si>
    <t>CZ60108631</t>
  </si>
  <si>
    <t>Uchazeč:</t>
  </si>
  <si>
    <t>Vyplň údaj</t>
  </si>
  <si>
    <t>Projektant:</t>
  </si>
  <si>
    <t>64826431</t>
  </si>
  <si>
    <t>VK PROJEKT, spol. s r.o.</t>
  </si>
  <si>
    <t>CZ64826431</t>
  </si>
  <si>
    <t>True</t>
  </si>
  <si>
    <t>Zpracovatel:</t>
  </si>
  <si>
    <t>Ladislav Konvalina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</si>
  <si>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</si>
  <si>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</si>
  <si>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</si>
  <si>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</si>
  <si>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</si>
  <si>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</si>
  <si>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</si>
  <si>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</si>
  <si>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</si>
  <si>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</si>
  <si>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</si>
  <si>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</si>
  <si>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</si>
  <si>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</si>
  <si>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</si>
  <si>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</si>
  <si>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</si>
  <si>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</si>
  <si>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</si>
  <si>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</si>
  <si>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</si>
  <si>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</si>
  <si>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</si>
  <si>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</si>
  <si>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</si>
  <si>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</si>
  <si>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</si>
  <si>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</si>
  <si>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</si>
  <si>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</si>
  <si>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</si>
  <si>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</si>
  <si>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</si>
  <si>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</si>
  <si>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</si>
  <si>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</si>
  <si>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</si>
  <si>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</si>
  <si>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</si>
  <si>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</si>
  <si>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</si>
  <si>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</si>
  <si>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</si>
  <si>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</si>
  <si>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</si>
  <si>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</si>
  <si>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848-01</t>
  </si>
  <si>
    <t>IO 01 - Kanalizace</t>
  </si>
  <si>
    <t>ING</t>
  </si>
  <si>
    <t>1</t>
  </si>
  <si>
    <t>{5b687e07-21d0-4e4e-81f8-9837f492a51a}</t>
  </si>
  <si>
    <t>2</t>
  </si>
  <si>
    <t>848-10</t>
  </si>
  <si>
    <t>VON 01 - Vedlejší a ostatní náklady</t>
  </si>
  <si>
    <t>VON</t>
  </si>
  <si>
    <t>{9898fd39-4501-41f2-9efd-de6083d1fc38}</t>
  </si>
  <si>
    <t>KRYCÍ LIST SOUPISU PRACÍ</t>
  </si>
  <si>
    <t>Objekt:</t>
  </si>
  <si>
    <t>848-01 - IO 01 -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</si>
  <si>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</si>
  <si>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</si>
  <si>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</si>
  <si>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</si>
  <si>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</si>
  <si>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</si>
  <si>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</si>
  <si>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</si>
  <si>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</si>
  <si>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</si>
  <si>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</si>
  <si>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</si>
  <si>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</si>
  <si>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</si>
  <si>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</si>
  <si>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</si>
  <si>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</si>
  <si>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</si>
  <si>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</si>
  <si>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</si>
  <si>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</si>
  <si>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</si>
  <si>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</si>
  <si>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</si>
  <si>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</si>
  <si>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</si>
  <si>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</si>
  <si>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</si>
  <si>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</si>
  <si>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</si>
  <si>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</si>
  <si>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</si>
  <si>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</si>
  <si>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</si>
  <si>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z kameniva drceného tl přes 200 do 300 mm strojně pl přes 200 m2</t>
  </si>
  <si>
    <t>m2</t>
  </si>
  <si>
    <t>CS ÚRS 2024 01</t>
  </si>
  <si>
    <t>4</t>
  </si>
  <si>
    <t>2125622259</t>
  </si>
  <si>
    <t>PP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</si>
  <si>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</si>
  <si>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Online PSC</t>
  </si>
  <si>
    <t>https://podminky.urs.cz/item/CS_URS_2024_01/113107223</t>
  </si>
  <si>
    <t>VV</t>
  </si>
  <si>
    <t>př.č. C.3, D.1.01, D.1.02, D.1.03, D.1.04</t>
  </si>
  <si>
    <t>kanalizace</t>
  </si>
  <si>
    <t>144,0*1,2</t>
  </si>
  <si>
    <t>kanalizační přípojky</t>
  </si>
  <si>
    <t>52*1,0</t>
  </si>
  <si>
    <t>přípojky od UV</t>
  </si>
  <si>
    <t>18*1,1</t>
  </si>
  <si>
    <t>Součet</t>
  </si>
  <si>
    <t>113154124</t>
  </si>
  <si>
    <t>Frézování živičného krytu tl 100 mm pruh š přes 0,5 do 1 m pl do 500 m2 bez překážek v trase</t>
  </si>
  <si>
    <t>1821984148</t>
  </si>
  <si>
    <t>Frézování živičného podkladu nebo krytu s naložením na dopravní prostředek plochy do 500 m2 bez překážek v trase pruhu šířky přes 0,5 m do 1 m, tloušťky vrstvy 100 mm</t>
  </si>
  <si>
    <t>https://podminky.urs.cz/item/CS_URS_2024_01/113154124</t>
  </si>
  <si>
    <t>3</t>
  </si>
  <si>
    <t>113154353</t>
  </si>
  <si>
    <t>Frézování živičného krytu tl 50 mm pruh š přes 0,5 do 1 m pl přes 1000 do 10000 m2 s překážkami v trase</t>
  </si>
  <si>
    <t>956407593</t>
  </si>
  <si>
    <t>Frézování živičného podkladu nebo krytu s naložením na dopravní prostředek plochy přes 1 000 do 10 000 m2 s překážkami v trase pruhu šířky do 1 m, tloušťky vrstvy 50 mm</t>
  </si>
  <si>
    <t>https://podminky.urs.cz/item/CS_URS_2024_01/113154353</t>
  </si>
  <si>
    <t>oprava celé komunikace</t>
  </si>
  <si>
    <t>(150*9,5)-((144,0*1,2)+(52*1,0)+(18,0*1,1))</t>
  </si>
  <si>
    <t>-308048072</t>
  </si>
  <si>
    <t>5</t>
  </si>
  <si>
    <t>115101201</t>
  </si>
  <si>
    <t>Čerpání vody na dopravní výšku do 10 m průměrný přítok do 500 l/min</t>
  </si>
  <si>
    <t>hod</t>
  </si>
  <si>
    <t>1107409532</t>
  </si>
  <si>
    <t>https://podminky.urs.cz/item/CS_URS_2024_01/115101201</t>
  </si>
  <si>
    <t>př.č.  D.1.01</t>
  </si>
  <si>
    <t>spodní voda</t>
  </si>
  <si>
    <t>60*24</t>
  </si>
  <si>
    <t>přečerpání splašků</t>
  </si>
  <si>
    <t>6</t>
  </si>
  <si>
    <t>115101301</t>
  </si>
  <si>
    <t>Pohotovost čerpací soupravy pro dopravní výšku do 10 m přítok do 500 l/min</t>
  </si>
  <si>
    <t>den</t>
  </si>
  <si>
    <t>236850578</t>
  </si>
  <si>
    <t>https://podminky.urs.cz/item/CS_URS_2024_01/115101301</t>
  </si>
  <si>
    <t>7</t>
  </si>
  <si>
    <t>119001401</t>
  </si>
  <si>
    <t>Dočasné zajištění potrubí ocelového nebo litinového DN do 200 mm</t>
  </si>
  <si>
    <t>m</t>
  </si>
  <si>
    <t>-1821085927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</si>
  <si>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</si>
  <si>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https://podminky.urs.cz/item/CS_URS_2024_01/119001401</t>
  </si>
  <si>
    <t>př.č. C.3, D.1.01, D.1.02</t>
  </si>
  <si>
    <t>6*1,2</t>
  </si>
  <si>
    <t>8</t>
  </si>
  <si>
    <t>119001421</t>
  </si>
  <si>
    <t>Dočasné zajištění kabelů a kabelových tratí ze 3 volně ložených kabelů</t>
  </si>
  <si>
    <t>-1445483070</t>
  </si>
  <si>
    <t>https://podminky.urs.cz/item/CS_URS_2024_01/119001421</t>
  </si>
  <si>
    <t>4*1,2</t>
  </si>
  <si>
    <t>9</t>
  </si>
  <si>
    <t>119002411</t>
  </si>
  <si>
    <t>Pojezdový ocelový plech pro zabezpčení výkopu  zřízení</t>
  </si>
  <si>
    <t>-714719787</t>
  </si>
  <si>
    <t>Pomocné konstrukce při zabezpečení výkopu vodorovné pojízdné z tlustého ocelového plechu šířky výkopu do 1,0 m zřízení</t>
  </si>
  <si>
    <t>https://podminky.urs.cz/item/CS_URS_2024_01/119002411</t>
  </si>
  <si>
    <t>1*(3*3)</t>
  </si>
  <si>
    <t>10</t>
  </si>
  <si>
    <t>119002412</t>
  </si>
  <si>
    <t>Pojezdový ocelový plech pro zabezpčení výkopu odstranění</t>
  </si>
  <si>
    <t>317734561</t>
  </si>
  <si>
    <t>Pomocné konstrukce při zabezpečení výkopu vodorovné pojízdné z tlustého ocelového plechu šířky výkopu do 1,0 m odstranění</t>
  </si>
  <si>
    <t>https://podminky.urs.cz/item/CS_URS_2024_01/119002412</t>
  </si>
  <si>
    <t>11</t>
  </si>
  <si>
    <t>119003223</t>
  </si>
  <si>
    <t>Mobilní plotová zábrana s profilovaným plechem výšky do 2,2 m pro zabezpečení výkopu zřízení</t>
  </si>
  <si>
    <t>844708521</t>
  </si>
  <si>
    <t>Pomocné konstrukce při zabezpečení výkopu svislé ocelové mobilní oplocení, výšky do 2,2 m panely vyplněné profilovaným plechem zřízení</t>
  </si>
  <si>
    <t>https://podminky.urs.cz/item/CS_URS_2024_01/119003223</t>
  </si>
  <si>
    <t>zajištění stoky v komunikaci</t>
  </si>
  <si>
    <t>144+144</t>
  </si>
  <si>
    <t>3+3</t>
  </si>
  <si>
    <t>12</t>
  </si>
  <si>
    <t>119003224</t>
  </si>
  <si>
    <t>Mobilní plotová zábrana s profilovaným plechem výšky do 2,2 m pro zabezpečení výkopu odstranění</t>
  </si>
  <si>
    <t>-718567490</t>
  </si>
  <si>
    <t>Pomocné konstrukce při zabezpečení výkopu svislé ocelové mobilní oplocení, výšky do 2,2 m panely vyplněné profilovaným plechem odstranění</t>
  </si>
  <si>
    <t>https://podminky.urs.cz/item/CS_URS_2024_01/119003224</t>
  </si>
  <si>
    <t>13</t>
  </si>
  <si>
    <t>130001101</t>
  </si>
  <si>
    <t>Příplatek za ztížení vykopávky v blízkosti podzemního vedení</t>
  </si>
  <si>
    <t>m3</t>
  </si>
  <si>
    <t>-1801613009</t>
  </si>
  <si>
    <t>https://podminky.urs.cz/item/CS_URS_2024_01/130001101</t>
  </si>
  <si>
    <t>př.č. C.3, D.1.02, D.1.03</t>
  </si>
  <si>
    <t>(2*1,2*2,6)*10</t>
  </si>
  <si>
    <t>14</t>
  </si>
  <si>
    <t>132154205</t>
  </si>
  <si>
    <t>Hloubení zapažených rýh š do 2000 mm v hornině třídy těžitelnosti I, skupiny 1 a 2 objem do 1000 m3</t>
  </si>
  <si>
    <t>-1806160485</t>
  </si>
  <si>
    <t>Hloubení zapažených rýh šířky přes 800 do 2 000 mm strojně s urovnáním dna do předepsaného profilu a spádu v hornině třídy těžitelnosti I skupiny 1 a 2 přes 500 do 1 000 m3</t>
  </si>
  <si>
    <t>https://podminky.urs.cz/item/CS_URS_2024_01/132154205</t>
  </si>
  <si>
    <t>144*1,2*2,6</t>
  </si>
  <si>
    <t>52*1,0*2,6</t>
  </si>
  <si>
    <t>přípojky od vpustí</t>
  </si>
  <si>
    <t>18*1,1*2,1</t>
  </si>
  <si>
    <t>151811132</t>
  </si>
  <si>
    <t>Osazení pažicího boxu hl výkopu do 4 m š do 2,5 m</t>
  </si>
  <si>
    <t>1319659810</t>
  </si>
  <si>
    <t>Zřízení pažicích boxů pro pažení a rozepření stěn rýh podzemního vedení hloubka výkopu do 4 m, šířka přes 1,2 do 2,5 m</t>
  </si>
  <si>
    <t>https://podminky.urs.cz/item/CS_URS_2024_01/151811132</t>
  </si>
  <si>
    <t>144*2*3,0</t>
  </si>
  <si>
    <t>52*2*3,0</t>
  </si>
  <si>
    <t>18*2*2,5</t>
  </si>
  <si>
    <t>16</t>
  </si>
  <si>
    <t>151811232</t>
  </si>
  <si>
    <t>Odstranění pažicího boxu hl výkopu do 4 m š do 2,5 m</t>
  </si>
  <si>
    <t>2112542893</t>
  </si>
  <si>
    <t>Odstranění pažicích boxů pro pažení a rozepření stěn rýh podzemního vedení hloubka výkopu do 4 m, šířka přes 1,2 do 2,5 m</t>
  </si>
  <si>
    <t>https://podminky.urs.cz/item/CS_URS_2024_01/151811232</t>
  </si>
  <si>
    <t>17</t>
  </si>
  <si>
    <t>162751117</t>
  </si>
  <si>
    <t>Vodorovné přemístění do 10000 m výkopku/sypaniny z horniny třídy těžitelnosti I, skupiny 1 až 3</t>
  </si>
  <si>
    <t>-1648789694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</si>
  <si>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</si>
  <si>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</si>
  <si>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18</t>
  </si>
  <si>
    <t>162751119</t>
  </si>
  <si>
    <t>Příplatek k vodorovnému přemístění výkopku/sypaniny z horniny třídy těžitelnosti I, skupiny 1 až 3 ZKD 1000 m přes 10000 m</t>
  </si>
  <si>
    <t>-643486852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</si>
  <si>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</si>
  <si>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</si>
  <si>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626,06*20 'Přepočtené koeficientem množství</t>
  </si>
  <si>
    <t>19</t>
  </si>
  <si>
    <t>171201221</t>
  </si>
  <si>
    <t>Poplatek za uložení na skládce (skládkovné) zeminy a kamení kód odpadu 17 05 04</t>
  </si>
  <si>
    <t>t</t>
  </si>
  <si>
    <t>-1690428441</t>
  </si>
  <si>
    <t>Poplatek za uložení stavebního odpadu na skládce (skládkovné) zeminy a kamení zatříděného do Katalogu odpadů pod kódem 17 05 04</t>
  </si>
  <si>
    <t>https://podminky.urs.cz/item/CS_URS_2024_01/171201221</t>
  </si>
  <si>
    <t>626,06*2 'Přepočtené koeficientem množství</t>
  </si>
  <si>
    <t>20</t>
  </si>
  <si>
    <t>171251201</t>
  </si>
  <si>
    <t>Uložení sypaniny na skládky nebo meziskládky</t>
  </si>
  <si>
    <t>-49661469</t>
  </si>
  <si>
    <t>Uložení sypaniny na skládky nebo meziskládky bez hutnění s upravením uložené sypaniny do předepsaného tvaru</t>
  </si>
  <si>
    <t>https://podminky.urs.cz/item/CS_URS_2024_01/171251201</t>
  </si>
  <si>
    <t>174151101</t>
  </si>
  <si>
    <t>Zásyp jam, šachet rýh nebo kolem objektů sypaninou se zhutněním</t>
  </si>
  <si>
    <t>1848563699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</si>
  <si>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</si>
  <si>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</si>
  <si>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nahrazení nevhodné zeminy</t>
  </si>
  <si>
    <t>449,28-(120,96+17,28)</t>
  </si>
  <si>
    <t>135,2-(28,6+5,2)</t>
  </si>
  <si>
    <t>41,58-(7,9+1,98+1,98)</t>
  </si>
  <si>
    <t>22</t>
  </si>
  <si>
    <t>M</t>
  </si>
  <si>
    <t>58331200</t>
  </si>
  <si>
    <t>štěrkopísek netříděný zásypový</t>
  </si>
  <si>
    <t>-1704345432</t>
  </si>
  <si>
    <t>540*2 'Přepočtené koeficientem množství</t>
  </si>
  <si>
    <t>23</t>
  </si>
  <si>
    <t>175111101</t>
  </si>
  <si>
    <t>Obsypání potrubí ručně sypaninou bez prohození, uloženou do 3 m</t>
  </si>
  <si>
    <t>-1777090493</t>
  </si>
  <si>
    <t>https://podminky.urs.cz/item/CS_URS_2024_01/175111101</t>
  </si>
  <si>
    <t>144*1,2*0,7</t>
  </si>
  <si>
    <t>52*1,0*0,55</t>
  </si>
  <si>
    <t>18*1,1*0,4</t>
  </si>
  <si>
    <t>24</t>
  </si>
  <si>
    <t>58337331</t>
  </si>
  <si>
    <t>štěrkopísek frakce 0/22</t>
  </si>
  <si>
    <t>937880341</t>
  </si>
  <si>
    <t>157,48*2 'Přepočtené koeficientem množství</t>
  </si>
  <si>
    <t>Zakládání</t>
  </si>
  <si>
    <t>25</t>
  </si>
  <si>
    <t>212752701</t>
  </si>
  <si>
    <t>Trativod z drenážních trubek tunelových PVC-U SN 4 perforace 220° včetně lože otevřený výkop DN 100 pro liniové stavby</t>
  </si>
  <si>
    <t>-524381846</t>
  </si>
  <si>
    <t>https://podminky.urs.cz/item/CS_URS_2024_01/212752701</t>
  </si>
  <si>
    <t>př.č. D.1.01, D.1.02, D.1.03, D.1.04</t>
  </si>
  <si>
    <t>144+52+18</t>
  </si>
  <si>
    <t>Svislé a kompletní konstrukce</t>
  </si>
  <si>
    <t>26</t>
  </si>
  <si>
    <t>359901211</t>
  </si>
  <si>
    <t>Monitoring stoky jakékoli výšky na nové kanalizaci</t>
  </si>
  <si>
    <t>220883617</t>
  </si>
  <si>
    <t>https://podminky.urs.cz/item/CS_URS_2024_01/359901211</t>
  </si>
  <si>
    <t>př.č. D.1.01</t>
  </si>
  <si>
    <t>Vodorovné konstrukce</t>
  </si>
  <si>
    <t>27</t>
  </si>
  <si>
    <t>451541111</t>
  </si>
  <si>
    <t>Lože pod potrubí otevřený výkop ze štěrkodrtě</t>
  </si>
  <si>
    <t>376620336</t>
  </si>
  <si>
    <t>https://podminky.urs.cz/item/CS_URS_2024_01/451541111</t>
  </si>
  <si>
    <t>př.č. D.1.01, D.1.02,  D.1.03, D.1.04,</t>
  </si>
  <si>
    <t xml:space="preserve">stoka </t>
  </si>
  <si>
    <t>144*1,2*0,1</t>
  </si>
  <si>
    <t>52*1,0*0,1</t>
  </si>
  <si>
    <t>18*1,1*0,1</t>
  </si>
  <si>
    <t>28</t>
  </si>
  <si>
    <t>451573111</t>
  </si>
  <si>
    <t>Lože pod potrubí otevřený výkop ze štěrkopísku</t>
  </si>
  <si>
    <t>615777824</t>
  </si>
  <si>
    <t>Lože pod potrubí, stoky a drobné objekty v otevřeném výkopu z písku a štěrkopísku do 63 mm</t>
  </si>
  <si>
    <t>https://podminky.urs.cz/item/CS_URS_2024_01/451573111</t>
  </si>
  <si>
    <t>př.č. D.1.01, D.1.04,</t>
  </si>
  <si>
    <t>29</t>
  </si>
  <si>
    <t>452111111</t>
  </si>
  <si>
    <t>Osazení betonových pražců otevřený výkop pl do 25000 mm2</t>
  </si>
  <si>
    <t>kus</t>
  </si>
  <si>
    <t>985527830</t>
  </si>
  <si>
    <t>https://podminky.urs.cz/item/CS_URS_2024_01/452111111</t>
  </si>
  <si>
    <t>stoka</t>
  </si>
  <si>
    <t>144/2,5*2</t>
  </si>
  <si>
    <t>52/2,5*2</t>
  </si>
  <si>
    <t>30</t>
  </si>
  <si>
    <t>59223733</t>
  </si>
  <si>
    <t>podkladek pod trouby betonové/ŽB DN 300-500</t>
  </si>
  <si>
    <t>-285354985</t>
  </si>
  <si>
    <t>31</t>
  </si>
  <si>
    <t>452112112</t>
  </si>
  <si>
    <t>Osazení betonových prstenců nebo rámů v do 100 mm pod poklopy a mříže</t>
  </si>
  <si>
    <t>491591972</t>
  </si>
  <si>
    <t>Osazení betonových dílců prstenců nebo rámů pod poklopy a mříže, výšky do 100 mm</t>
  </si>
  <si>
    <t>https://podminky.urs.cz/item/CS_URS_2024_01/452112112</t>
  </si>
  <si>
    <t>př.č. D.1.05</t>
  </si>
  <si>
    <t>1+1+1</t>
  </si>
  <si>
    <t>32</t>
  </si>
  <si>
    <t>59224184</t>
  </si>
  <si>
    <t>prstenec šachtový vyrovnávací betonový 625x120x40mm</t>
  </si>
  <si>
    <t>-648678181</t>
  </si>
  <si>
    <t>33</t>
  </si>
  <si>
    <t>59224176</t>
  </si>
  <si>
    <t>prstenec šachtový vyrovnávací betonový 625x120x80mm</t>
  </si>
  <si>
    <t>-1160716489</t>
  </si>
  <si>
    <t>34</t>
  </si>
  <si>
    <t>59224187</t>
  </si>
  <si>
    <t>prstenec šachtový vyrovnávací betonový 625x120x100mm</t>
  </si>
  <si>
    <t>222378078</t>
  </si>
  <si>
    <t>35</t>
  </si>
  <si>
    <t>452112122</t>
  </si>
  <si>
    <t>Osazení betonových prstenců nebo rámů v do 200 mm</t>
  </si>
  <si>
    <t>-1581280161</t>
  </si>
  <si>
    <t>Osazení betonových dílců prstenců nebo rámů pod poklopy a mříže, výšky přes 100 do 200 mm</t>
  </si>
  <si>
    <t>https://podminky.urs.cz/item/CS_URS_2024_01/452112122</t>
  </si>
  <si>
    <t>36</t>
  </si>
  <si>
    <t>59224188</t>
  </si>
  <si>
    <t>prstenec šachtový vyrovnávací betonový 625x120x120mm</t>
  </si>
  <si>
    <t>-598545760</t>
  </si>
  <si>
    <t>37</t>
  </si>
  <si>
    <t>452311131</t>
  </si>
  <si>
    <t>Podkladní desky z betonu prostého tř. C 12/15 otevřený výkop</t>
  </si>
  <si>
    <t>2229853</t>
  </si>
  <si>
    <t>https://podminky.urs.cz/item/CS_URS_2024_01/452311131</t>
  </si>
  <si>
    <t>př.č.D.1.01, D.1.05</t>
  </si>
  <si>
    <t>šachty</t>
  </si>
  <si>
    <t>(1,5*1,5*0,1)*3</t>
  </si>
  <si>
    <t>38</t>
  </si>
  <si>
    <t>452312131</t>
  </si>
  <si>
    <t>Sedlové lože z betonu prostého tř. C 12/15 otevřený výkop</t>
  </si>
  <si>
    <t>-1444053230</t>
  </si>
  <si>
    <t>https://podminky.urs.cz/item/CS_URS_2024_01/452312131</t>
  </si>
  <si>
    <t>př.č. C.3, D.1.01, D.1.02, D.1.03</t>
  </si>
  <si>
    <t>144*(0,6*0,2)</t>
  </si>
  <si>
    <t>domovní přípojky</t>
  </si>
  <si>
    <t>52*(0,6*0,175)</t>
  </si>
  <si>
    <t>39</t>
  </si>
  <si>
    <t>452351111</t>
  </si>
  <si>
    <t>Bednění podkladních desek nebo sedlového lože pod potrubí, stoky a drobné objekty otevřený výkop zřízení</t>
  </si>
  <si>
    <t>367015830</t>
  </si>
  <si>
    <t>Bednění podkladních a zajišťovacích konstrukcí v otevřeném výkopu desek nebo sedlových loží pod potrubí, stoky a drobné objekty zřízení</t>
  </si>
  <si>
    <t>https://podminky.urs.cz/item/CS_URS_2024_01/452351111</t>
  </si>
  <si>
    <t>144*(0,2*2)</t>
  </si>
  <si>
    <t>52*(0,175*2)</t>
  </si>
  <si>
    <t>40</t>
  </si>
  <si>
    <t>452351112</t>
  </si>
  <si>
    <t>Bednění podkladních desek nebo sedlového lože pod potrubí, stoky a drobné objekty otevřený výkop odstranění</t>
  </si>
  <si>
    <t>2020068368</t>
  </si>
  <si>
    <t>Bednění podkladních a zajišťovacích konstrukcí v otevřeném výkopu desek nebo sedlových loží pod potrubí, stoky a drobné objekty odstranění</t>
  </si>
  <si>
    <t>https://podminky.urs.cz/item/CS_URS_2024_01/452351112</t>
  </si>
  <si>
    <t>Komunikace</t>
  </si>
  <si>
    <t>41</t>
  </si>
  <si>
    <t>564861111</t>
  </si>
  <si>
    <t>Podklad ze štěrkodrtě ŠD tl 200 mm</t>
  </si>
  <si>
    <t>961046823</t>
  </si>
  <si>
    <t>https://podminky.urs.cz/item/CS_URS_2024_01/564861111</t>
  </si>
  <si>
    <t>42</t>
  </si>
  <si>
    <t>567122111</t>
  </si>
  <si>
    <t>Podklad ze směsi stmelené cementem SC C 8/10 (KSC I) tl 120 mm</t>
  </si>
  <si>
    <t>1014081638</t>
  </si>
  <si>
    <t>Podklad ze směsi stmelené cementem SC bez dilatačních spár, s rozprostřením a zhutněním SC C 8/10 (KSC I), po zhutnění tl. 120 mm</t>
  </si>
  <si>
    <t>https://podminky.urs.cz/item/CS_URS_2024_01/567122111</t>
  </si>
  <si>
    <t>43</t>
  </si>
  <si>
    <t>573231106</t>
  </si>
  <si>
    <t>Postřik živičný spojovací ze silniční emulze v množství 0,30 kg/m2</t>
  </si>
  <si>
    <t>-723726251</t>
  </si>
  <si>
    <t>Postřik spojovací PS bez posypu kamenivem ze silniční emulze, v množství 0,30 kg/m2</t>
  </si>
  <si>
    <t>https://podminky.urs.cz/item/CS_URS_2024_01/573231106</t>
  </si>
  <si>
    <t>44</t>
  </si>
  <si>
    <t>2003304264</t>
  </si>
  <si>
    <t>45</t>
  </si>
  <si>
    <t>573231111</t>
  </si>
  <si>
    <t>Postřik živičný spojovací ze silniční emulze v množství do 0,7 kg/m2</t>
  </si>
  <si>
    <t>1415912324</t>
  </si>
  <si>
    <t>Postřik živičný spojovací bez posypu kamenivem ze silniční emulze, v množství od 0,50 do 0,80 kg/m2</t>
  </si>
  <si>
    <t>https://podminky.urs.cz/item/CS_URS_2024_01/573231111</t>
  </si>
  <si>
    <t>46</t>
  </si>
  <si>
    <t>577134131</t>
  </si>
  <si>
    <t>Asfaltový beton vrstva obrusná ACO 11 (ABS) tř. I tl 40 mm š do 3 m z modifikovaného asfaltu</t>
  </si>
  <si>
    <t>1025093399</t>
  </si>
  <si>
    <t>Asfaltový beton vrstva obrusná ACO 11 (ABS) s rozprostřením a se zhutněním z modifikovaného asfaltu v pruhu šířky do 3 m, po zhutnění tl. 40 mm</t>
  </si>
  <si>
    <t>https://podminky.urs.cz/item/CS_URS_2024_01/577134131</t>
  </si>
  <si>
    <t>47</t>
  </si>
  <si>
    <t>-1998632864</t>
  </si>
  <si>
    <t>48</t>
  </si>
  <si>
    <t>577165132</t>
  </si>
  <si>
    <t>Asfaltový beton vrstva ložní ACL 16 (ABH) tl 70 mm š do 3 m z modifikovaného asfaltu</t>
  </si>
  <si>
    <t>17630765</t>
  </si>
  <si>
    <t>Asfaltový beton vrstva ložní ACL 16 (ABH) s rozprostřením a zhutněním z modifikovaného asfaltu v pruhu šířky do 3 m, po zhutnění tl. 70 mm</t>
  </si>
  <si>
    <t>https://podminky.urs.cz/item/CS_URS_2024_01/577165132</t>
  </si>
  <si>
    <t>Trubní vedení</t>
  </si>
  <si>
    <t>96</t>
  </si>
  <si>
    <t>810351811</t>
  </si>
  <si>
    <t>Bourání stávajícího potrubí z betonu DN do 200</t>
  </si>
  <si>
    <t>CS ÚRS 2023 02</t>
  </si>
  <si>
    <t>1065259677</t>
  </si>
  <si>
    <t>Bourání stávajícího potrubí z betonu v otevřeném výkopu DN do 200</t>
  </si>
  <si>
    <t>https://podminky.urs.cz/item/CS_URS_2023_02/810351811</t>
  </si>
  <si>
    <t>52,0</t>
  </si>
  <si>
    <t>18,0</t>
  </si>
  <si>
    <t>49</t>
  </si>
  <si>
    <t>810391811</t>
  </si>
  <si>
    <t>Bourání stávajícího potrubí z betonu DN přes 200 do 400</t>
  </si>
  <si>
    <t>-1284064612</t>
  </si>
  <si>
    <t>Bourání stávajícího potrubí z betonu v otevřeném výkopu DN přes 200 do 400</t>
  </si>
  <si>
    <t>https://podminky.urs.cz/item/CS_URS_2024_01/810391811</t>
  </si>
  <si>
    <t>př.č. D.01</t>
  </si>
  <si>
    <t>130,5</t>
  </si>
  <si>
    <t>97</t>
  </si>
  <si>
    <t>831312121</t>
  </si>
  <si>
    <t>Montáž potrubí z trub kameninových hrdlových s integrovaným těsněním výkop sklon do 20 % DN 150</t>
  </si>
  <si>
    <t>-1125322215</t>
  </si>
  <si>
    <t>Montáž potrubí z trub kameninových hrdlových s integrovaným těsněním v otevřeném výkopu ve sklonu do 20 % DN 150</t>
  </si>
  <si>
    <t>https://podminky.urs.cz/item/CS_URS_2023_02/831312121</t>
  </si>
  <si>
    <t>př.č. D.1.01, D.1.07</t>
  </si>
  <si>
    <t>52</t>
  </si>
  <si>
    <t>98</t>
  </si>
  <si>
    <t>59710675</t>
  </si>
  <si>
    <t>trouba kameninová glazovaná DN 150 dl 1,50m spojovací systém F</t>
  </si>
  <si>
    <t>-442550678</t>
  </si>
  <si>
    <t>52*1,015 'Přepočtené koeficientem množství</t>
  </si>
  <si>
    <t>50</t>
  </si>
  <si>
    <t>831372121</t>
  </si>
  <si>
    <t>Montáž potrubí z trub kameninových hrdlových s integrovaným těsněním výkop sklon do 20 % DN 300</t>
  </si>
  <si>
    <t>-2000023341</t>
  </si>
  <si>
    <t>https://podminky.urs.cz/item/CS_URS_2024_01/831372121</t>
  </si>
  <si>
    <t>př.č. D.1.02, D.1.03</t>
  </si>
  <si>
    <t>144</t>
  </si>
  <si>
    <t>51</t>
  </si>
  <si>
    <t>59710711</t>
  </si>
  <si>
    <t>trouba kameninová glazovaná DN 300 dl 2,50m spojovací systém C Třída 160</t>
  </si>
  <si>
    <t>-667147706</t>
  </si>
  <si>
    <t>př.č.  D.1.02, D.1.04</t>
  </si>
  <si>
    <t>837371221</t>
  </si>
  <si>
    <t>Montáž kameninových tvarovek odbočných s integrovaným těsněním otevřený výkop DN 300</t>
  </si>
  <si>
    <t>1188762032</t>
  </si>
  <si>
    <t>Montáž kameninových tvarovek na potrubí z trub kameninových v otevřeném výkopu s integrovaným těsněním odbočných DN 300</t>
  </si>
  <si>
    <t>https://podminky.urs.cz/item/CS_URS_2024_01/837371221</t>
  </si>
  <si>
    <t>př.č. D.1.01, D.1.02, D.1.07</t>
  </si>
  <si>
    <t>53</t>
  </si>
  <si>
    <t>59711770</t>
  </si>
  <si>
    <t>odbočka kameninová glazovaná jednoduchá kolmá DN 300/150 dl 500mm spojovací systém C/F tř.160/-</t>
  </si>
  <si>
    <t>-1392495125</t>
  </si>
  <si>
    <t>12*1,015 'Přepočtené koeficientem množství</t>
  </si>
  <si>
    <t>54</t>
  </si>
  <si>
    <t>837372221</t>
  </si>
  <si>
    <t>Montáž kameninových tvarovek jednoosých s integrovaným těsněním otevřený výkop DN 300</t>
  </si>
  <si>
    <t>-1388718922</t>
  </si>
  <si>
    <t>Montáž kameninových tvarovek na potrubí z trub kameninových v otevřeném výkopu s integrovaným těsněním jednoosých DN 300</t>
  </si>
  <si>
    <t>https://podminky.urs.cz/item/CS_URS_2024_01/837372221</t>
  </si>
  <si>
    <t>55</t>
  </si>
  <si>
    <t>59710849</t>
  </si>
  <si>
    <t>trouba kameninová glazovaná zkrácená DN 300 dl 60(75)cm třída 160 spojovací systém C</t>
  </si>
  <si>
    <t>-1399161319</t>
  </si>
  <si>
    <t>56</t>
  </si>
  <si>
    <t>837312221</t>
  </si>
  <si>
    <t>Montáž kameninových tvarovek jednoosých s integrovaným těsněním otevřený výkop DN 150</t>
  </si>
  <si>
    <t>1627974050</t>
  </si>
  <si>
    <t>Montáž kameninových tvarovek na potrubí z trub kameninových v otevřeném výkopu s integrovaným těsněním jednoosých DN 150</t>
  </si>
  <si>
    <t>https://podminky.urs.cz/item/CS_URS_2024_01/837312221</t>
  </si>
  <si>
    <t>př..č. D.1.06</t>
  </si>
  <si>
    <t>26+9+13</t>
  </si>
  <si>
    <t>57</t>
  </si>
  <si>
    <t>59710984</t>
  </si>
  <si>
    <t>koleno kameninové glazované DN 150 45° spojovací systém F</t>
  </si>
  <si>
    <t>1985268193</t>
  </si>
  <si>
    <t>13+13</t>
  </si>
  <si>
    <t>58</t>
  </si>
  <si>
    <t>59710842</t>
  </si>
  <si>
    <t>trouba kameninová glazovaná zkrácená DN 150 dl 60(75)cm spojovací systém F</t>
  </si>
  <si>
    <t>1999452513</t>
  </si>
  <si>
    <t>59</t>
  </si>
  <si>
    <t>59713313</t>
  </si>
  <si>
    <t>manžeta převlečná pro normální zatížení DN 150 průměr 175-200 š 150mm</t>
  </si>
  <si>
    <t>-1729939823</t>
  </si>
  <si>
    <t>99</t>
  </si>
  <si>
    <t>871355241</t>
  </si>
  <si>
    <t>Kanalizační potrubí z tvrdého PVC vícevrstvé tuhost třídy SN12 DN 200</t>
  </si>
  <si>
    <t>-1976969606</t>
  </si>
  <si>
    <t>Kanalizační potrubí z tvrdého PVC v otevřeném výkopu ve sklonu do 20 %, hladkého plnostěnného vícevrstvého, tuhost třídy SN 12 DN 200</t>
  </si>
  <si>
    <t>https://podminky.urs.cz/item/CS_URS_2023_02/871355241</t>
  </si>
  <si>
    <t>př.č. D.1.04, D.1.08</t>
  </si>
  <si>
    <t>61</t>
  </si>
  <si>
    <t>28612007</t>
  </si>
  <si>
    <t>trubka kanalizační PVC plnostěnná třívrstvá DN 200x1000mm SN12</t>
  </si>
  <si>
    <t>132579891</t>
  </si>
  <si>
    <t>62</t>
  </si>
  <si>
    <t>877350310</t>
  </si>
  <si>
    <t>Montáž kolen na kanalizačním potrubí z PP nebo tvrdého PVC trub hladkých plnostěnných DN 200</t>
  </si>
  <si>
    <t>775180019</t>
  </si>
  <si>
    <t>Montáž tvarovek na kanalizačním plastovém potrubí z polypropylenu PP nebo tvrdého PVC hladkého plnostěnného kolen, víček nebo hrdlových uzávěrů DN 200</t>
  </si>
  <si>
    <t>https://podminky.urs.cz/item/CS_URS_2024_01/877350310</t>
  </si>
  <si>
    <t>2*4</t>
  </si>
  <si>
    <t>63</t>
  </si>
  <si>
    <t>28617183</t>
  </si>
  <si>
    <t>koleno kanalizační PP SN16 45° DN 200</t>
  </si>
  <si>
    <t>272445903</t>
  </si>
  <si>
    <t>64</t>
  </si>
  <si>
    <t>877350440</t>
  </si>
  <si>
    <t>Montáž šachtových vložek na kanalizačním potrubí z PP trub korugovaných DN 200</t>
  </si>
  <si>
    <t>1178959357</t>
  </si>
  <si>
    <t>Montáž tvarovek na kanalizačním plastovém potrubí z polypropylenu PP nebo tvrdého PVC korugovaného nebo žebrovaného šachtových vložek DN 200</t>
  </si>
  <si>
    <t>https://podminky.urs.cz/item/CS_URS_2024_01/877350440</t>
  </si>
  <si>
    <t>65</t>
  </si>
  <si>
    <t>28651083</t>
  </si>
  <si>
    <t>vložka šachtová kanalizační PVC-U DN 200</t>
  </si>
  <si>
    <t>-1280207994</t>
  </si>
  <si>
    <t>66</t>
  </si>
  <si>
    <t>890331811</t>
  </si>
  <si>
    <t>Bourání šachet ze ŽB ručně obestavěného prostoru přes 1,5 do 3 m3</t>
  </si>
  <si>
    <t>1133646285</t>
  </si>
  <si>
    <t>Bourání šachet a jímek ručně velikosti obestavěného prostoru přes 1,5 do 3 m3 ze železobetonu</t>
  </si>
  <si>
    <t>https://podminky.urs.cz/item/CS_URS_2024_01/890331811</t>
  </si>
  <si>
    <t>př. č. D.1.01</t>
  </si>
  <si>
    <t>(3,14*0,6*0,6)*1,4</t>
  </si>
  <si>
    <t>(3,14*0,6*0,6)*1,6</t>
  </si>
  <si>
    <t>(3,14*0,6*0,6)*1,9</t>
  </si>
  <si>
    <t>67</t>
  </si>
  <si>
    <t>892372121</t>
  </si>
  <si>
    <t>Tlaková zkouška vzduchem potrubí DN 300 těsnícím vakem ucpávkovým</t>
  </si>
  <si>
    <t>úsek</t>
  </si>
  <si>
    <t>1473643292</t>
  </si>
  <si>
    <t>https://podminky.urs.cz/item/CS_URS_2024_01/892372121</t>
  </si>
  <si>
    <t>př.č.  D.1.01, D.1.02</t>
  </si>
  <si>
    <t>1+1+1+1</t>
  </si>
  <si>
    <t>68</t>
  </si>
  <si>
    <t>894411121</t>
  </si>
  <si>
    <t>Zřízení šachet kanalizačních z betonových dílců na potrubí DN nad 200 do 300 dno beton tř. C 25/30</t>
  </si>
  <si>
    <t>-407942675</t>
  </si>
  <si>
    <t>https://podminky.urs.cz/item/CS_URS_2024_01/894411121</t>
  </si>
  <si>
    <t>69</t>
  </si>
  <si>
    <t>PFB.1122123</t>
  </si>
  <si>
    <t>Skruž výšky 1000 mm TBS-Q.1 100/100/12 PS</t>
  </si>
  <si>
    <t>254613579</t>
  </si>
  <si>
    <t>70</t>
  </si>
  <si>
    <t>PFB.1122113</t>
  </si>
  <si>
    <t>Skruž výšky 500 mm TBS-Q.1 100/50/12 PS</t>
  </si>
  <si>
    <t>-1271238824</t>
  </si>
  <si>
    <t>71</t>
  </si>
  <si>
    <t>PFB.1122103</t>
  </si>
  <si>
    <t>Skruž výšky 250 mm TBS-Q.1 100/25/12 PS</t>
  </si>
  <si>
    <t>1427948379</t>
  </si>
  <si>
    <t>72</t>
  </si>
  <si>
    <t>PFB.1121104</t>
  </si>
  <si>
    <t>Konus TBR-Q.1 100-63/58/12 KPS</t>
  </si>
  <si>
    <t>1953902022</t>
  </si>
  <si>
    <t>73</t>
  </si>
  <si>
    <t>PFB.1135101</t>
  </si>
  <si>
    <t>Dno jednolité šachtové KOMPAKT - VÝROBA NA ZAKÁZKUTBZ-Q.1 100/53 KOM V15</t>
  </si>
  <si>
    <t>-535829060</t>
  </si>
  <si>
    <t>74</t>
  </si>
  <si>
    <t>PFB.1121601</t>
  </si>
  <si>
    <t>Deska zákrytováTZK-Q.1 100-63/17</t>
  </si>
  <si>
    <t>835395946</t>
  </si>
  <si>
    <t>75</t>
  </si>
  <si>
    <t>59224348</t>
  </si>
  <si>
    <t>těsnění elastomerové pro spojení šachetních dílů DN 1000</t>
  </si>
  <si>
    <t>-1218572074</t>
  </si>
  <si>
    <t>76</t>
  </si>
  <si>
    <t>899103211</t>
  </si>
  <si>
    <t>Demontáž poklopů litinových nebo ocelových včetně rámů hmotnosti přes 100 do 150 kg</t>
  </si>
  <si>
    <t>-1021386046</t>
  </si>
  <si>
    <t>Demontáž poklopů litinových a ocelových včetně rámů, hmotnosti jednotlivě přes 100 do 150 Kg</t>
  </si>
  <si>
    <t>https://podminky.urs.cz/item/CS_URS_2024_01/899103211</t>
  </si>
  <si>
    <t>77</t>
  </si>
  <si>
    <t>899104112</t>
  </si>
  <si>
    <t>Osazení poklopů litinových nebo ocelových včetně rámů pro třídu zatížení D400, E600</t>
  </si>
  <si>
    <t>-924212196</t>
  </si>
  <si>
    <t>Osazení poklopů litinových a ocelových včetně rámů pro třídu zatížení D400, E600</t>
  </si>
  <si>
    <t>https://podminky.urs.cz/item/CS_URS_2024_01/899104112</t>
  </si>
  <si>
    <t>př.č. D.1.01, D.1.05</t>
  </si>
  <si>
    <t>78</t>
  </si>
  <si>
    <t>KSI.KDM91B</t>
  </si>
  <si>
    <t>Kanalizační poklop Europa 9 PUR, rám samonivelační,bez vybrání pro lapač, D 400 bez odvětrání</t>
  </si>
  <si>
    <t>309865660</t>
  </si>
  <si>
    <t>79</t>
  </si>
  <si>
    <t>899722113</t>
  </si>
  <si>
    <t>Krytí potrubí z plastů výstražnou fólií z PVC 34cm</t>
  </si>
  <si>
    <t>150070788</t>
  </si>
  <si>
    <t>Krytí potrubí z plastů výstražnou fólií z PVC šířky 34 cm</t>
  </si>
  <si>
    <t>https://podminky.urs.cz/item/CS_URS_2024_01/899722113</t>
  </si>
  <si>
    <t>př.č. D.1.01,D.1.03 , D.1.04</t>
  </si>
  <si>
    <t>Ostatní konstrukce a práce-bourání</t>
  </si>
  <si>
    <t>80</t>
  </si>
  <si>
    <t>915111116</t>
  </si>
  <si>
    <t>Vodorovné dopravní značení dělící čáry souvislé š 125 mm retroreflexní žlutá barva</t>
  </si>
  <si>
    <t>804093625</t>
  </si>
  <si>
    <t>Vodorovné dopravní značení stříkané barvou dělící čára šířky 125 mm souvislá žlutá retroreflexní</t>
  </si>
  <si>
    <t>https://podminky.urs.cz/item/CS_URS_2024_01/915111116</t>
  </si>
  <si>
    <t>100</t>
  </si>
  <si>
    <t>81</t>
  </si>
  <si>
    <t>915121112</t>
  </si>
  <si>
    <t>Vodorovné dopravní značení vodící čáry souvislé š 250 mm retroreflexní bílá barva</t>
  </si>
  <si>
    <t>-518231233</t>
  </si>
  <si>
    <t>Vodorovné dopravní značení stříkané barvou vodící čára bílá šířky 250 mm souvislá retroreflexní</t>
  </si>
  <si>
    <t>https://podminky.urs.cz/item/CS_URS_2024_01/915121112</t>
  </si>
  <si>
    <t>90</t>
  </si>
  <si>
    <t>82</t>
  </si>
  <si>
    <t>915121122</t>
  </si>
  <si>
    <t>Vodorovné dopravní značení vodící čáry přerušované š 250 mm retroreflexní bílá barva</t>
  </si>
  <si>
    <t>139391158</t>
  </si>
  <si>
    <t>Vodorovné dopravní značení stříkané barvou vodící čára bílá šířky 250 mm přerušovaná retroreflexní</t>
  </si>
  <si>
    <t>https://podminky.urs.cz/item/CS_URS_2024_01/915121122</t>
  </si>
  <si>
    <t>120</t>
  </si>
  <si>
    <t>83</t>
  </si>
  <si>
    <t>919112212</t>
  </si>
  <si>
    <t>Řezání spár pro vytvoření komůrky š 10 mm hl 20 mm pro těsnící zálivku v živičném krytu</t>
  </si>
  <si>
    <t>1502588913</t>
  </si>
  <si>
    <t>Řezání dilatačních spár v živičném krytu  vytvoření komůrky pro těsnící zálivku šířky 10 mm, hloubky 20 mm</t>
  </si>
  <si>
    <t>https://podminky.urs.cz/item/CS_URS_2024_01/919112212</t>
  </si>
  <si>
    <t xml:space="preserve">př.č. C.3, D.1.02, D.1.03, D.1.04, </t>
  </si>
  <si>
    <t>(144*2)+(1,5*2)</t>
  </si>
  <si>
    <t>52*2</t>
  </si>
  <si>
    <t>18*2</t>
  </si>
  <si>
    <t>84</t>
  </si>
  <si>
    <t>919121132</t>
  </si>
  <si>
    <t>Těsnění spár zálivkou za studena pro komůrky š 20 mm hl 40 mm s těsnicím profilem</t>
  </si>
  <si>
    <t>1429878342</t>
  </si>
  <si>
    <t>Utěsnění dilatačních spár zálivkou za studena v cementobetonovém nebo živičném krytu včetně adhezního nátěru s těsnicím profilem pod zálivkou, pro komůrky šířky 20 mm, hloubky 40 mm</t>
  </si>
  <si>
    <t>https://podminky.urs.cz/item/CS_URS_2024_01/919121132</t>
  </si>
  <si>
    <t>85</t>
  </si>
  <si>
    <t>919735112</t>
  </si>
  <si>
    <t>Řezání stávajícího živičného krytu hl do 100 mm</t>
  </si>
  <si>
    <t>-1226702368</t>
  </si>
  <si>
    <t>Řezání stávajícího živičného krytu nebo podkladu hloubky přes 50 do 100 mm</t>
  </si>
  <si>
    <t>https://podminky.urs.cz/item/CS_URS_2024_01/919735112</t>
  </si>
  <si>
    <t>86</t>
  </si>
  <si>
    <t>938908411</t>
  </si>
  <si>
    <t>Čištění vozovek splachováním vodou</t>
  </si>
  <si>
    <t>24300245</t>
  </si>
  <si>
    <t>https://podminky.urs.cz/item/CS_URS_2024_01/938908411</t>
  </si>
  <si>
    <t>160*9,5</t>
  </si>
  <si>
    <t>87</t>
  </si>
  <si>
    <t>938909331</t>
  </si>
  <si>
    <t>Čištění vozovek metením ručně podkladu nebo krytu betonového nebo živičného</t>
  </si>
  <si>
    <t>-741580112</t>
  </si>
  <si>
    <t>https://podminky.urs.cz/item/CS_URS_2024_01/938909331</t>
  </si>
  <si>
    <t>88</t>
  </si>
  <si>
    <t>977151127</t>
  </si>
  <si>
    <t>Jádrové vrty diamantovými korunkami do stavebních materiálů D přes 225 do 250 mm</t>
  </si>
  <si>
    <t>-918964457</t>
  </si>
  <si>
    <t>Jádrové vrty diamantovými korunkami do stavebních materiálů (železobetonu, betonu, cihel, obkladů, dlažeb, kamene) průměru přes 225 do 250 mm</t>
  </si>
  <si>
    <t>https://podminky.urs.cz/item/CS_URS_2024_01/977151127</t>
  </si>
  <si>
    <t>př.č D.1.08</t>
  </si>
  <si>
    <t>4*0,15</t>
  </si>
  <si>
    <t>977151129</t>
  </si>
  <si>
    <t>Jádrové vrty diamantovými korunkami do stavebních materiálů D přes 300 do 350 mm</t>
  </si>
  <si>
    <t>363854812</t>
  </si>
  <si>
    <t>Jádrové vrty diamantovými korunkami do stavebních materiálů (železobetonu, betonu, cihel, obkladů, dlažeb, kamene) průměru přes 300 do 350 mm</t>
  </si>
  <si>
    <t>https://podminky.urs.cz/item/CS_URS_2023_02/977151129</t>
  </si>
  <si>
    <t>0,3</t>
  </si>
  <si>
    <t>997</t>
  </si>
  <si>
    <t>Přesun sutě</t>
  </si>
  <si>
    <t>89</t>
  </si>
  <si>
    <t>997006512</t>
  </si>
  <si>
    <t>Vodorovné doprava suti s naložením a složením na skládku do 1 km</t>
  </si>
  <si>
    <t>-1405079672</t>
  </si>
  <si>
    <t>https://podminky.urs.cz/item/CS_URS_2024_01/997006512</t>
  </si>
  <si>
    <t>997006519</t>
  </si>
  <si>
    <t>Příplatek k vodorovnému přemístění suti na skládku ZKD 1 km přes 1 km</t>
  </si>
  <si>
    <t>-787917646</t>
  </si>
  <si>
    <t>https://podminky.urs.cz/item/CS_URS_2024_01/997006519</t>
  </si>
  <si>
    <t>431,62*20 'Přepočtené koeficientem množství</t>
  </si>
  <si>
    <t>91</t>
  </si>
  <si>
    <t>997006551</t>
  </si>
  <si>
    <t>Hrubé urovnání suti na skládce bez zhutnění</t>
  </si>
  <si>
    <t>-615504663</t>
  </si>
  <si>
    <t>https://podminky.urs.cz/item/CS_URS_2024_01/997006551</t>
  </si>
  <si>
    <t>101</t>
  </si>
  <si>
    <t>997221615</t>
  </si>
  <si>
    <t>Poplatek za uložení na skládce (skládkovné) stavebního odpadu betonového kód odpadu 17 01 01</t>
  </si>
  <si>
    <t>-988164783</t>
  </si>
  <si>
    <t>https://podminky.urs.cz/item/CS_URS_2024_01/997221615</t>
  </si>
  <si>
    <t>12,6+41,76+3,324+0,45+0,066+0,063</t>
  </si>
  <si>
    <t>102</t>
  </si>
  <si>
    <t>997221645</t>
  </si>
  <si>
    <t>Poplatek za uložení na skládce (skládkovné) odpadu asfaltového bez dehtu kód odpadu 17 03 02</t>
  </si>
  <si>
    <t>-1546261311</t>
  </si>
  <si>
    <t>https://podminky.urs.cz/item/CS_URS_2024_01/997221645</t>
  </si>
  <si>
    <t>56,258+135,746+28,129</t>
  </si>
  <si>
    <t>103</t>
  </si>
  <si>
    <t>997221655</t>
  </si>
  <si>
    <t>-745980705</t>
  </si>
  <si>
    <t>https://podminky.urs.cz/item/CS_URS_2024_01/997221655</t>
  </si>
  <si>
    <t>kamenivo</t>
  </si>
  <si>
    <t>107,624</t>
  </si>
  <si>
    <t>čištění komunikace</t>
  </si>
  <si>
    <t>15,2+30,4</t>
  </si>
  <si>
    <t>998</t>
  </si>
  <si>
    <t>Přesun hmot</t>
  </si>
  <si>
    <t>95</t>
  </si>
  <si>
    <t>998275101</t>
  </si>
  <si>
    <t>Přesun hmot pro trubní vedení z trub kameninových otevřený výkop</t>
  </si>
  <si>
    <t>-584632392</t>
  </si>
  <si>
    <t>https://podminky.urs.cz/item/CS_URS_2024_01/998275101</t>
  </si>
  <si>
    <t>848-10 - VON 01 -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</si>
  <si>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</si>
  <si>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</si>
  <si>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</si>
  <si>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</si>
  <si>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</si>
  <si>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</si>
  <si>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</si>
  <si>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</si>
  <si>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</si>
  <si>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</si>
  <si>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</si>
  <si>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soubor</t>
  </si>
  <si>
    <t>-1675964135</t>
  </si>
  <si>
    <t>Geodetické práce před výstavbou - vytyčení inženýrských sítí</t>
  </si>
  <si>
    <t>012303000</t>
  </si>
  <si>
    <t>Geodetické práce po výstavbě</t>
  </si>
  <si>
    <t>kpl</t>
  </si>
  <si>
    <t>CS ÚRS 2023 01</t>
  </si>
  <si>
    <t>1024</t>
  </si>
  <si>
    <t>1736036382</t>
  </si>
  <si>
    <t>Průzkumné, geodetické a projektové práce geodetické práce po výstavbě</t>
  </si>
  <si>
    <t>https://podminky.urs.cz/item/CS_URS_2023_01/012303000</t>
  </si>
  <si>
    <t xml:space="preserve">Zaměření provede, ověří a předá oprávněný zeměměřický inženýr. Zaměření bude provedeno dle směrnice VAK Pardubice. Bude předáno </t>
  </si>
  <si>
    <t>3x v tištěné formě a 1x v digitální formě</t>
  </si>
  <si>
    <t>013244000_1R</t>
  </si>
  <si>
    <t>Plán zásad organizace výstavby</t>
  </si>
  <si>
    <t>1103545506</t>
  </si>
  <si>
    <t>013244000_2R</t>
  </si>
  <si>
    <t>Prováděcí dokumentace organizace dopravy v průběhu stavby</t>
  </si>
  <si>
    <t>-1553843040</t>
  </si>
  <si>
    <t>013254000</t>
  </si>
  <si>
    <t>Dokumentace skutečného provedení stavby</t>
  </si>
  <si>
    <t>-977432448</t>
  </si>
  <si>
    <t>https://podminky.urs.cz/item/CS_URS_2023_02/013254000</t>
  </si>
  <si>
    <t>VRN3</t>
  </si>
  <si>
    <t>Zařízení staveniště</t>
  </si>
  <si>
    <t>030001000</t>
  </si>
  <si>
    <t xml:space="preserve">Zajištění kompletního zařízení staveniště </t>
  </si>
  <si>
    <t>2108184451</t>
  </si>
  <si>
    <t>Zajištění kompletního zařízení staveniště včetně připojení na inž. sítě</t>
  </si>
  <si>
    <t>dle plánu zása organizace výstavby</t>
  </si>
  <si>
    <t>034303000</t>
  </si>
  <si>
    <t>Dopravní značení na staveništi</t>
  </si>
  <si>
    <t>…</t>
  </si>
  <si>
    <t>-332930872</t>
  </si>
  <si>
    <t>https://podminky.urs.cz/item/CS_URS_2024_01/034303000</t>
  </si>
  <si>
    <t>039103000</t>
  </si>
  <si>
    <t>Rozebrání, bourání a odvoz zařízení staveniště</t>
  </si>
  <si>
    <t>1536731793</t>
  </si>
  <si>
    <t>https://podminky.urs.cz/item/CS_URS_2024_01/039103000</t>
  </si>
  <si>
    <t>VRN4</t>
  </si>
  <si>
    <t>Inženýrská činnost</t>
  </si>
  <si>
    <t>041903000</t>
  </si>
  <si>
    <t>Dozor jiné osoby</t>
  </si>
  <si>
    <t>-1135177725</t>
  </si>
  <si>
    <t>Inženýrská činnost dozory dozor jiné osoby</t>
  </si>
  <si>
    <t>https://podminky.urs.cz/item/CS_URS_2023_01/041903000</t>
  </si>
  <si>
    <t>042503000</t>
  </si>
  <si>
    <t>Plán BOZP na staveništi</t>
  </si>
  <si>
    <t>15247290</t>
  </si>
  <si>
    <t>Inženýrská činnost posudky plán BOZP na staveništi</t>
  </si>
  <si>
    <t>https://podminky.urs.cz/item/CS_URS_2023_01/042503000</t>
  </si>
  <si>
    <t>VRN5</t>
  </si>
  <si>
    <t>Finanční náklady</t>
  </si>
  <si>
    <t>053002000</t>
  </si>
  <si>
    <t>Poplatky</t>
  </si>
  <si>
    <t>-345015036</t>
  </si>
  <si>
    <t>https://podminky.urs.cz/item/CS_URS_2024_01/053002000</t>
  </si>
  <si>
    <t>př C.2</t>
  </si>
  <si>
    <t>poplatek za veřejné prostranství</t>
  </si>
  <si>
    <t>(144*9,5)*60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</si>
</sst>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30001101" TargetMode="External"/><Relationship Id="rId18" Type="http://schemas.openxmlformats.org/officeDocument/2006/relationships/hyperlink" Target="https://podminky.urs.cz/item/CS_URS_2024_01/162751119" TargetMode="External"/><Relationship Id="rId26" Type="http://schemas.openxmlformats.org/officeDocument/2006/relationships/hyperlink" Target="https://podminky.urs.cz/item/CS_URS_2024_01/451573111" TargetMode="External"/><Relationship Id="rId39" Type="http://schemas.openxmlformats.org/officeDocument/2006/relationships/hyperlink" Target="https://podminky.urs.cz/item/CS_URS_2024_01/577134131" TargetMode="External"/><Relationship Id="rId21" Type="http://schemas.openxmlformats.org/officeDocument/2006/relationships/hyperlink" Target="https://podminky.urs.cz/item/CS_URS_2024_01/174151101" TargetMode="External"/><Relationship Id="rId34" Type="http://schemas.openxmlformats.org/officeDocument/2006/relationships/hyperlink" Target="https://podminky.urs.cz/item/CS_URS_2024_01/564861111" TargetMode="External"/><Relationship Id="rId42" Type="http://schemas.openxmlformats.org/officeDocument/2006/relationships/hyperlink" Target="https://podminky.urs.cz/item/CS_URS_2023_02/810351811" TargetMode="External"/><Relationship Id="rId47" Type="http://schemas.openxmlformats.org/officeDocument/2006/relationships/hyperlink" Target="https://podminky.urs.cz/item/CS_URS_2024_01/837372221" TargetMode="External"/><Relationship Id="rId50" Type="http://schemas.openxmlformats.org/officeDocument/2006/relationships/hyperlink" Target="https://podminky.urs.cz/item/CS_URS_2024_01/877350310" TargetMode="External"/><Relationship Id="rId55" Type="http://schemas.openxmlformats.org/officeDocument/2006/relationships/hyperlink" Target="https://podminky.urs.cz/item/CS_URS_2024_01/899103211" TargetMode="External"/><Relationship Id="rId63" Type="http://schemas.openxmlformats.org/officeDocument/2006/relationships/hyperlink" Target="https://podminky.urs.cz/item/CS_URS_2024_01/919735112" TargetMode="External"/><Relationship Id="rId68" Type="http://schemas.openxmlformats.org/officeDocument/2006/relationships/hyperlink" Target="https://podminky.urs.cz/item/CS_URS_2024_01/997006512" TargetMode="External"/><Relationship Id="rId7" Type="http://schemas.openxmlformats.org/officeDocument/2006/relationships/hyperlink" Target="https://podminky.urs.cz/item/CS_URS_2024_01/119001401" TargetMode="External"/><Relationship Id="rId71" Type="http://schemas.openxmlformats.org/officeDocument/2006/relationships/hyperlink" Target="https://podminky.urs.cz/item/CS_URS_2024_01/997221615" TargetMode="External"/><Relationship Id="rId2" Type="http://schemas.openxmlformats.org/officeDocument/2006/relationships/hyperlink" Target="https://podminky.urs.cz/item/CS_URS_2024_01/113154124" TargetMode="External"/><Relationship Id="rId16" Type="http://schemas.openxmlformats.org/officeDocument/2006/relationships/hyperlink" Target="https://podminky.urs.cz/item/CS_URS_2024_01/151811232" TargetMode="External"/><Relationship Id="rId29" Type="http://schemas.openxmlformats.org/officeDocument/2006/relationships/hyperlink" Target="https://podminky.urs.cz/item/CS_URS_2024_01/452112122" TargetMode="External"/><Relationship Id="rId11" Type="http://schemas.openxmlformats.org/officeDocument/2006/relationships/hyperlink" Target="https://podminky.urs.cz/item/CS_URS_2024_01/119003223" TargetMode="External"/><Relationship Id="rId24" Type="http://schemas.openxmlformats.org/officeDocument/2006/relationships/hyperlink" Target="https://podminky.urs.cz/item/CS_URS_2024_01/359901211" TargetMode="External"/><Relationship Id="rId32" Type="http://schemas.openxmlformats.org/officeDocument/2006/relationships/hyperlink" Target="https://podminky.urs.cz/item/CS_URS_2024_01/452351111" TargetMode="External"/><Relationship Id="rId37" Type="http://schemas.openxmlformats.org/officeDocument/2006/relationships/hyperlink" Target="https://podminky.urs.cz/item/CS_URS_2024_01/573231106" TargetMode="External"/><Relationship Id="rId40" Type="http://schemas.openxmlformats.org/officeDocument/2006/relationships/hyperlink" Target="https://podminky.urs.cz/item/CS_URS_2024_01/577134131" TargetMode="External"/><Relationship Id="rId45" Type="http://schemas.openxmlformats.org/officeDocument/2006/relationships/hyperlink" Target="https://podminky.urs.cz/item/CS_URS_2024_01/831372121" TargetMode="External"/><Relationship Id="rId53" Type="http://schemas.openxmlformats.org/officeDocument/2006/relationships/hyperlink" Target="https://podminky.urs.cz/item/CS_URS_2024_01/892372121" TargetMode="External"/><Relationship Id="rId58" Type="http://schemas.openxmlformats.org/officeDocument/2006/relationships/hyperlink" Target="https://podminky.urs.cz/item/CS_URS_2024_01/915111116" TargetMode="External"/><Relationship Id="rId66" Type="http://schemas.openxmlformats.org/officeDocument/2006/relationships/hyperlink" Target="https://podminky.urs.cz/item/CS_URS_2024_01/977151127" TargetMode="External"/><Relationship Id="rId74" Type="http://schemas.openxmlformats.org/officeDocument/2006/relationships/hyperlink" Target="https://podminky.urs.cz/item/CS_URS_2024_01/998275101" TargetMode="External"/><Relationship Id="rId5" Type="http://schemas.openxmlformats.org/officeDocument/2006/relationships/hyperlink" Target="https://podminky.urs.cz/item/CS_URS_2024_01/115101201" TargetMode="External"/><Relationship Id="rId15" Type="http://schemas.openxmlformats.org/officeDocument/2006/relationships/hyperlink" Target="https://podminky.urs.cz/item/CS_URS_2024_01/151811132" TargetMode="External"/><Relationship Id="rId23" Type="http://schemas.openxmlformats.org/officeDocument/2006/relationships/hyperlink" Target="https://podminky.urs.cz/item/CS_URS_2024_01/212752701" TargetMode="External"/><Relationship Id="rId28" Type="http://schemas.openxmlformats.org/officeDocument/2006/relationships/hyperlink" Target="https://podminky.urs.cz/item/CS_URS_2024_01/452112112" TargetMode="External"/><Relationship Id="rId36" Type="http://schemas.openxmlformats.org/officeDocument/2006/relationships/hyperlink" Target="https://podminky.urs.cz/item/CS_URS_2024_01/573231106" TargetMode="External"/><Relationship Id="rId49" Type="http://schemas.openxmlformats.org/officeDocument/2006/relationships/hyperlink" Target="https://podminky.urs.cz/item/CS_URS_2023_02/871355241" TargetMode="External"/><Relationship Id="rId57" Type="http://schemas.openxmlformats.org/officeDocument/2006/relationships/hyperlink" Target="https://podminky.urs.cz/item/CS_URS_2024_01/899722113" TargetMode="External"/><Relationship Id="rId61" Type="http://schemas.openxmlformats.org/officeDocument/2006/relationships/hyperlink" Target="https://podminky.urs.cz/item/CS_URS_2024_01/919112212" TargetMode="External"/><Relationship Id="rId10" Type="http://schemas.openxmlformats.org/officeDocument/2006/relationships/hyperlink" Target="https://podminky.urs.cz/item/CS_URS_2024_01/119002412" TargetMode="External"/><Relationship Id="rId19" Type="http://schemas.openxmlformats.org/officeDocument/2006/relationships/hyperlink" Target="https://podminky.urs.cz/item/CS_URS_2024_01/171201221" TargetMode="External"/><Relationship Id="rId31" Type="http://schemas.openxmlformats.org/officeDocument/2006/relationships/hyperlink" Target="https://podminky.urs.cz/item/CS_URS_2024_01/452312131" TargetMode="External"/><Relationship Id="rId44" Type="http://schemas.openxmlformats.org/officeDocument/2006/relationships/hyperlink" Target="https://podminky.urs.cz/item/CS_URS_2023_02/831312121" TargetMode="External"/><Relationship Id="rId52" Type="http://schemas.openxmlformats.org/officeDocument/2006/relationships/hyperlink" Target="https://podminky.urs.cz/item/CS_URS_2024_01/890331811" TargetMode="External"/><Relationship Id="rId60" Type="http://schemas.openxmlformats.org/officeDocument/2006/relationships/hyperlink" Target="https://podminky.urs.cz/item/CS_URS_2024_01/915121122" TargetMode="External"/><Relationship Id="rId65" Type="http://schemas.openxmlformats.org/officeDocument/2006/relationships/hyperlink" Target="https://podminky.urs.cz/item/CS_URS_2024_01/938909331" TargetMode="External"/><Relationship Id="rId73" Type="http://schemas.openxmlformats.org/officeDocument/2006/relationships/hyperlink" Target="https://podminky.urs.cz/item/CS_URS_2024_01/997221655" TargetMode="External"/><Relationship Id="rId4" Type="http://schemas.openxmlformats.org/officeDocument/2006/relationships/hyperlink" Target="https://podminky.urs.cz/item/CS_URS_2024_01/113154353" TargetMode="External"/><Relationship Id="rId9" Type="http://schemas.openxmlformats.org/officeDocument/2006/relationships/hyperlink" Target="https://podminky.urs.cz/item/CS_URS_2024_01/119002411" TargetMode="External"/><Relationship Id="rId14" Type="http://schemas.openxmlformats.org/officeDocument/2006/relationships/hyperlink" Target="https://podminky.urs.cz/item/CS_URS_2024_01/132154205" TargetMode="External"/><Relationship Id="rId22" Type="http://schemas.openxmlformats.org/officeDocument/2006/relationships/hyperlink" Target="https://podminky.urs.cz/item/CS_URS_2024_01/175111101" TargetMode="External"/><Relationship Id="rId27" Type="http://schemas.openxmlformats.org/officeDocument/2006/relationships/hyperlink" Target="https://podminky.urs.cz/item/CS_URS_2024_01/452111111" TargetMode="External"/><Relationship Id="rId30" Type="http://schemas.openxmlformats.org/officeDocument/2006/relationships/hyperlink" Target="https://podminky.urs.cz/item/CS_URS_2024_01/452311131" TargetMode="External"/><Relationship Id="rId35" Type="http://schemas.openxmlformats.org/officeDocument/2006/relationships/hyperlink" Target="https://podminky.urs.cz/item/CS_URS_2024_01/567122111" TargetMode="External"/><Relationship Id="rId43" Type="http://schemas.openxmlformats.org/officeDocument/2006/relationships/hyperlink" Target="https://podminky.urs.cz/item/CS_URS_2024_01/810391811" TargetMode="External"/><Relationship Id="rId48" Type="http://schemas.openxmlformats.org/officeDocument/2006/relationships/hyperlink" Target="https://podminky.urs.cz/item/CS_URS_2024_01/837312221" TargetMode="External"/><Relationship Id="rId56" Type="http://schemas.openxmlformats.org/officeDocument/2006/relationships/hyperlink" Target="https://podminky.urs.cz/item/CS_URS_2024_01/899104112" TargetMode="External"/><Relationship Id="rId64" Type="http://schemas.openxmlformats.org/officeDocument/2006/relationships/hyperlink" Target="https://podminky.urs.cz/item/CS_URS_2024_01/938908411" TargetMode="External"/><Relationship Id="rId69" Type="http://schemas.openxmlformats.org/officeDocument/2006/relationships/hyperlink" Target="https://podminky.urs.cz/item/CS_URS_2024_01/997006519" TargetMode="External"/><Relationship Id="rId8" Type="http://schemas.openxmlformats.org/officeDocument/2006/relationships/hyperlink" Target="https://podminky.urs.cz/item/CS_URS_2024_01/119001421" TargetMode="External"/><Relationship Id="rId51" Type="http://schemas.openxmlformats.org/officeDocument/2006/relationships/hyperlink" Target="https://podminky.urs.cz/item/CS_URS_2024_01/877350440" TargetMode="External"/><Relationship Id="rId72" Type="http://schemas.openxmlformats.org/officeDocument/2006/relationships/hyperlink" Target="https://podminky.urs.cz/item/CS_URS_2024_01/997221645" TargetMode="External"/><Relationship Id="rId3" Type="http://schemas.openxmlformats.org/officeDocument/2006/relationships/hyperlink" Target="https://podminky.urs.cz/item/CS_URS_2024_01/113154353" TargetMode="External"/><Relationship Id="rId12" Type="http://schemas.openxmlformats.org/officeDocument/2006/relationships/hyperlink" Target="https://podminky.urs.cz/item/CS_URS_2024_01/119003224" TargetMode="External"/><Relationship Id="rId17" Type="http://schemas.openxmlformats.org/officeDocument/2006/relationships/hyperlink" Target="https://podminky.urs.cz/item/CS_URS_2024_01/162751117" TargetMode="External"/><Relationship Id="rId25" Type="http://schemas.openxmlformats.org/officeDocument/2006/relationships/hyperlink" Target="https://podminky.urs.cz/item/CS_URS_2024_01/451541111" TargetMode="External"/><Relationship Id="rId33" Type="http://schemas.openxmlformats.org/officeDocument/2006/relationships/hyperlink" Target="https://podminky.urs.cz/item/CS_URS_2024_01/452351112" TargetMode="External"/><Relationship Id="rId38" Type="http://schemas.openxmlformats.org/officeDocument/2006/relationships/hyperlink" Target="https://podminky.urs.cz/item/CS_URS_2024_01/573231111" TargetMode="External"/><Relationship Id="rId46" Type="http://schemas.openxmlformats.org/officeDocument/2006/relationships/hyperlink" Target="https://podminky.urs.cz/item/CS_URS_2024_01/837371221" TargetMode="External"/><Relationship Id="rId59" Type="http://schemas.openxmlformats.org/officeDocument/2006/relationships/hyperlink" Target="https://podminky.urs.cz/item/CS_URS_2024_01/915121112" TargetMode="External"/><Relationship Id="rId67" Type="http://schemas.openxmlformats.org/officeDocument/2006/relationships/hyperlink" Target="https://podminky.urs.cz/item/CS_URS_2023_02/977151129" TargetMode="External"/><Relationship Id="rId20" Type="http://schemas.openxmlformats.org/officeDocument/2006/relationships/hyperlink" Target="https://podminky.urs.cz/item/CS_URS_2024_01/171251201" TargetMode="External"/><Relationship Id="rId41" Type="http://schemas.openxmlformats.org/officeDocument/2006/relationships/hyperlink" Target="https://podminky.urs.cz/item/CS_URS_2024_01/577165132" TargetMode="External"/><Relationship Id="rId54" Type="http://schemas.openxmlformats.org/officeDocument/2006/relationships/hyperlink" Target="https://podminky.urs.cz/item/CS_URS_2024_01/894411121" TargetMode="External"/><Relationship Id="rId62" Type="http://schemas.openxmlformats.org/officeDocument/2006/relationships/hyperlink" Target="https://podminky.urs.cz/item/CS_URS_2024_01/919121132" TargetMode="External"/><Relationship Id="rId70" Type="http://schemas.openxmlformats.org/officeDocument/2006/relationships/hyperlink" Target="https://podminky.urs.cz/item/CS_URS_2024_01/997006551" TargetMode="External"/><Relationship Id="rId75" Type="http://schemas.openxmlformats.org/officeDocument/2006/relationships/drawing" Target="../drawings/drawing2.xml"/><Relationship Id="rId1" Type="http://schemas.openxmlformats.org/officeDocument/2006/relationships/hyperlink" Target="https://podminky.urs.cz/item/CS_URS_2024_01/113107223" TargetMode="External"/><Relationship Id="rId6" Type="http://schemas.openxmlformats.org/officeDocument/2006/relationships/hyperlink" Target="https://podminky.urs.cz/item/CS_URS_2024_01/1151013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4_01/034303000" TargetMode="External"/><Relationship Id="rId7" Type="http://schemas.openxmlformats.org/officeDocument/2006/relationships/hyperlink" Target="https://podminky.urs.cz/item/CS_URS_2024_01/053002000" TargetMode="External"/><Relationship Id="rId2" Type="http://schemas.openxmlformats.org/officeDocument/2006/relationships/hyperlink" Target="https://podminky.urs.cz/item/CS_URS_2023_02/013254000" TargetMode="External"/><Relationship Id="rId1" Type="http://schemas.openxmlformats.org/officeDocument/2006/relationships/hyperlink" Target="https://podminky.urs.cz/item/CS_URS_2023_01/012303000" TargetMode="External"/><Relationship Id="rId6" Type="http://schemas.openxmlformats.org/officeDocument/2006/relationships/hyperlink" Target="https://podminky.urs.cz/item/CS_URS_2023_01/042503000" TargetMode="External"/><Relationship Id="rId5" Type="http://schemas.openxmlformats.org/officeDocument/2006/relationships/hyperlink" Target="https://podminky.urs.cz/item/CS_URS_2023_01/041903000" TargetMode="External"/><Relationship Id="rId4" Type="http://schemas.openxmlformats.org/officeDocument/2006/relationships/hyperlink" Target="https://podminky.urs.cz/item/CS_URS_2024_01/0391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19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9" t="s">
        <v>14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R5" s="19"/>
      <c r="BE5" s="186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91" t="s">
        <v>17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R6" s="19"/>
      <c r="BE6" s="187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7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87"/>
      <c r="BS8" s="16" t="s">
        <v>6</v>
      </c>
    </row>
    <row r="9" spans="1:74" ht="14.45" customHeight="1">
      <c r="B9" s="19"/>
      <c r="AR9" s="19"/>
      <c r="BE9" s="187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187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29</v>
      </c>
      <c r="AR11" s="19"/>
      <c r="BE11" s="187"/>
      <c r="BS11" s="16" t="s">
        <v>6</v>
      </c>
    </row>
    <row r="12" spans="1:74" ht="6.95" customHeight="1">
      <c r="B12" s="19"/>
      <c r="AR12" s="19"/>
      <c r="BE12" s="187"/>
      <c r="BS12" s="16" t="s">
        <v>6</v>
      </c>
    </row>
    <row r="13" spans="1:74" ht="12" customHeight="1">
      <c r="B13" s="19"/>
      <c r="D13" s="26" t="s">
        <v>30</v>
      </c>
      <c r="AK13" s="26" t="s">
        <v>25</v>
      </c>
      <c r="AN13" s="28" t="s">
        <v>31</v>
      </c>
      <c r="AR13" s="19"/>
      <c r="BE13" s="187"/>
      <c r="BS13" s="16" t="s">
        <v>6</v>
      </c>
    </row>
    <row r="14" spans="1:74" ht="12.75">
      <c r="B14" s="19"/>
      <c r="E14" s="192" t="s">
        <v>31</v>
      </c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26" t="s">
        <v>28</v>
      </c>
      <c r="AN14" s="28" t="s">
        <v>31</v>
      </c>
      <c r="AR14" s="19"/>
      <c r="BE14" s="187"/>
      <c r="BS14" s="16" t="s">
        <v>6</v>
      </c>
    </row>
    <row r="15" spans="1:74" ht="6.95" customHeight="1">
      <c r="B15" s="19"/>
      <c r="AR15" s="19"/>
      <c r="BE15" s="187"/>
      <c r="BS15" s="16" t="s">
        <v>4</v>
      </c>
    </row>
    <row r="16" spans="1:74" ht="12" customHeight="1">
      <c r="B16" s="19"/>
      <c r="D16" s="26" t="s">
        <v>32</v>
      </c>
      <c r="AK16" s="26" t="s">
        <v>25</v>
      </c>
      <c r="AN16" s="24" t="s">
        <v>33</v>
      </c>
      <c r="AR16" s="19"/>
      <c r="BE16" s="187"/>
      <c r="BS16" s="16" t="s">
        <v>4</v>
      </c>
    </row>
    <row r="17" spans="2:71" ht="18.399999999999999" customHeight="1">
      <c r="B17" s="19"/>
      <c r="E17" s="24" t="s">
        <v>34</v>
      </c>
      <c r="AK17" s="26" t="s">
        <v>28</v>
      </c>
      <c r="AN17" s="24" t="s">
        <v>35</v>
      </c>
      <c r="AR17" s="19"/>
      <c r="BE17" s="187"/>
      <c r="BS17" s="16" t="s">
        <v>36</v>
      </c>
    </row>
    <row r="18" spans="2:71" ht="6.95" customHeight="1">
      <c r="B18" s="19"/>
      <c r="AR18" s="19"/>
      <c r="BE18" s="187"/>
      <c r="BS18" s="16" t="s">
        <v>6</v>
      </c>
    </row>
    <row r="19" spans="2:71" ht="12" customHeight="1">
      <c r="B19" s="19"/>
      <c r="D19" s="26" t="s">
        <v>37</v>
      </c>
      <c r="AK19" s="26" t="s">
        <v>25</v>
      </c>
      <c r="AN19" s="24" t="s">
        <v>1</v>
      </c>
      <c r="AR19" s="19"/>
      <c r="BE19" s="187"/>
      <c r="BS19" s="16" t="s">
        <v>6</v>
      </c>
    </row>
    <row r="20" spans="2:71" ht="18.399999999999999" customHeight="1">
      <c r="B20" s="19"/>
      <c r="E20" s="24" t="s">
        <v>38</v>
      </c>
      <c r="AK20" s="26" t="s">
        <v>28</v>
      </c>
      <c r="AN20" s="24" t="s">
        <v>1</v>
      </c>
      <c r="AR20" s="19"/>
      <c r="BE20" s="187"/>
      <c r="BS20" s="16" t="s">
        <v>36</v>
      </c>
    </row>
    <row r="21" spans="2:71" ht="6.95" customHeight="1">
      <c r="B21" s="19"/>
      <c r="AR21" s="19"/>
      <c r="BE21" s="187"/>
    </row>
    <row r="22" spans="2:71" ht="12" customHeight="1">
      <c r="B22" s="19"/>
      <c r="D22" s="26" t="s">
        <v>39</v>
      </c>
      <c r="AR22" s="19"/>
      <c r="BE22" s="187"/>
    </row>
    <row r="23" spans="2:71" ht="16.5" customHeight="1">
      <c r="B23" s="19"/>
      <c r="E23" s="194" t="s">
        <v>1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R23" s="19"/>
      <c r="BE23" s="187"/>
    </row>
    <row r="24" spans="2:71" ht="6.95" customHeight="1">
      <c r="B24" s="19"/>
      <c r="AR24" s="19"/>
      <c r="BE24" s="187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7"/>
    </row>
    <row r="26" spans="2:71" s="1" customFormat="1" ht="25.9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5">
        <f>ROUND(AG94,2)</f>
        <v>0</v>
      </c>
      <c r="AL26" s="196"/>
      <c r="AM26" s="196"/>
      <c r="AN26" s="196"/>
      <c r="AO26" s="196"/>
      <c r="AR26" s="31"/>
      <c r="BE26" s="187"/>
    </row>
    <row r="27" spans="2:71" s="1" customFormat="1" ht="6.95" customHeight="1">
      <c r="B27" s="31"/>
      <c r="AR27" s="31"/>
      <c r="BE27" s="187"/>
    </row>
    <row r="28" spans="2:71" s="1" customFormat="1" ht="12.75">
      <c r="B28" s="31"/>
      <c r="L28" s="197" t="s">
        <v>41</v>
      </c>
      <c r="M28" s="197"/>
      <c r="N28" s="197"/>
      <c r="O28" s="197"/>
      <c r="P28" s="197"/>
      <c r="W28" s="197" t="s">
        <v>42</v>
      </c>
      <c r="X28" s="197"/>
      <c r="Y28" s="197"/>
      <c r="Z28" s="197"/>
      <c r="AA28" s="197"/>
      <c r="AB28" s="197"/>
      <c r="AC28" s="197"/>
      <c r="AD28" s="197"/>
      <c r="AE28" s="197"/>
      <c r="AK28" s="197" t="s">
        <v>43</v>
      </c>
      <c r="AL28" s="197"/>
      <c r="AM28" s="197"/>
      <c r="AN28" s="197"/>
      <c r="AO28" s="197"/>
      <c r="AR28" s="31"/>
      <c r="BE28" s="187"/>
    </row>
    <row r="29" spans="2:71" s="2" customFormat="1" ht="14.45" customHeight="1">
      <c r="B29" s="35"/>
      <c r="D29" s="26" t="s">
        <v>44</v>
      </c>
      <c r="F29" s="26" t="s">
        <v>45</v>
      </c>
      <c r="L29" s="200">
        <v>0.21</v>
      </c>
      <c r="M29" s="199"/>
      <c r="N29" s="199"/>
      <c r="O29" s="199"/>
      <c r="P29" s="199"/>
      <c r="W29" s="198">
        <f>ROUND(AZ94, 2)</f>
        <v>0</v>
      </c>
      <c r="X29" s="199"/>
      <c r="Y29" s="199"/>
      <c r="Z29" s="199"/>
      <c r="AA29" s="199"/>
      <c r="AB29" s="199"/>
      <c r="AC29" s="199"/>
      <c r="AD29" s="199"/>
      <c r="AE29" s="199"/>
      <c r="AK29" s="198">
        <f>ROUND(AV94, 2)</f>
        <v>0</v>
      </c>
      <c r="AL29" s="199"/>
      <c r="AM29" s="199"/>
      <c r="AN29" s="199"/>
      <c r="AO29" s="199"/>
      <c r="AR29" s="35"/>
      <c r="BE29" s="188"/>
    </row>
    <row r="30" spans="2:71" s="2" customFormat="1" ht="14.45" customHeight="1">
      <c r="B30" s="35"/>
      <c r="F30" s="26" t="s">
        <v>46</v>
      </c>
      <c r="L30" s="200">
        <v>0.15</v>
      </c>
      <c r="M30" s="199"/>
      <c r="N30" s="199"/>
      <c r="O30" s="199"/>
      <c r="P30" s="199"/>
      <c r="W30" s="198">
        <f>ROUND(BA94, 2)</f>
        <v>0</v>
      </c>
      <c r="X30" s="199"/>
      <c r="Y30" s="199"/>
      <c r="Z30" s="199"/>
      <c r="AA30" s="199"/>
      <c r="AB30" s="199"/>
      <c r="AC30" s="199"/>
      <c r="AD30" s="199"/>
      <c r="AE30" s="199"/>
      <c r="AK30" s="198">
        <f>ROUND(AW94, 2)</f>
        <v>0</v>
      </c>
      <c r="AL30" s="199"/>
      <c r="AM30" s="199"/>
      <c r="AN30" s="199"/>
      <c r="AO30" s="199"/>
      <c r="AR30" s="35"/>
      <c r="BE30" s="188"/>
    </row>
    <row r="31" spans="2:71" s="2" customFormat="1" ht="14.45" hidden="1" customHeight="1">
      <c r="B31" s="35"/>
      <c r="F31" s="26" t="s">
        <v>47</v>
      </c>
      <c r="L31" s="200">
        <v>0.21</v>
      </c>
      <c r="M31" s="199"/>
      <c r="N31" s="199"/>
      <c r="O31" s="199"/>
      <c r="P31" s="199"/>
      <c r="W31" s="198">
        <f>ROUND(BB94, 2)</f>
        <v>0</v>
      </c>
      <c r="X31" s="199"/>
      <c r="Y31" s="199"/>
      <c r="Z31" s="199"/>
      <c r="AA31" s="199"/>
      <c r="AB31" s="199"/>
      <c r="AC31" s="199"/>
      <c r="AD31" s="199"/>
      <c r="AE31" s="199"/>
      <c r="AK31" s="198">
        <v>0</v>
      </c>
      <c r="AL31" s="199"/>
      <c r="AM31" s="199"/>
      <c r="AN31" s="199"/>
      <c r="AO31" s="199"/>
      <c r="AR31" s="35"/>
      <c r="BE31" s="188"/>
    </row>
    <row r="32" spans="2:71" s="2" customFormat="1" ht="14.45" hidden="1" customHeight="1">
      <c r="B32" s="35"/>
      <c r="F32" s="26" t="s">
        <v>48</v>
      </c>
      <c r="L32" s="200">
        <v>0.15</v>
      </c>
      <c r="M32" s="199"/>
      <c r="N32" s="199"/>
      <c r="O32" s="199"/>
      <c r="P32" s="199"/>
      <c r="W32" s="198">
        <f>ROUND(BC94, 2)</f>
        <v>0</v>
      </c>
      <c r="X32" s="199"/>
      <c r="Y32" s="199"/>
      <c r="Z32" s="199"/>
      <c r="AA32" s="199"/>
      <c r="AB32" s="199"/>
      <c r="AC32" s="199"/>
      <c r="AD32" s="199"/>
      <c r="AE32" s="199"/>
      <c r="AK32" s="198">
        <v>0</v>
      </c>
      <c r="AL32" s="199"/>
      <c r="AM32" s="199"/>
      <c r="AN32" s="199"/>
      <c r="AO32" s="199"/>
      <c r="AR32" s="35"/>
      <c r="BE32" s="188"/>
    </row>
    <row r="33" spans="2:57" s="2" customFormat="1" ht="14.45" hidden="1" customHeight="1">
      <c r="B33" s="35"/>
      <c r="F33" s="26" t="s">
        <v>49</v>
      </c>
      <c r="L33" s="200">
        <v>0</v>
      </c>
      <c r="M33" s="199"/>
      <c r="N33" s="199"/>
      <c r="O33" s="199"/>
      <c r="P33" s="199"/>
      <c r="W33" s="198">
        <f>ROUND(BD94, 2)</f>
        <v>0</v>
      </c>
      <c r="X33" s="199"/>
      <c r="Y33" s="199"/>
      <c r="Z33" s="199"/>
      <c r="AA33" s="199"/>
      <c r="AB33" s="199"/>
      <c r="AC33" s="199"/>
      <c r="AD33" s="199"/>
      <c r="AE33" s="199"/>
      <c r="AK33" s="198">
        <v>0</v>
      </c>
      <c r="AL33" s="199"/>
      <c r="AM33" s="199"/>
      <c r="AN33" s="199"/>
      <c r="AO33" s="199"/>
      <c r="AR33" s="35"/>
      <c r="BE33" s="188"/>
    </row>
    <row r="34" spans="2:57" s="1" customFormat="1" ht="6.95" customHeight="1">
      <c r="B34" s="31"/>
      <c r="AR34" s="31"/>
      <c r="BE34" s="187"/>
    </row>
    <row r="35" spans="2:57" s="1" customFormat="1" ht="25.9" customHeight="1"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201" t="s">
        <v>52</v>
      </c>
      <c r="Y35" s="202"/>
      <c r="Z35" s="202"/>
      <c r="AA35" s="202"/>
      <c r="AB35" s="202"/>
      <c r="AC35" s="38"/>
      <c r="AD35" s="38"/>
      <c r="AE35" s="38"/>
      <c r="AF35" s="38"/>
      <c r="AG35" s="38"/>
      <c r="AH35" s="38"/>
      <c r="AI35" s="38"/>
      <c r="AJ35" s="38"/>
      <c r="AK35" s="203">
        <f>SUM(AK26:AK33)</f>
        <v>0</v>
      </c>
      <c r="AL35" s="202"/>
      <c r="AM35" s="202"/>
      <c r="AN35" s="202"/>
      <c r="AO35" s="204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54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55</v>
      </c>
      <c r="AI60" s="33"/>
      <c r="AJ60" s="33"/>
      <c r="AK60" s="33"/>
      <c r="AL60" s="33"/>
      <c r="AM60" s="42" t="s">
        <v>56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58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55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56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55</v>
      </c>
      <c r="AI75" s="33"/>
      <c r="AJ75" s="33"/>
      <c r="AK75" s="33"/>
      <c r="AL75" s="33"/>
      <c r="AM75" s="42" t="s">
        <v>56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59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848_1</v>
      </c>
      <c r="AR84" s="47"/>
    </row>
    <row r="85" spans="1:91" s="4" customFormat="1" ht="36.950000000000003" customHeight="1">
      <c r="B85" s="48"/>
      <c r="C85" s="49" t="s">
        <v>16</v>
      </c>
      <c r="L85" s="205" t="str">
        <f>K6</f>
        <v>Pardubice, Svítkov, ul. Školní - kanalizace mezi ul. Přerovská a Dlouhá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Pardubice</v>
      </c>
      <c r="AI87" s="26" t="s">
        <v>22</v>
      </c>
      <c r="AM87" s="207" t="str">
        <f>IF(AN8= "","",AN8)</f>
        <v>8. 2. 2024</v>
      </c>
      <c r="AN87" s="207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Vodovody a kanalizaace Pardubice, a.s.</v>
      </c>
      <c r="AI89" s="26" t="s">
        <v>32</v>
      </c>
      <c r="AM89" s="208" t="str">
        <f>IF(E17="","",E17)</f>
        <v>VK PROJEKT, spol. s r.o.</v>
      </c>
      <c r="AN89" s="209"/>
      <c r="AO89" s="209"/>
      <c r="AP89" s="209"/>
      <c r="AR89" s="31"/>
      <c r="AS89" s="210" t="s">
        <v>60</v>
      </c>
      <c r="AT89" s="21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30</v>
      </c>
      <c r="L90" s="3" t="str">
        <f>IF(E14= "Vyplň údaj","",E14)</f>
        <v/>
      </c>
      <c r="AI90" s="26" t="s">
        <v>37</v>
      </c>
      <c r="AM90" s="208" t="str">
        <f>IF(E20="","",E20)</f>
        <v>Ladislav Konvalina</v>
      </c>
      <c r="AN90" s="209"/>
      <c r="AO90" s="209"/>
      <c r="AP90" s="209"/>
      <c r="AR90" s="31"/>
      <c r="AS90" s="212"/>
      <c r="AT90" s="213"/>
      <c r="BD90" s="55"/>
    </row>
    <row r="91" spans="1:91" s="1" customFormat="1" ht="10.9" customHeight="1">
      <c r="B91" s="31"/>
      <c r="AR91" s="31"/>
      <c r="AS91" s="212"/>
      <c r="AT91" s="213"/>
      <c r="BD91" s="55"/>
    </row>
    <row r="92" spans="1:91" s="1" customFormat="1" ht="29.25" customHeight="1">
      <c r="B92" s="31"/>
      <c r="C92" s="214" t="s">
        <v>61</v>
      </c>
      <c r="D92" s="215"/>
      <c r="E92" s="215"/>
      <c r="F92" s="215"/>
      <c r="G92" s="215"/>
      <c r="H92" s="56"/>
      <c r="I92" s="216" t="s">
        <v>62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63</v>
      </c>
      <c r="AH92" s="215"/>
      <c r="AI92" s="215"/>
      <c r="AJ92" s="215"/>
      <c r="AK92" s="215"/>
      <c r="AL92" s="215"/>
      <c r="AM92" s="215"/>
      <c r="AN92" s="216" t="s">
        <v>64</v>
      </c>
      <c r="AO92" s="215"/>
      <c r="AP92" s="218"/>
      <c r="AQ92" s="57" t="s">
        <v>65</v>
      </c>
      <c r="AR92" s="31"/>
      <c r="AS92" s="58" t="s">
        <v>66</v>
      </c>
      <c r="AT92" s="59" t="s">
        <v>67</v>
      </c>
      <c r="AU92" s="59" t="s">
        <v>68</v>
      </c>
      <c r="AV92" s="59" t="s">
        <v>69</v>
      </c>
      <c r="AW92" s="59" t="s">
        <v>70</v>
      </c>
      <c r="AX92" s="59" t="s">
        <v>71</v>
      </c>
      <c r="AY92" s="59" t="s">
        <v>72</v>
      </c>
      <c r="AZ92" s="59" t="s">
        <v>73</v>
      </c>
      <c r="BA92" s="59" t="s">
        <v>74</v>
      </c>
      <c r="BB92" s="59" t="s">
        <v>75</v>
      </c>
      <c r="BC92" s="59" t="s">
        <v>76</v>
      </c>
      <c r="BD92" s="60" t="s">
        <v>77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78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2">
        <f>ROUND(SUM(AG95:AG96),2)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79</v>
      </c>
      <c r="BT94" s="71" t="s">
        <v>80</v>
      </c>
      <c r="BU94" s="72" t="s">
        <v>81</v>
      </c>
      <c r="BV94" s="71" t="s">
        <v>82</v>
      </c>
      <c r="BW94" s="71" t="s">
        <v>5</v>
      </c>
      <c r="BX94" s="71" t="s">
        <v>83</v>
      </c>
      <c r="CL94" s="71" t="s">
        <v>1</v>
      </c>
    </row>
    <row r="95" spans="1:91" s="6" customFormat="1" ht="16.5" customHeight="1">
      <c r="A95" s="73" t="s">
        <v>84</v>
      </c>
      <c r="B95" s="74"/>
      <c r="C95" s="75"/>
      <c r="D95" s="221" t="s">
        <v>85</v>
      </c>
      <c r="E95" s="221"/>
      <c r="F95" s="221"/>
      <c r="G95" s="221"/>
      <c r="H95" s="221"/>
      <c r="I95" s="76"/>
      <c r="J95" s="221" t="s">
        <v>86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'848-01 - IO 01 - Kanalizace'!J30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77" t="s">
        <v>87</v>
      </c>
      <c r="AR95" s="74"/>
      <c r="AS95" s="78">
        <v>0</v>
      </c>
      <c r="AT95" s="79">
        <f>ROUND(SUM(AV95:AW95),2)</f>
        <v>0</v>
      </c>
      <c r="AU95" s="80">
        <f>'848-01 - IO 01 - Kanalizace'!P126</f>
        <v>0</v>
      </c>
      <c r="AV95" s="79">
        <f>'848-01 - IO 01 - Kanalizace'!J33</f>
        <v>0</v>
      </c>
      <c r="AW95" s="79">
        <f>'848-01 - IO 01 - Kanalizace'!J34</f>
        <v>0</v>
      </c>
      <c r="AX95" s="79">
        <f>'848-01 - IO 01 - Kanalizace'!J35</f>
        <v>0</v>
      </c>
      <c r="AY95" s="79">
        <f>'848-01 - IO 01 - Kanalizace'!J36</f>
        <v>0</v>
      </c>
      <c r="AZ95" s="79">
        <f>'848-01 - IO 01 - Kanalizace'!F33</f>
        <v>0</v>
      </c>
      <c r="BA95" s="79">
        <f>'848-01 - IO 01 - Kanalizace'!F34</f>
        <v>0</v>
      </c>
      <c r="BB95" s="79">
        <f>'848-01 - IO 01 - Kanalizace'!F35</f>
        <v>0</v>
      </c>
      <c r="BC95" s="79">
        <f>'848-01 - IO 01 - Kanalizace'!F36</f>
        <v>0</v>
      </c>
      <c r="BD95" s="81">
        <f>'848-01 - IO 01 - Kanalizace'!F37</f>
        <v>0</v>
      </c>
      <c r="BT95" s="82" t="s">
        <v>88</v>
      </c>
      <c r="BV95" s="82" t="s">
        <v>82</v>
      </c>
      <c r="BW95" s="82" t="s">
        <v>89</v>
      </c>
      <c r="BX95" s="82" t="s">
        <v>5</v>
      </c>
      <c r="CL95" s="82" t="s">
        <v>1</v>
      </c>
      <c r="CM95" s="82" t="s">
        <v>90</v>
      </c>
    </row>
    <row r="96" spans="1:91" s="6" customFormat="1" ht="16.5" customHeight="1">
      <c r="A96" s="73" t="s">
        <v>84</v>
      </c>
      <c r="B96" s="74"/>
      <c r="C96" s="75"/>
      <c r="D96" s="221" t="s">
        <v>91</v>
      </c>
      <c r="E96" s="221"/>
      <c r="F96" s="221"/>
      <c r="G96" s="221"/>
      <c r="H96" s="221"/>
      <c r="I96" s="76"/>
      <c r="J96" s="221" t="s">
        <v>92</v>
      </c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19">
        <f>'848-10 - VON 01 - Vedlejš...'!J30</f>
        <v>0</v>
      </c>
      <c r="AH96" s="220"/>
      <c r="AI96" s="220"/>
      <c r="AJ96" s="220"/>
      <c r="AK96" s="220"/>
      <c r="AL96" s="220"/>
      <c r="AM96" s="220"/>
      <c r="AN96" s="219">
        <f>SUM(AG96,AT96)</f>
        <v>0</v>
      </c>
      <c r="AO96" s="220"/>
      <c r="AP96" s="220"/>
      <c r="AQ96" s="77" t="s">
        <v>93</v>
      </c>
      <c r="AR96" s="74"/>
      <c r="AS96" s="83">
        <v>0</v>
      </c>
      <c r="AT96" s="84">
        <f>ROUND(SUM(AV96:AW96),2)</f>
        <v>0</v>
      </c>
      <c r="AU96" s="85">
        <f>'848-10 - VON 01 - Vedlejš...'!P121</f>
        <v>0</v>
      </c>
      <c r="AV96" s="84">
        <f>'848-10 - VON 01 - Vedlejš...'!J33</f>
        <v>0</v>
      </c>
      <c r="AW96" s="84">
        <f>'848-10 - VON 01 - Vedlejš...'!J34</f>
        <v>0</v>
      </c>
      <c r="AX96" s="84">
        <f>'848-10 - VON 01 - Vedlejš...'!J35</f>
        <v>0</v>
      </c>
      <c r="AY96" s="84">
        <f>'848-10 - VON 01 - Vedlejš...'!J36</f>
        <v>0</v>
      </c>
      <c r="AZ96" s="84">
        <f>'848-10 - VON 01 - Vedlejš...'!F33</f>
        <v>0</v>
      </c>
      <c r="BA96" s="84">
        <f>'848-10 - VON 01 - Vedlejš...'!F34</f>
        <v>0</v>
      </c>
      <c r="BB96" s="84">
        <f>'848-10 - VON 01 - Vedlejš...'!F35</f>
        <v>0</v>
      </c>
      <c r="BC96" s="84">
        <f>'848-10 - VON 01 - Vedlejš...'!F36</f>
        <v>0</v>
      </c>
      <c r="BD96" s="86">
        <f>'848-10 - VON 01 - Vedlejš...'!F37</f>
        <v>0</v>
      </c>
      <c r="BT96" s="82" t="s">
        <v>88</v>
      </c>
      <c r="BV96" s="82" t="s">
        <v>82</v>
      </c>
      <c r="BW96" s="82" t="s">
        <v>94</v>
      </c>
      <c r="BX96" s="82" t="s">
        <v>5</v>
      </c>
      <c r="CL96" s="82" t="s">
        <v>1</v>
      </c>
      <c r="CM96" s="82" t="s">
        <v>90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hj0eTg9k3sE2DLiZexa0BVZ/U8Wv3btH86Z0QretUjolZduWLY3hmfkZ0RXP6xlFtAWBt0+J7hVvSJwn19UkZw==" saltValue="KLJ+RKeeCN+293ZgnYwRucWbMTofQ8qismgP/QNGO8PwjqBhFe/MDMHq8GwKspPe/2awao4GbGot4pJbE8v0w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848-01 - IO 01 - Kanalizace'!C2" display="/" xr:uid="{00000000-0004-0000-0000-000000000000}"/>
    <hyperlink ref="A96" location="'848-10 - VON 01 - Vedlejš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771"/>
  <sheetViews>
    <sheetView showGridLines="0" tabSelected="1" topLeftCell="A296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95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4" t="str">
        <f>'Rekapitulace stavby'!K6</f>
        <v>Pardubice, Svítkov, ul. Školní - kanalizace mezi ul. Přerovská a Dlouhá</v>
      </c>
      <c r="F7" s="225"/>
      <c r="G7" s="225"/>
      <c r="H7" s="225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205" t="s">
        <v>97</v>
      </c>
      <c r="F9" s="226"/>
      <c r="G9" s="226"/>
      <c r="H9" s="226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8. 2. 2024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189"/>
      <c r="G18" s="189"/>
      <c r="H18" s="189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38</v>
      </c>
      <c r="I24" s="26" t="s">
        <v>28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8"/>
      <c r="E27" s="194" t="s">
        <v>1</v>
      </c>
      <c r="F27" s="194"/>
      <c r="G27" s="194"/>
      <c r="H27" s="19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40</v>
      </c>
      <c r="J30" s="65">
        <f>ROUND(J126,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90">
        <f>ROUND((SUM(BE126:BE770)),  2)</f>
        <v>0</v>
      </c>
      <c r="I33" s="91">
        <v>0.21</v>
      </c>
      <c r="J33" s="90">
        <f>ROUND(((SUM(BE126:BE770))*I33),  2)</f>
        <v>0</v>
      </c>
      <c r="L33" s="31"/>
    </row>
    <row r="34" spans="2:12" s="1" customFormat="1" ht="14.45" customHeight="1">
      <c r="B34" s="31"/>
      <c r="E34" s="26" t="s">
        <v>46</v>
      </c>
      <c r="F34" s="90">
        <f>ROUND((SUM(BF126:BF770)),  2)</f>
        <v>0</v>
      </c>
      <c r="I34" s="91">
        <v>0.15</v>
      </c>
      <c r="J34" s="90">
        <f>ROUND(((SUM(BF126:BF770))*I34),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90">
        <f>ROUND((SUM(BG126:BG770)),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90">
        <f>ROUND((SUM(BH126:BH770)),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90">
        <f>ROUND((SUM(BI126:BI770)),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50</v>
      </c>
      <c r="E39" s="56"/>
      <c r="F39" s="56"/>
      <c r="G39" s="94" t="s">
        <v>51</v>
      </c>
      <c r="H39" s="95" t="s">
        <v>52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55</v>
      </c>
      <c r="E61" s="33"/>
      <c r="F61" s="98" t="s">
        <v>56</v>
      </c>
      <c r="G61" s="42" t="s">
        <v>55</v>
      </c>
      <c r="H61" s="33"/>
      <c r="I61" s="33"/>
      <c r="J61" s="99" t="s">
        <v>56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55</v>
      </c>
      <c r="E76" s="33"/>
      <c r="F76" s="98" t="s">
        <v>56</v>
      </c>
      <c r="G76" s="42" t="s">
        <v>55</v>
      </c>
      <c r="H76" s="33"/>
      <c r="I76" s="33"/>
      <c r="J76" s="99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4" t="str">
        <f>E7</f>
        <v>Pardubice, Svítkov, ul. Školní - kanalizace mezi ul. Přerovská a Dlouhá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96</v>
      </c>
      <c r="L86" s="31"/>
    </row>
    <row r="87" spans="2:47" s="1" customFormat="1" ht="16.5" customHeight="1">
      <c r="B87" s="31"/>
      <c r="E87" s="205" t="str">
        <f>E9</f>
        <v>848-01 - IO 01 - Kanalizace</v>
      </c>
      <c r="F87" s="226"/>
      <c r="G87" s="226"/>
      <c r="H87" s="226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Pardubice</v>
      </c>
      <c r="I89" s="26" t="s">
        <v>22</v>
      </c>
      <c r="J89" s="51" t="str">
        <f>IF(J12="","",J12)</f>
        <v>8. 2. 2024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Vodovody a kanalizaace Pardubice, a.s.</v>
      </c>
      <c r="I91" s="26" t="s">
        <v>32</v>
      </c>
      <c r="J91" s="29" t="str">
        <f>E21</f>
        <v>VK PROJEKT, spol. s r.o.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Ladislav Konvalina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101</v>
      </c>
      <c r="J96" s="65">
        <f>J126</f>
        <v>0</v>
      </c>
      <c r="L96" s="31"/>
      <c r="AU96" s="16" t="s">
        <v>102</v>
      </c>
    </row>
    <row r="97" spans="2:12" s="8" customFormat="1" ht="24.95" customHeight="1">
      <c r="B97" s="103"/>
      <c r="D97" s="104" t="s">
        <v>103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12" s="9" customFormat="1" ht="19.899999999999999" customHeight="1">
      <c r="B98" s="107"/>
      <c r="D98" s="108" t="s">
        <v>104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12" s="9" customFormat="1" ht="19.899999999999999" customHeight="1">
      <c r="B99" s="107"/>
      <c r="D99" s="108" t="s">
        <v>105</v>
      </c>
      <c r="E99" s="109"/>
      <c r="F99" s="109"/>
      <c r="G99" s="109"/>
      <c r="H99" s="109"/>
      <c r="I99" s="109"/>
      <c r="J99" s="110">
        <f>J315</f>
        <v>0</v>
      </c>
      <c r="L99" s="107"/>
    </row>
    <row r="100" spans="2:12" s="9" customFormat="1" ht="19.899999999999999" customHeight="1">
      <c r="B100" s="107"/>
      <c r="D100" s="108" t="s">
        <v>106</v>
      </c>
      <c r="E100" s="109"/>
      <c r="F100" s="109"/>
      <c r="G100" s="109"/>
      <c r="H100" s="109"/>
      <c r="I100" s="109"/>
      <c r="J100" s="110">
        <f>J322</f>
        <v>0</v>
      </c>
      <c r="L100" s="107"/>
    </row>
    <row r="101" spans="2:12" s="9" customFormat="1" ht="19.899999999999999" customHeight="1">
      <c r="B101" s="107"/>
      <c r="D101" s="108" t="s">
        <v>107</v>
      </c>
      <c r="E101" s="109"/>
      <c r="F101" s="109"/>
      <c r="G101" s="109"/>
      <c r="H101" s="109"/>
      <c r="I101" s="109"/>
      <c r="J101" s="110">
        <f>J329</f>
        <v>0</v>
      </c>
      <c r="L101" s="107"/>
    </row>
    <row r="102" spans="2:12" s="9" customFormat="1" ht="19.899999999999999" customHeight="1">
      <c r="B102" s="107"/>
      <c r="D102" s="108" t="s">
        <v>108</v>
      </c>
      <c r="E102" s="109"/>
      <c r="F102" s="109"/>
      <c r="G102" s="109"/>
      <c r="H102" s="109"/>
      <c r="I102" s="109"/>
      <c r="J102" s="110">
        <f>J424</f>
        <v>0</v>
      </c>
      <c r="L102" s="107"/>
    </row>
    <row r="103" spans="2:12" s="9" customFormat="1" ht="19.899999999999999" customHeight="1">
      <c r="B103" s="107"/>
      <c r="D103" s="108" t="s">
        <v>109</v>
      </c>
      <c r="E103" s="109"/>
      <c r="F103" s="109"/>
      <c r="G103" s="109"/>
      <c r="H103" s="109"/>
      <c r="I103" s="109"/>
      <c r="J103" s="110">
        <f>J505</f>
        <v>0</v>
      </c>
      <c r="L103" s="107"/>
    </row>
    <row r="104" spans="2:12" s="9" customFormat="1" ht="19.899999999999999" customHeight="1">
      <c r="B104" s="107"/>
      <c r="D104" s="108" t="s">
        <v>110</v>
      </c>
      <c r="E104" s="109"/>
      <c r="F104" s="109"/>
      <c r="G104" s="109"/>
      <c r="H104" s="109"/>
      <c r="I104" s="109"/>
      <c r="J104" s="110">
        <f>J670</f>
        <v>0</v>
      </c>
      <c r="L104" s="107"/>
    </row>
    <row r="105" spans="2:12" s="9" customFormat="1" ht="19.899999999999999" customHeight="1">
      <c r="B105" s="107"/>
      <c r="D105" s="108" t="s">
        <v>111</v>
      </c>
      <c r="E105" s="109"/>
      <c r="F105" s="109"/>
      <c r="G105" s="109"/>
      <c r="H105" s="109"/>
      <c r="I105" s="109"/>
      <c r="J105" s="110">
        <f>J738</f>
        <v>0</v>
      </c>
      <c r="L105" s="107"/>
    </row>
    <row r="106" spans="2:12" s="9" customFormat="1" ht="19.899999999999999" customHeight="1">
      <c r="B106" s="107"/>
      <c r="D106" s="108" t="s">
        <v>112</v>
      </c>
      <c r="E106" s="109"/>
      <c r="F106" s="109"/>
      <c r="G106" s="109"/>
      <c r="H106" s="109"/>
      <c r="I106" s="109"/>
      <c r="J106" s="110">
        <f>J767</f>
        <v>0</v>
      </c>
      <c r="L106" s="107"/>
    </row>
    <row r="107" spans="2:12" s="1" customFormat="1" ht="21.75" customHeight="1">
      <c r="B107" s="31"/>
      <c r="L107" s="31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20" t="s">
        <v>113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6" t="s">
        <v>16</v>
      </c>
      <c r="L115" s="31"/>
    </row>
    <row r="116" spans="2:63" s="1" customFormat="1" ht="26.25" customHeight="1">
      <c r="B116" s="31"/>
      <c r="E116" s="224" t="str">
        <f>E7</f>
        <v>Pardubice, Svítkov, ul. Školní - kanalizace mezi ul. Přerovská a Dlouhá</v>
      </c>
      <c r="F116" s="225"/>
      <c r="G116" s="225"/>
      <c r="H116" s="225"/>
      <c r="L116" s="31"/>
    </row>
    <row r="117" spans="2:63" s="1" customFormat="1" ht="12" customHeight="1">
      <c r="B117" s="31"/>
      <c r="C117" s="26" t="s">
        <v>96</v>
      </c>
      <c r="L117" s="31"/>
    </row>
    <row r="118" spans="2:63" s="1" customFormat="1" ht="16.5" customHeight="1">
      <c r="B118" s="31"/>
      <c r="E118" s="205" t="str">
        <f>E9</f>
        <v>848-01 - IO 01 - Kanalizace</v>
      </c>
      <c r="F118" s="226"/>
      <c r="G118" s="226"/>
      <c r="H118" s="226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F12</f>
        <v>Pardubice</v>
      </c>
      <c r="I120" s="26" t="s">
        <v>22</v>
      </c>
      <c r="J120" s="51" t="str">
        <f>IF(J12="","",J12)</f>
        <v>8. 2. 2024</v>
      </c>
      <c r="L120" s="31"/>
    </row>
    <row r="121" spans="2:63" s="1" customFormat="1" ht="6.95" customHeight="1">
      <c r="B121" s="31"/>
      <c r="L121" s="31"/>
    </row>
    <row r="122" spans="2:63" s="1" customFormat="1" ht="25.7" customHeight="1">
      <c r="B122" s="31"/>
      <c r="C122" s="26" t="s">
        <v>24</v>
      </c>
      <c r="F122" s="24" t="str">
        <f>E15</f>
        <v>Vodovody a kanalizaace Pardubice, a.s.</v>
      </c>
      <c r="I122" s="26" t="s">
        <v>32</v>
      </c>
      <c r="J122" s="29" t="str">
        <f>E21</f>
        <v>VK PROJEKT, spol. s r.o.</v>
      </c>
      <c r="L122" s="31"/>
    </row>
    <row r="123" spans="2:63" s="1" customFormat="1" ht="15.2" customHeight="1">
      <c r="B123" s="31"/>
      <c r="C123" s="26" t="s">
        <v>30</v>
      </c>
      <c r="F123" s="24" t="str">
        <f>IF(E18="","",E18)</f>
        <v>Vyplň údaj</v>
      </c>
      <c r="I123" s="26" t="s">
        <v>37</v>
      </c>
      <c r="J123" s="29" t="str">
        <f>E24</f>
        <v>Ladislav Konvalina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1"/>
      <c r="C125" s="112" t="s">
        <v>114</v>
      </c>
      <c r="D125" s="113" t="s">
        <v>65</v>
      </c>
      <c r="E125" s="113" t="s">
        <v>61</v>
      </c>
      <c r="F125" s="113" t="s">
        <v>62</v>
      </c>
      <c r="G125" s="113" t="s">
        <v>115</v>
      </c>
      <c r="H125" s="113" t="s">
        <v>116</v>
      </c>
      <c r="I125" s="113" t="s">
        <v>117</v>
      </c>
      <c r="J125" s="113" t="s">
        <v>100</v>
      </c>
      <c r="K125" s="114" t="s">
        <v>118</v>
      </c>
      <c r="L125" s="111"/>
      <c r="M125" s="58" t="s">
        <v>1</v>
      </c>
      <c r="N125" s="59" t="s">
        <v>44</v>
      </c>
      <c r="O125" s="59" t="s">
        <v>119</v>
      </c>
      <c r="P125" s="59" t="s">
        <v>120</v>
      </c>
      <c r="Q125" s="59" t="s">
        <v>121</v>
      </c>
      <c r="R125" s="59" t="s">
        <v>122</v>
      </c>
      <c r="S125" s="59" t="s">
        <v>123</v>
      </c>
      <c r="T125" s="60" t="s">
        <v>124</v>
      </c>
    </row>
    <row r="126" spans="2:63" s="1" customFormat="1" ht="22.9" customHeight="1">
      <c r="B126" s="31"/>
      <c r="C126" s="63" t="s">
        <v>125</v>
      </c>
      <c r="J126" s="115">
        <f>BK126</f>
        <v>0</v>
      </c>
      <c r="L126" s="31"/>
      <c r="M126" s="61"/>
      <c r="N126" s="52"/>
      <c r="O126" s="52"/>
      <c r="P126" s="116">
        <f>P127</f>
        <v>0</v>
      </c>
      <c r="Q126" s="52"/>
      <c r="R126" s="116">
        <f>R127</f>
        <v>1516.848043</v>
      </c>
      <c r="S126" s="52"/>
      <c r="T126" s="117">
        <f>T127</f>
        <v>431.62000000000006</v>
      </c>
      <c r="AT126" s="16" t="s">
        <v>79</v>
      </c>
      <c r="AU126" s="16" t="s">
        <v>102</v>
      </c>
      <c r="BK126" s="118">
        <f>BK127</f>
        <v>0</v>
      </c>
    </row>
    <row r="127" spans="2:63" s="11" customFormat="1" ht="25.9" customHeight="1">
      <c r="B127" s="119"/>
      <c r="D127" s="120" t="s">
        <v>79</v>
      </c>
      <c r="E127" s="121" t="s">
        <v>126</v>
      </c>
      <c r="F127" s="121" t="s">
        <v>127</v>
      </c>
      <c r="I127" s="122"/>
      <c r="J127" s="123">
        <f>BK127</f>
        <v>0</v>
      </c>
      <c r="L127" s="119"/>
      <c r="M127" s="124"/>
      <c r="P127" s="125">
        <f>P128+P315+P322+P329+P424+P505+P670+P738+P767</f>
        <v>0</v>
      </c>
      <c r="R127" s="125">
        <f>R128+R315+R322+R329+R424+R505+R670+R738+R767</f>
        <v>1516.848043</v>
      </c>
      <c r="T127" s="126">
        <f>T128+T315+T322+T329+T424+T505+T670+T738+T767</f>
        <v>431.62000000000006</v>
      </c>
      <c r="AR127" s="120" t="s">
        <v>88</v>
      </c>
      <c r="AT127" s="127" t="s">
        <v>79</v>
      </c>
      <c r="AU127" s="127" t="s">
        <v>80</v>
      </c>
      <c r="AY127" s="120" t="s">
        <v>128</v>
      </c>
      <c r="BK127" s="128">
        <f>BK128+BK315+BK322+BK329+BK424+BK505+BK670+BK738+BK767</f>
        <v>0</v>
      </c>
    </row>
    <row r="128" spans="2:63" s="11" customFormat="1" ht="22.9" customHeight="1">
      <c r="B128" s="119"/>
      <c r="D128" s="120" t="s">
        <v>79</v>
      </c>
      <c r="E128" s="129" t="s">
        <v>88</v>
      </c>
      <c r="F128" s="129" t="s">
        <v>129</v>
      </c>
      <c r="I128" s="122"/>
      <c r="J128" s="130">
        <f>BK128</f>
        <v>0</v>
      </c>
      <c r="L128" s="119"/>
      <c r="M128" s="124"/>
      <c r="P128" s="125">
        <f>SUM(P129:P314)</f>
        <v>0</v>
      </c>
      <c r="R128" s="125">
        <f>SUM(R129:R314)</f>
        <v>1396.23443</v>
      </c>
      <c r="T128" s="126">
        <f>SUM(T129:T314)</f>
        <v>327.75700000000006</v>
      </c>
      <c r="AR128" s="120" t="s">
        <v>88</v>
      </c>
      <c r="AT128" s="127" t="s">
        <v>79</v>
      </c>
      <c r="AU128" s="127" t="s">
        <v>88</v>
      </c>
      <c r="AY128" s="120" t="s">
        <v>128</v>
      </c>
      <c r="BK128" s="128">
        <f>SUM(BK129:BK314)</f>
        <v>0</v>
      </c>
    </row>
    <row r="129" spans="2:65" s="1" customFormat="1" ht="24.2" customHeight="1">
      <c r="B129" s="31"/>
      <c r="C129" s="131" t="s">
        <v>88</v>
      </c>
      <c r="D129" s="131" t="s">
        <v>130</v>
      </c>
      <c r="E129" s="132" t="s">
        <v>131</v>
      </c>
      <c r="F129" s="133" t="s">
        <v>132</v>
      </c>
      <c r="G129" s="134" t="s">
        <v>133</v>
      </c>
      <c r="H129" s="135">
        <v>244.6</v>
      </c>
      <c r="I129" s="136"/>
      <c r="J129" s="137">
        <f>ROUND(I129*H129,2)</f>
        <v>0</v>
      </c>
      <c r="K129" s="133" t="s">
        <v>134</v>
      </c>
      <c r="L129" s="31"/>
      <c r="M129" s="138" t="s">
        <v>1</v>
      </c>
      <c r="N129" s="139" t="s">
        <v>45</v>
      </c>
      <c r="P129" s="140">
        <f>O129*H129</f>
        <v>0</v>
      </c>
      <c r="Q129" s="140">
        <v>0</v>
      </c>
      <c r="R129" s="140">
        <f>Q129*H129</f>
        <v>0</v>
      </c>
      <c r="S129" s="140">
        <v>0.44</v>
      </c>
      <c r="T129" s="141">
        <f>S129*H129</f>
        <v>107.624</v>
      </c>
      <c r="AR129" s="142" t="s">
        <v>135</v>
      </c>
      <c r="AT129" s="142" t="s">
        <v>130</v>
      </c>
      <c r="AU129" s="142" t="s">
        <v>90</v>
      </c>
      <c r="AY129" s="16" t="s">
        <v>128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88</v>
      </c>
      <c r="BK129" s="143">
        <f>ROUND(I129*H129,2)</f>
        <v>0</v>
      </c>
      <c r="BL129" s="16" t="s">
        <v>135</v>
      </c>
      <c r="BM129" s="142" t="s">
        <v>136</v>
      </c>
    </row>
    <row r="130" spans="2:65" s="1" customFormat="1" ht="39">
      <c r="B130" s="31"/>
      <c r="D130" s="144" t="s">
        <v>137</v>
      </c>
      <c r="F130" s="145" t="s">
        <v>138</v>
      </c>
      <c r="I130" s="146"/>
      <c r="L130" s="31"/>
      <c r="M130" s="147"/>
      <c r="T130" s="55"/>
      <c r="AT130" s="16" t="s">
        <v>137</v>
      </c>
      <c r="AU130" s="16" t="s">
        <v>90</v>
      </c>
    </row>
    <row r="131" spans="2:65" s="1" customFormat="1" ht="11.25">
      <c r="B131" s="31"/>
      <c r="D131" s="148" t="s">
        <v>139</v>
      </c>
      <c r="F131" s="149" t="s">
        <v>140</v>
      </c>
      <c r="I131" s="146"/>
      <c r="L131" s="31"/>
      <c r="M131" s="147"/>
      <c r="T131" s="55"/>
      <c r="AT131" s="16" t="s">
        <v>139</v>
      </c>
      <c r="AU131" s="16" t="s">
        <v>90</v>
      </c>
    </row>
    <row r="132" spans="2:65" s="12" customFormat="1" ht="11.25">
      <c r="B132" s="150"/>
      <c r="D132" s="144" t="s">
        <v>141</v>
      </c>
      <c r="E132" s="151" t="s">
        <v>1</v>
      </c>
      <c r="F132" s="152" t="s">
        <v>142</v>
      </c>
      <c r="H132" s="151" t="s">
        <v>1</v>
      </c>
      <c r="I132" s="153"/>
      <c r="L132" s="150"/>
      <c r="M132" s="154"/>
      <c r="T132" s="155"/>
      <c r="AT132" s="151" t="s">
        <v>141</v>
      </c>
      <c r="AU132" s="151" t="s">
        <v>90</v>
      </c>
      <c r="AV132" s="12" t="s">
        <v>88</v>
      </c>
      <c r="AW132" s="12" t="s">
        <v>36</v>
      </c>
      <c r="AX132" s="12" t="s">
        <v>80</v>
      </c>
      <c r="AY132" s="151" t="s">
        <v>128</v>
      </c>
    </row>
    <row r="133" spans="2:65" s="12" customFormat="1" ht="11.25">
      <c r="B133" s="150"/>
      <c r="D133" s="144" t="s">
        <v>141</v>
      </c>
      <c r="E133" s="151" t="s">
        <v>1</v>
      </c>
      <c r="F133" s="152" t="s">
        <v>143</v>
      </c>
      <c r="H133" s="151" t="s">
        <v>1</v>
      </c>
      <c r="I133" s="153"/>
      <c r="L133" s="150"/>
      <c r="M133" s="154"/>
      <c r="T133" s="155"/>
      <c r="AT133" s="151" t="s">
        <v>141</v>
      </c>
      <c r="AU133" s="151" t="s">
        <v>90</v>
      </c>
      <c r="AV133" s="12" t="s">
        <v>88</v>
      </c>
      <c r="AW133" s="12" t="s">
        <v>36</v>
      </c>
      <c r="AX133" s="12" t="s">
        <v>80</v>
      </c>
      <c r="AY133" s="151" t="s">
        <v>128</v>
      </c>
    </row>
    <row r="134" spans="2:65" s="13" customFormat="1" ht="11.25">
      <c r="B134" s="156"/>
      <c r="D134" s="144" t="s">
        <v>141</v>
      </c>
      <c r="E134" s="157" t="s">
        <v>1</v>
      </c>
      <c r="F134" s="158" t="s">
        <v>144</v>
      </c>
      <c r="H134" s="159">
        <v>172.8</v>
      </c>
      <c r="I134" s="160"/>
      <c r="L134" s="156"/>
      <c r="M134" s="161"/>
      <c r="T134" s="162"/>
      <c r="AT134" s="157" t="s">
        <v>141</v>
      </c>
      <c r="AU134" s="157" t="s">
        <v>90</v>
      </c>
      <c r="AV134" s="13" t="s">
        <v>90</v>
      </c>
      <c r="AW134" s="13" t="s">
        <v>36</v>
      </c>
      <c r="AX134" s="13" t="s">
        <v>80</v>
      </c>
      <c r="AY134" s="157" t="s">
        <v>128</v>
      </c>
    </row>
    <row r="135" spans="2:65" s="12" customFormat="1" ht="11.25">
      <c r="B135" s="150"/>
      <c r="D135" s="144" t="s">
        <v>141</v>
      </c>
      <c r="E135" s="151" t="s">
        <v>1</v>
      </c>
      <c r="F135" s="152" t="s">
        <v>145</v>
      </c>
      <c r="H135" s="151" t="s">
        <v>1</v>
      </c>
      <c r="I135" s="153"/>
      <c r="L135" s="150"/>
      <c r="M135" s="154"/>
      <c r="T135" s="155"/>
      <c r="AT135" s="151" t="s">
        <v>141</v>
      </c>
      <c r="AU135" s="151" t="s">
        <v>90</v>
      </c>
      <c r="AV135" s="12" t="s">
        <v>88</v>
      </c>
      <c r="AW135" s="12" t="s">
        <v>36</v>
      </c>
      <c r="AX135" s="12" t="s">
        <v>80</v>
      </c>
      <c r="AY135" s="151" t="s">
        <v>128</v>
      </c>
    </row>
    <row r="136" spans="2:65" s="13" customFormat="1" ht="11.25">
      <c r="B136" s="156"/>
      <c r="D136" s="144" t="s">
        <v>141</v>
      </c>
      <c r="E136" s="157" t="s">
        <v>1</v>
      </c>
      <c r="F136" s="158" t="s">
        <v>146</v>
      </c>
      <c r="H136" s="159">
        <v>52</v>
      </c>
      <c r="I136" s="160"/>
      <c r="L136" s="156"/>
      <c r="M136" s="161"/>
      <c r="T136" s="162"/>
      <c r="AT136" s="157" t="s">
        <v>141</v>
      </c>
      <c r="AU136" s="157" t="s">
        <v>90</v>
      </c>
      <c r="AV136" s="13" t="s">
        <v>90</v>
      </c>
      <c r="AW136" s="13" t="s">
        <v>36</v>
      </c>
      <c r="AX136" s="13" t="s">
        <v>80</v>
      </c>
      <c r="AY136" s="157" t="s">
        <v>128</v>
      </c>
    </row>
    <row r="137" spans="2:65" s="12" customFormat="1" ht="11.25">
      <c r="B137" s="150"/>
      <c r="D137" s="144" t="s">
        <v>141</v>
      </c>
      <c r="E137" s="151" t="s">
        <v>1</v>
      </c>
      <c r="F137" s="152" t="s">
        <v>147</v>
      </c>
      <c r="H137" s="151" t="s">
        <v>1</v>
      </c>
      <c r="I137" s="153"/>
      <c r="L137" s="150"/>
      <c r="M137" s="154"/>
      <c r="T137" s="155"/>
      <c r="AT137" s="151" t="s">
        <v>141</v>
      </c>
      <c r="AU137" s="151" t="s">
        <v>90</v>
      </c>
      <c r="AV137" s="12" t="s">
        <v>88</v>
      </c>
      <c r="AW137" s="12" t="s">
        <v>36</v>
      </c>
      <c r="AX137" s="12" t="s">
        <v>80</v>
      </c>
      <c r="AY137" s="151" t="s">
        <v>128</v>
      </c>
    </row>
    <row r="138" spans="2:65" s="13" customFormat="1" ht="11.25">
      <c r="B138" s="156"/>
      <c r="D138" s="144" t="s">
        <v>141</v>
      </c>
      <c r="E138" s="157" t="s">
        <v>1</v>
      </c>
      <c r="F138" s="158" t="s">
        <v>148</v>
      </c>
      <c r="H138" s="159">
        <v>19.8</v>
      </c>
      <c r="I138" s="160"/>
      <c r="L138" s="156"/>
      <c r="M138" s="161"/>
      <c r="T138" s="162"/>
      <c r="AT138" s="157" t="s">
        <v>141</v>
      </c>
      <c r="AU138" s="157" t="s">
        <v>90</v>
      </c>
      <c r="AV138" s="13" t="s">
        <v>90</v>
      </c>
      <c r="AW138" s="13" t="s">
        <v>36</v>
      </c>
      <c r="AX138" s="13" t="s">
        <v>80</v>
      </c>
      <c r="AY138" s="157" t="s">
        <v>128</v>
      </c>
    </row>
    <row r="139" spans="2:65" s="14" customFormat="1" ht="11.25">
      <c r="B139" s="163"/>
      <c r="D139" s="144" t="s">
        <v>141</v>
      </c>
      <c r="E139" s="164" t="s">
        <v>1</v>
      </c>
      <c r="F139" s="165" t="s">
        <v>149</v>
      </c>
      <c r="H139" s="166">
        <v>244.6</v>
      </c>
      <c r="I139" s="167"/>
      <c r="L139" s="163"/>
      <c r="M139" s="168"/>
      <c r="T139" s="169"/>
      <c r="AT139" s="164" t="s">
        <v>141</v>
      </c>
      <c r="AU139" s="164" t="s">
        <v>90</v>
      </c>
      <c r="AV139" s="14" t="s">
        <v>135</v>
      </c>
      <c r="AW139" s="14" t="s">
        <v>36</v>
      </c>
      <c r="AX139" s="14" t="s">
        <v>88</v>
      </c>
      <c r="AY139" s="164" t="s">
        <v>128</v>
      </c>
    </row>
    <row r="140" spans="2:65" s="1" customFormat="1" ht="33" customHeight="1">
      <c r="B140" s="31"/>
      <c r="C140" s="131" t="s">
        <v>90</v>
      </c>
      <c r="D140" s="131" t="s">
        <v>130</v>
      </c>
      <c r="E140" s="132" t="s">
        <v>150</v>
      </c>
      <c r="F140" s="133" t="s">
        <v>151</v>
      </c>
      <c r="G140" s="134" t="s">
        <v>133</v>
      </c>
      <c r="H140" s="135">
        <v>244.6</v>
      </c>
      <c r="I140" s="136"/>
      <c r="J140" s="137">
        <f>ROUND(I140*H140,2)</f>
        <v>0</v>
      </c>
      <c r="K140" s="133" t="s">
        <v>134</v>
      </c>
      <c r="L140" s="31"/>
      <c r="M140" s="138" t="s">
        <v>1</v>
      </c>
      <c r="N140" s="139" t="s">
        <v>45</v>
      </c>
      <c r="P140" s="140">
        <f>O140*H140</f>
        <v>0</v>
      </c>
      <c r="Q140" s="140">
        <v>9.0000000000000006E-5</v>
      </c>
      <c r="R140" s="140">
        <f>Q140*H140</f>
        <v>2.2014000000000002E-2</v>
      </c>
      <c r="S140" s="140">
        <v>0.23</v>
      </c>
      <c r="T140" s="141">
        <f>S140*H140</f>
        <v>56.258000000000003</v>
      </c>
      <c r="AR140" s="142" t="s">
        <v>135</v>
      </c>
      <c r="AT140" s="142" t="s">
        <v>130</v>
      </c>
      <c r="AU140" s="142" t="s">
        <v>90</v>
      </c>
      <c r="AY140" s="16" t="s">
        <v>128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88</v>
      </c>
      <c r="BK140" s="143">
        <f>ROUND(I140*H140,2)</f>
        <v>0</v>
      </c>
      <c r="BL140" s="16" t="s">
        <v>135</v>
      </c>
      <c r="BM140" s="142" t="s">
        <v>152</v>
      </c>
    </row>
    <row r="141" spans="2:65" s="1" customFormat="1" ht="29.25">
      <c r="B141" s="31"/>
      <c r="D141" s="144" t="s">
        <v>137</v>
      </c>
      <c r="F141" s="145" t="s">
        <v>153</v>
      </c>
      <c r="I141" s="146"/>
      <c r="L141" s="31"/>
      <c r="M141" s="147"/>
      <c r="T141" s="55"/>
      <c r="AT141" s="16" t="s">
        <v>137</v>
      </c>
      <c r="AU141" s="16" t="s">
        <v>90</v>
      </c>
    </row>
    <row r="142" spans="2:65" s="1" customFormat="1" ht="11.25">
      <c r="B142" s="31"/>
      <c r="D142" s="148" t="s">
        <v>139</v>
      </c>
      <c r="F142" s="149" t="s">
        <v>154</v>
      </c>
      <c r="I142" s="146"/>
      <c r="L142" s="31"/>
      <c r="M142" s="147"/>
      <c r="T142" s="55"/>
      <c r="AT142" s="16" t="s">
        <v>139</v>
      </c>
      <c r="AU142" s="16" t="s">
        <v>90</v>
      </c>
    </row>
    <row r="143" spans="2:65" s="12" customFormat="1" ht="11.25">
      <c r="B143" s="150"/>
      <c r="D143" s="144" t="s">
        <v>141</v>
      </c>
      <c r="E143" s="151" t="s">
        <v>1</v>
      </c>
      <c r="F143" s="152" t="s">
        <v>142</v>
      </c>
      <c r="H143" s="151" t="s">
        <v>1</v>
      </c>
      <c r="I143" s="153"/>
      <c r="L143" s="150"/>
      <c r="M143" s="154"/>
      <c r="T143" s="155"/>
      <c r="AT143" s="151" t="s">
        <v>141</v>
      </c>
      <c r="AU143" s="151" t="s">
        <v>90</v>
      </c>
      <c r="AV143" s="12" t="s">
        <v>88</v>
      </c>
      <c r="AW143" s="12" t="s">
        <v>36</v>
      </c>
      <c r="AX143" s="12" t="s">
        <v>80</v>
      </c>
      <c r="AY143" s="151" t="s">
        <v>128</v>
      </c>
    </row>
    <row r="144" spans="2:65" s="12" customFormat="1" ht="11.25">
      <c r="B144" s="150"/>
      <c r="D144" s="144" t="s">
        <v>141</v>
      </c>
      <c r="E144" s="151" t="s">
        <v>1</v>
      </c>
      <c r="F144" s="152" t="s">
        <v>143</v>
      </c>
      <c r="H144" s="151" t="s">
        <v>1</v>
      </c>
      <c r="I144" s="153"/>
      <c r="L144" s="150"/>
      <c r="M144" s="154"/>
      <c r="T144" s="155"/>
      <c r="AT144" s="151" t="s">
        <v>141</v>
      </c>
      <c r="AU144" s="151" t="s">
        <v>90</v>
      </c>
      <c r="AV144" s="12" t="s">
        <v>88</v>
      </c>
      <c r="AW144" s="12" t="s">
        <v>36</v>
      </c>
      <c r="AX144" s="12" t="s">
        <v>80</v>
      </c>
      <c r="AY144" s="151" t="s">
        <v>128</v>
      </c>
    </row>
    <row r="145" spans="2:65" s="13" customFormat="1" ht="11.25">
      <c r="B145" s="156"/>
      <c r="D145" s="144" t="s">
        <v>141</v>
      </c>
      <c r="E145" s="157" t="s">
        <v>1</v>
      </c>
      <c r="F145" s="158" t="s">
        <v>144</v>
      </c>
      <c r="H145" s="159">
        <v>172.8</v>
      </c>
      <c r="I145" s="160"/>
      <c r="L145" s="156"/>
      <c r="M145" s="161"/>
      <c r="T145" s="162"/>
      <c r="AT145" s="157" t="s">
        <v>141</v>
      </c>
      <c r="AU145" s="157" t="s">
        <v>90</v>
      </c>
      <c r="AV145" s="13" t="s">
        <v>90</v>
      </c>
      <c r="AW145" s="13" t="s">
        <v>36</v>
      </c>
      <c r="AX145" s="13" t="s">
        <v>80</v>
      </c>
      <c r="AY145" s="157" t="s">
        <v>128</v>
      </c>
    </row>
    <row r="146" spans="2:65" s="12" customFormat="1" ht="11.25">
      <c r="B146" s="150"/>
      <c r="D146" s="144" t="s">
        <v>141</v>
      </c>
      <c r="E146" s="151" t="s">
        <v>1</v>
      </c>
      <c r="F146" s="152" t="s">
        <v>145</v>
      </c>
      <c r="H146" s="151" t="s">
        <v>1</v>
      </c>
      <c r="I146" s="153"/>
      <c r="L146" s="150"/>
      <c r="M146" s="154"/>
      <c r="T146" s="155"/>
      <c r="AT146" s="151" t="s">
        <v>141</v>
      </c>
      <c r="AU146" s="151" t="s">
        <v>90</v>
      </c>
      <c r="AV146" s="12" t="s">
        <v>88</v>
      </c>
      <c r="AW146" s="12" t="s">
        <v>36</v>
      </c>
      <c r="AX146" s="12" t="s">
        <v>80</v>
      </c>
      <c r="AY146" s="151" t="s">
        <v>128</v>
      </c>
    </row>
    <row r="147" spans="2:65" s="13" customFormat="1" ht="11.25">
      <c r="B147" s="156"/>
      <c r="D147" s="144" t="s">
        <v>141</v>
      </c>
      <c r="E147" s="157" t="s">
        <v>1</v>
      </c>
      <c r="F147" s="158" t="s">
        <v>146</v>
      </c>
      <c r="H147" s="159">
        <v>52</v>
      </c>
      <c r="I147" s="160"/>
      <c r="L147" s="156"/>
      <c r="M147" s="161"/>
      <c r="T147" s="162"/>
      <c r="AT147" s="157" t="s">
        <v>141</v>
      </c>
      <c r="AU147" s="157" t="s">
        <v>90</v>
      </c>
      <c r="AV147" s="13" t="s">
        <v>90</v>
      </c>
      <c r="AW147" s="13" t="s">
        <v>36</v>
      </c>
      <c r="AX147" s="13" t="s">
        <v>80</v>
      </c>
      <c r="AY147" s="157" t="s">
        <v>128</v>
      </c>
    </row>
    <row r="148" spans="2:65" s="12" customFormat="1" ht="11.25">
      <c r="B148" s="150"/>
      <c r="D148" s="144" t="s">
        <v>141</v>
      </c>
      <c r="E148" s="151" t="s">
        <v>1</v>
      </c>
      <c r="F148" s="152" t="s">
        <v>147</v>
      </c>
      <c r="H148" s="151" t="s">
        <v>1</v>
      </c>
      <c r="I148" s="153"/>
      <c r="L148" s="150"/>
      <c r="M148" s="154"/>
      <c r="T148" s="155"/>
      <c r="AT148" s="151" t="s">
        <v>141</v>
      </c>
      <c r="AU148" s="151" t="s">
        <v>90</v>
      </c>
      <c r="AV148" s="12" t="s">
        <v>88</v>
      </c>
      <c r="AW148" s="12" t="s">
        <v>36</v>
      </c>
      <c r="AX148" s="12" t="s">
        <v>80</v>
      </c>
      <c r="AY148" s="151" t="s">
        <v>128</v>
      </c>
    </row>
    <row r="149" spans="2:65" s="13" customFormat="1" ht="11.25">
      <c r="B149" s="156"/>
      <c r="D149" s="144" t="s">
        <v>141</v>
      </c>
      <c r="E149" s="157" t="s">
        <v>1</v>
      </c>
      <c r="F149" s="158" t="s">
        <v>148</v>
      </c>
      <c r="H149" s="159">
        <v>19.8</v>
      </c>
      <c r="I149" s="160"/>
      <c r="L149" s="156"/>
      <c r="M149" s="161"/>
      <c r="T149" s="162"/>
      <c r="AT149" s="157" t="s">
        <v>141</v>
      </c>
      <c r="AU149" s="157" t="s">
        <v>90</v>
      </c>
      <c r="AV149" s="13" t="s">
        <v>90</v>
      </c>
      <c r="AW149" s="13" t="s">
        <v>36</v>
      </c>
      <c r="AX149" s="13" t="s">
        <v>80</v>
      </c>
      <c r="AY149" s="157" t="s">
        <v>128</v>
      </c>
    </row>
    <row r="150" spans="2:65" s="14" customFormat="1" ht="11.25">
      <c r="B150" s="163"/>
      <c r="D150" s="144" t="s">
        <v>141</v>
      </c>
      <c r="E150" s="164" t="s">
        <v>1</v>
      </c>
      <c r="F150" s="165" t="s">
        <v>149</v>
      </c>
      <c r="H150" s="166">
        <v>244.6</v>
      </c>
      <c r="I150" s="167"/>
      <c r="L150" s="163"/>
      <c r="M150" s="168"/>
      <c r="T150" s="169"/>
      <c r="AT150" s="164" t="s">
        <v>141</v>
      </c>
      <c r="AU150" s="164" t="s">
        <v>90</v>
      </c>
      <c r="AV150" s="14" t="s">
        <v>135</v>
      </c>
      <c r="AW150" s="14" t="s">
        <v>36</v>
      </c>
      <c r="AX150" s="14" t="s">
        <v>88</v>
      </c>
      <c r="AY150" s="164" t="s">
        <v>128</v>
      </c>
    </row>
    <row r="151" spans="2:65" s="1" customFormat="1" ht="33" customHeight="1">
      <c r="B151" s="31"/>
      <c r="C151" s="131" t="s">
        <v>155</v>
      </c>
      <c r="D151" s="131" t="s">
        <v>130</v>
      </c>
      <c r="E151" s="132" t="s">
        <v>156</v>
      </c>
      <c r="F151" s="133" t="s">
        <v>157</v>
      </c>
      <c r="G151" s="134" t="s">
        <v>133</v>
      </c>
      <c r="H151" s="135">
        <v>1180.4000000000001</v>
      </c>
      <c r="I151" s="136"/>
      <c r="J151" s="137">
        <f>ROUND(I151*H151,2)</f>
        <v>0</v>
      </c>
      <c r="K151" s="133" t="s">
        <v>134</v>
      </c>
      <c r="L151" s="31"/>
      <c r="M151" s="138" t="s">
        <v>1</v>
      </c>
      <c r="N151" s="139" t="s">
        <v>45</v>
      </c>
      <c r="P151" s="140">
        <f>O151*H151</f>
        <v>0</v>
      </c>
      <c r="Q151" s="140">
        <v>6.0000000000000002E-5</v>
      </c>
      <c r="R151" s="140">
        <f>Q151*H151</f>
        <v>7.0824000000000012E-2</v>
      </c>
      <c r="S151" s="140">
        <v>0.115</v>
      </c>
      <c r="T151" s="141">
        <f>S151*H151</f>
        <v>135.74600000000001</v>
      </c>
      <c r="AR151" s="142" t="s">
        <v>135</v>
      </c>
      <c r="AT151" s="142" t="s">
        <v>130</v>
      </c>
      <c r="AU151" s="142" t="s">
        <v>90</v>
      </c>
      <c r="AY151" s="16" t="s">
        <v>128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88</v>
      </c>
      <c r="BK151" s="143">
        <f>ROUND(I151*H151,2)</f>
        <v>0</v>
      </c>
      <c r="BL151" s="16" t="s">
        <v>135</v>
      </c>
      <c r="BM151" s="142" t="s">
        <v>158</v>
      </c>
    </row>
    <row r="152" spans="2:65" s="1" customFormat="1" ht="29.25">
      <c r="B152" s="31"/>
      <c r="D152" s="144" t="s">
        <v>137</v>
      </c>
      <c r="F152" s="145" t="s">
        <v>159</v>
      </c>
      <c r="I152" s="146"/>
      <c r="L152" s="31"/>
      <c r="M152" s="147"/>
      <c r="T152" s="55"/>
      <c r="AT152" s="16" t="s">
        <v>137</v>
      </c>
      <c r="AU152" s="16" t="s">
        <v>90</v>
      </c>
    </row>
    <row r="153" spans="2:65" s="1" customFormat="1" ht="11.25">
      <c r="B153" s="31"/>
      <c r="D153" s="148" t="s">
        <v>139</v>
      </c>
      <c r="F153" s="149" t="s">
        <v>160</v>
      </c>
      <c r="I153" s="146"/>
      <c r="L153" s="31"/>
      <c r="M153" s="147"/>
      <c r="T153" s="55"/>
      <c r="AT153" s="16" t="s">
        <v>139</v>
      </c>
      <c r="AU153" s="16" t="s">
        <v>90</v>
      </c>
    </row>
    <row r="154" spans="2:65" s="12" customFormat="1" ht="11.25">
      <c r="B154" s="150"/>
      <c r="D154" s="144" t="s">
        <v>141</v>
      </c>
      <c r="E154" s="151" t="s">
        <v>1</v>
      </c>
      <c r="F154" s="152" t="s">
        <v>142</v>
      </c>
      <c r="H154" s="151" t="s">
        <v>1</v>
      </c>
      <c r="I154" s="153"/>
      <c r="L154" s="150"/>
      <c r="M154" s="154"/>
      <c r="T154" s="155"/>
      <c r="AT154" s="151" t="s">
        <v>141</v>
      </c>
      <c r="AU154" s="151" t="s">
        <v>90</v>
      </c>
      <c r="AV154" s="12" t="s">
        <v>88</v>
      </c>
      <c r="AW154" s="12" t="s">
        <v>36</v>
      </c>
      <c r="AX154" s="12" t="s">
        <v>80</v>
      </c>
      <c r="AY154" s="151" t="s">
        <v>128</v>
      </c>
    </row>
    <row r="155" spans="2:65" s="12" customFormat="1" ht="11.25">
      <c r="B155" s="150"/>
      <c r="D155" s="144" t="s">
        <v>141</v>
      </c>
      <c r="E155" s="151" t="s">
        <v>1</v>
      </c>
      <c r="F155" s="152" t="s">
        <v>161</v>
      </c>
      <c r="H155" s="151" t="s">
        <v>1</v>
      </c>
      <c r="I155" s="153"/>
      <c r="L155" s="150"/>
      <c r="M155" s="154"/>
      <c r="T155" s="155"/>
      <c r="AT155" s="151" t="s">
        <v>141</v>
      </c>
      <c r="AU155" s="151" t="s">
        <v>90</v>
      </c>
      <c r="AV155" s="12" t="s">
        <v>88</v>
      </c>
      <c r="AW155" s="12" t="s">
        <v>36</v>
      </c>
      <c r="AX155" s="12" t="s">
        <v>80</v>
      </c>
      <c r="AY155" s="151" t="s">
        <v>128</v>
      </c>
    </row>
    <row r="156" spans="2:65" s="13" customFormat="1" ht="11.25">
      <c r="B156" s="156"/>
      <c r="D156" s="144" t="s">
        <v>141</v>
      </c>
      <c r="E156" s="157" t="s">
        <v>1</v>
      </c>
      <c r="F156" s="158" t="s">
        <v>162</v>
      </c>
      <c r="H156" s="159">
        <v>1180.4000000000001</v>
      </c>
      <c r="I156" s="160"/>
      <c r="L156" s="156"/>
      <c r="M156" s="161"/>
      <c r="T156" s="162"/>
      <c r="AT156" s="157" t="s">
        <v>141</v>
      </c>
      <c r="AU156" s="157" t="s">
        <v>90</v>
      </c>
      <c r="AV156" s="13" t="s">
        <v>90</v>
      </c>
      <c r="AW156" s="13" t="s">
        <v>36</v>
      </c>
      <c r="AX156" s="13" t="s">
        <v>80</v>
      </c>
      <c r="AY156" s="157" t="s">
        <v>128</v>
      </c>
    </row>
    <row r="157" spans="2:65" s="14" customFormat="1" ht="11.25">
      <c r="B157" s="163"/>
      <c r="D157" s="144" t="s">
        <v>141</v>
      </c>
      <c r="E157" s="164" t="s">
        <v>1</v>
      </c>
      <c r="F157" s="165" t="s">
        <v>149</v>
      </c>
      <c r="H157" s="166">
        <v>1180.4000000000001</v>
      </c>
      <c r="I157" s="167"/>
      <c r="L157" s="163"/>
      <c r="M157" s="168"/>
      <c r="T157" s="169"/>
      <c r="AT157" s="164" t="s">
        <v>141</v>
      </c>
      <c r="AU157" s="164" t="s">
        <v>90</v>
      </c>
      <c r="AV157" s="14" t="s">
        <v>135</v>
      </c>
      <c r="AW157" s="14" t="s">
        <v>36</v>
      </c>
      <c r="AX157" s="14" t="s">
        <v>88</v>
      </c>
      <c r="AY157" s="164" t="s">
        <v>128</v>
      </c>
    </row>
    <row r="158" spans="2:65" s="1" customFormat="1" ht="33" customHeight="1">
      <c r="B158" s="31"/>
      <c r="C158" s="131" t="s">
        <v>135</v>
      </c>
      <c r="D158" s="131" t="s">
        <v>130</v>
      </c>
      <c r="E158" s="132" t="s">
        <v>156</v>
      </c>
      <c r="F158" s="133" t="s">
        <v>157</v>
      </c>
      <c r="G158" s="134" t="s">
        <v>133</v>
      </c>
      <c r="H158" s="135">
        <v>244.6</v>
      </c>
      <c r="I158" s="136"/>
      <c r="J158" s="137">
        <f>ROUND(I158*H158,2)</f>
        <v>0</v>
      </c>
      <c r="K158" s="133" t="s">
        <v>134</v>
      </c>
      <c r="L158" s="31"/>
      <c r="M158" s="138" t="s">
        <v>1</v>
      </c>
      <c r="N158" s="139" t="s">
        <v>45</v>
      </c>
      <c r="P158" s="140">
        <f>O158*H158</f>
        <v>0</v>
      </c>
      <c r="Q158" s="140">
        <v>6.0000000000000002E-5</v>
      </c>
      <c r="R158" s="140">
        <f>Q158*H158</f>
        <v>1.4676E-2</v>
      </c>
      <c r="S158" s="140">
        <v>0.115</v>
      </c>
      <c r="T158" s="141">
        <f>S158*H158</f>
        <v>28.129000000000001</v>
      </c>
      <c r="AR158" s="142" t="s">
        <v>135</v>
      </c>
      <c r="AT158" s="142" t="s">
        <v>130</v>
      </c>
      <c r="AU158" s="142" t="s">
        <v>90</v>
      </c>
      <c r="AY158" s="16" t="s">
        <v>128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88</v>
      </c>
      <c r="BK158" s="143">
        <f>ROUND(I158*H158,2)</f>
        <v>0</v>
      </c>
      <c r="BL158" s="16" t="s">
        <v>135</v>
      </c>
      <c r="BM158" s="142" t="s">
        <v>163</v>
      </c>
    </row>
    <row r="159" spans="2:65" s="1" customFormat="1" ht="29.25">
      <c r="B159" s="31"/>
      <c r="D159" s="144" t="s">
        <v>137</v>
      </c>
      <c r="F159" s="145" t="s">
        <v>159</v>
      </c>
      <c r="I159" s="146"/>
      <c r="L159" s="31"/>
      <c r="M159" s="147"/>
      <c r="T159" s="55"/>
      <c r="AT159" s="16" t="s">
        <v>137</v>
      </c>
      <c r="AU159" s="16" t="s">
        <v>90</v>
      </c>
    </row>
    <row r="160" spans="2:65" s="1" customFormat="1" ht="11.25">
      <c r="B160" s="31"/>
      <c r="D160" s="148" t="s">
        <v>139</v>
      </c>
      <c r="F160" s="149" t="s">
        <v>160</v>
      </c>
      <c r="I160" s="146"/>
      <c r="L160" s="31"/>
      <c r="M160" s="147"/>
      <c r="T160" s="55"/>
      <c r="AT160" s="16" t="s">
        <v>139</v>
      </c>
      <c r="AU160" s="16" t="s">
        <v>90</v>
      </c>
    </row>
    <row r="161" spans="2:65" s="12" customFormat="1" ht="11.25">
      <c r="B161" s="150"/>
      <c r="D161" s="144" t="s">
        <v>141</v>
      </c>
      <c r="E161" s="151" t="s">
        <v>1</v>
      </c>
      <c r="F161" s="152" t="s">
        <v>142</v>
      </c>
      <c r="H161" s="151" t="s">
        <v>1</v>
      </c>
      <c r="I161" s="153"/>
      <c r="L161" s="150"/>
      <c r="M161" s="154"/>
      <c r="T161" s="155"/>
      <c r="AT161" s="151" t="s">
        <v>141</v>
      </c>
      <c r="AU161" s="151" t="s">
        <v>90</v>
      </c>
      <c r="AV161" s="12" t="s">
        <v>88</v>
      </c>
      <c r="AW161" s="12" t="s">
        <v>36</v>
      </c>
      <c r="AX161" s="12" t="s">
        <v>80</v>
      </c>
      <c r="AY161" s="151" t="s">
        <v>128</v>
      </c>
    </row>
    <row r="162" spans="2:65" s="12" customFormat="1" ht="11.25">
      <c r="B162" s="150"/>
      <c r="D162" s="144" t="s">
        <v>141</v>
      </c>
      <c r="E162" s="151" t="s">
        <v>1</v>
      </c>
      <c r="F162" s="152" t="s">
        <v>143</v>
      </c>
      <c r="H162" s="151" t="s">
        <v>1</v>
      </c>
      <c r="I162" s="153"/>
      <c r="L162" s="150"/>
      <c r="M162" s="154"/>
      <c r="T162" s="155"/>
      <c r="AT162" s="151" t="s">
        <v>141</v>
      </c>
      <c r="AU162" s="151" t="s">
        <v>90</v>
      </c>
      <c r="AV162" s="12" t="s">
        <v>88</v>
      </c>
      <c r="AW162" s="12" t="s">
        <v>36</v>
      </c>
      <c r="AX162" s="12" t="s">
        <v>80</v>
      </c>
      <c r="AY162" s="151" t="s">
        <v>128</v>
      </c>
    </row>
    <row r="163" spans="2:65" s="13" customFormat="1" ht="11.25">
      <c r="B163" s="156"/>
      <c r="D163" s="144" t="s">
        <v>141</v>
      </c>
      <c r="E163" s="157" t="s">
        <v>1</v>
      </c>
      <c r="F163" s="158" t="s">
        <v>144</v>
      </c>
      <c r="H163" s="159">
        <v>172.8</v>
      </c>
      <c r="I163" s="160"/>
      <c r="L163" s="156"/>
      <c r="M163" s="161"/>
      <c r="T163" s="162"/>
      <c r="AT163" s="157" t="s">
        <v>141</v>
      </c>
      <c r="AU163" s="157" t="s">
        <v>90</v>
      </c>
      <c r="AV163" s="13" t="s">
        <v>90</v>
      </c>
      <c r="AW163" s="13" t="s">
        <v>36</v>
      </c>
      <c r="AX163" s="13" t="s">
        <v>80</v>
      </c>
      <c r="AY163" s="157" t="s">
        <v>128</v>
      </c>
    </row>
    <row r="164" spans="2:65" s="12" customFormat="1" ht="11.25">
      <c r="B164" s="150"/>
      <c r="D164" s="144" t="s">
        <v>141</v>
      </c>
      <c r="E164" s="151" t="s">
        <v>1</v>
      </c>
      <c r="F164" s="152" t="s">
        <v>145</v>
      </c>
      <c r="H164" s="151" t="s">
        <v>1</v>
      </c>
      <c r="I164" s="153"/>
      <c r="L164" s="150"/>
      <c r="M164" s="154"/>
      <c r="T164" s="155"/>
      <c r="AT164" s="151" t="s">
        <v>141</v>
      </c>
      <c r="AU164" s="151" t="s">
        <v>90</v>
      </c>
      <c r="AV164" s="12" t="s">
        <v>88</v>
      </c>
      <c r="AW164" s="12" t="s">
        <v>36</v>
      </c>
      <c r="AX164" s="12" t="s">
        <v>80</v>
      </c>
      <c r="AY164" s="151" t="s">
        <v>128</v>
      </c>
    </row>
    <row r="165" spans="2:65" s="13" customFormat="1" ht="11.25">
      <c r="B165" s="156"/>
      <c r="D165" s="144" t="s">
        <v>141</v>
      </c>
      <c r="E165" s="157" t="s">
        <v>1</v>
      </c>
      <c r="F165" s="158" t="s">
        <v>146</v>
      </c>
      <c r="H165" s="159">
        <v>52</v>
      </c>
      <c r="I165" s="160"/>
      <c r="L165" s="156"/>
      <c r="M165" s="161"/>
      <c r="T165" s="162"/>
      <c r="AT165" s="157" t="s">
        <v>141</v>
      </c>
      <c r="AU165" s="157" t="s">
        <v>90</v>
      </c>
      <c r="AV165" s="13" t="s">
        <v>90</v>
      </c>
      <c r="AW165" s="13" t="s">
        <v>36</v>
      </c>
      <c r="AX165" s="13" t="s">
        <v>80</v>
      </c>
      <c r="AY165" s="157" t="s">
        <v>128</v>
      </c>
    </row>
    <row r="166" spans="2:65" s="12" customFormat="1" ht="11.25">
      <c r="B166" s="150"/>
      <c r="D166" s="144" t="s">
        <v>141</v>
      </c>
      <c r="E166" s="151" t="s">
        <v>1</v>
      </c>
      <c r="F166" s="152" t="s">
        <v>147</v>
      </c>
      <c r="H166" s="151" t="s">
        <v>1</v>
      </c>
      <c r="I166" s="153"/>
      <c r="L166" s="150"/>
      <c r="M166" s="154"/>
      <c r="T166" s="155"/>
      <c r="AT166" s="151" t="s">
        <v>141</v>
      </c>
      <c r="AU166" s="151" t="s">
        <v>90</v>
      </c>
      <c r="AV166" s="12" t="s">
        <v>88</v>
      </c>
      <c r="AW166" s="12" t="s">
        <v>36</v>
      </c>
      <c r="AX166" s="12" t="s">
        <v>80</v>
      </c>
      <c r="AY166" s="151" t="s">
        <v>128</v>
      </c>
    </row>
    <row r="167" spans="2:65" s="13" customFormat="1" ht="11.25">
      <c r="B167" s="156"/>
      <c r="D167" s="144" t="s">
        <v>141</v>
      </c>
      <c r="E167" s="157" t="s">
        <v>1</v>
      </c>
      <c r="F167" s="158" t="s">
        <v>148</v>
      </c>
      <c r="H167" s="159">
        <v>19.8</v>
      </c>
      <c r="I167" s="160"/>
      <c r="L167" s="156"/>
      <c r="M167" s="161"/>
      <c r="T167" s="162"/>
      <c r="AT167" s="157" t="s">
        <v>141</v>
      </c>
      <c r="AU167" s="157" t="s">
        <v>90</v>
      </c>
      <c r="AV167" s="13" t="s">
        <v>90</v>
      </c>
      <c r="AW167" s="13" t="s">
        <v>36</v>
      </c>
      <c r="AX167" s="13" t="s">
        <v>80</v>
      </c>
      <c r="AY167" s="157" t="s">
        <v>128</v>
      </c>
    </row>
    <row r="168" spans="2:65" s="14" customFormat="1" ht="11.25">
      <c r="B168" s="163"/>
      <c r="D168" s="144" t="s">
        <v>141</v>
      </c>
      <c r="E168" s="164" t="s">
        <v>1</v>
      </c>
      <c r="F168" s="165" t="s">
        <v>149</v>
      </c>
      <c r="H168" s="166">
        <v>244.6</v>
      </c>
      <c r="I168" s="167"/>
      <c r="L168" s="163"/>
      <c r="M168" s="168"/>
      <c r="T168" s="169"/>
      <c r="AT168" s="164" t="s">
        <v>141</v>
      </c>
      <c r="AU168" s="164" t="s">
        <v>90</v>
      </c>
      <c r="AV168" s="14" t="s">
        <v>135</v>
      </c>
      <c r="AW168" s="14" t="s">
        <v>36</v>
      </c>
      <c r="AX168" s="14" t="s">
        <v>88</v>
      </c>
      <c r="AY168" s="164" t="s">
        <v>128</v>
      </c>
    </row>
    <row r="169" spans="2:65" s="1" customFormat="1" ht="24.2" customHeight="1">
      <c r="B169" s="31"/>
      <c r="C169" s="131" t="s">
        <v>164</v>
      </c>
      <c r="D169" s="131" t="s">
        <v>130</v>
      </c>
      <c r="E169" s="132" t="s">
        <v>165</v>
      </c>
      <c r="F169" s="133" t="s">
        <v>166</v>
      </c>
      <c r="G169" s="134" t="s">
        <v>167</v>
      </c>
      <c r="H169" s="135">
        <v>2880</v>
      </c>
      <c r="I169" s="136"/>
      <c r="J169" s="137">
        <f>ROUND(I169*H169,2)</f>
        <v>0</v>
      </c>
      <c r="K169" s="133" t="s">
        <v>134</v>
      </c>
      <c r="L169" s="31"/>
      <c r="M169" s="138" t="s">
        <v>1</v>
      </c>
      <c r="N169" s="139" t="s">
        <v>45</v>
      </c>
      <c r="P169" s="140">
        <f>O169*H169</f>
        <v>0</v>
      </c>
      <c r="Q169" s="140">
        <v>3.0000000000000001E-5</v>
      </c>
      <c r="R169" s="140">
        <f>Q169*H169</f>
        <v>8.6400000000000005E-2</v>
      </c>
      <c r="S169" s="140">
        <v>0</v>
      </c>
      <c r="T169" s="141">
        <f>S169*H169</f>
        <v>0</v>
      </c>
      <c r="AR169" s="142" t="s">
        <v>135</v>
      </c>
      <c r="AT169" s="142" t="s">
        <v>130</v>
      </c>
      <c r="AU169" s="142" t="s">
        <v>90</v>
      </c>
      <c r="AY169" s="16" t="s">
        <v>128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88</v>
      </c>
      <c r="BK169" s="143">
        <f>ROUND(I169*H169,2)</f>
        <v>0</v>
      </c>
      <c r="BL169" s="16" t="s">
        <v>135</v>
      </c>
      <c r="BM169" s="142" t="s">
        <v>168</v>
      </c>
    </row>
    <row r="170" spans="2:65" s="1" customFormat="1" ht="19.5">
      <c r="B170" s="31"/>
      <c r="D170" s="144" t="s">
        <v>137</v>
      </c>
      <c r="F170" s="145" t="s">
        <v>166</v>
      </c>
      <c r="I170" s="146"/>
      <c r="L170" s="31"/>
      <c r="M170" s="147"/>
      <c r="T170" s="55"/>
      <c r="AT170" s="16" t="s">
        <v>137</v>
      </c>
      <c r="AU170" s="16" t="s">
        <v>90</v>
      </c>
    </row>
    <row r="171" spans="2:65" s="1" customFormat="1" ht="11.25">
      <c r="B171" s="31"/>
      <c r="D171" s="148" t="s">
        <v>139</v>
      </c>
      <c r="F171" s="149" t="s">
        <v>169</v>
      </c>
      <c r="I171" s="146"/>
      <c r="L171" s="31"/>
      <c r="M171" s="147"/>
      <c r="T171" s="55"/>
      <c r="AT171" s="16" t="s">
        <v>139</v>
      </c>
      <c r="AU171" s="16" t="s">
        <v>90</v>
      </c>
    </row>
    <row r="172" spans="2:65" s="12" customFormat="1" ht="11.25">
      <c r="B172" s="150"/>
      <c r="D172" s="144" t="s">
        <v>141</v>
      </c>
      <c r="E172" s="151" t="s">
        <v>1</v>
      </c>
      <c r="F172" s="152" t="s">
        <v>170</v>
      </c>
      <c r="H172" s="151" t="s">
        <v>1</v>
      </c>
      <c r="I172" s="153"/>
      <c r="L172" s="150"/>
      <c r="M172" s="154"/>
      <c r="T172" s="155"/>
      <c r="AT172" s="151" t="s">
        <v>141</v>
      </c>
      <c r="AU172" s="151" t="s">
        <v>90</v>
      </c>
      <c r="AV172" s="12" t="s">
        <v>88</v>
      </c>
      <c r="AW172" s="12" t="s">
        <v>36</v>
      </c>
      <c r="AX172" s="12" t="s">
        <v>80</v>
      </c>
      <c r="AY172" s="151" t="s">
        <v>128</v>
      </c>
    </row>
    <row r="173" spans="2:65" s="12" customFormat="1" ht="11.25">
      <c r="B173" s="150"/>
      <c r="D173" s="144" t="s">
        <v>141</v>
      </c>
      <c r="E173" s="151" t="s">
        <v>1</v>
      </c>
      <c r="F173" s="152" t="s">
        <v>171</v>
      </c>
      <c r="H173" s="151" t="s">
        <v>1</v>
      </c>
      <c r="I173" s="153"/>
      <c r="L173" s="150"/>
      <c r="M173" s="154"/>
      <c r="T173" s="155"/>
      <c r="AT173" s="151" t="s">
        <v>141</v>
      </c>
      <c r="AU173" s="151" t="s">
        <v>90</v>
      </c>
      <c r="AV173" s="12" t="s">
        <v>88</v>
      </c>
      <c r="AW173" s="12" t="s">
        <v>36</v>
      </c>
      <c r="AX173" s="12" t="s">
        <v>80</v>
      </c>
      <c r="AY173" s="151" t="s">
        <v>128</v>
      </c>
    </row>
    <row r="174" spans="2:65" s="13" customFormat="1" ht="11.25">
      <c r="B174" s="156"/>
      <c r="D174" s="144" t="s">
        <v>141</v>
      </c>
      <c r="E174" s="157" t="s">
        <v>1</v>
      </c>
      <c r="F174" s="158" t="s">
        <v>172</v>
      </c>
      <c r="H174" s="159">
        <v>1440</v>
      </c>
      <c r="I174" s="160"/>
      <c r="L174" s="156"/>
      <c r="M174" s="161"/>
      <c r="T174" s="162"/>
      <c r="AT174" s="157" t="s">
        <v>141</v>
      </c>
      <c r="AU174" s="157" t="s">
        <v>90</v>
      </c>
      <c r="AV174" s="13" t="s">
        <v>90</v>
      </c>
      <c r="AW174" s="13" t="s">
        <v>36</v>
      </c>
      <c r="AX174" s="13" t="s">
        <v>80</v>
      </c>
      <c r="AY174" s="157" t="s">
        <v>128</v>
      </c>
    </row>
    <row r="175" spans="2:65" s="12" customFormat="1" ht="11.25">
      <c r="B175" s="150"/>
      <c r="D175" s="144" t="s">
        <v>141</v>
      </c>
      <c r="E175" s="151" t="s">
        <v>1</v>
      </c>
      <c r="F175" s="152" t="s">
        <v>173</v>
      </c>
      <c r="H175" s="151" t="s">
        <v>1</v>
      </c>
      <c r="I175" s="153"/>
      <c r="L175" s="150"/>
      <c r="M175" s="154"/>
      <c r="T175" s="155"/>
      <c r="AT175" s="151" t="s">
        <v>141</v>
      </c>
      <c r="AU175" s="151" t="s">
        <v>90</v>
      </c>
      <c r="AV175" s="12" t="s">
        <v>88</v>
      </c>
      <c r="AW175" s="12" t="s">
        <v>36</v>
      </c>
      <c r="AX175" s="12" t="s">
        <v>80</v>
      </c>
      <c r="AY175" s="151" t="s">
        <v>128</v>
      </c>
    </row>
    <row r="176" spans="2:65" s="13" customFormat="1" ht="11.25">
      <c r="B176" s="156"/>
      <c r="D176" s="144" t="s">
        <v>141</v>
      </c>
      <c r="E176" s="157" t="s">
        <v>1</v>
      </c>
      <c r="F176" s="158" t="s">
        <v>172</v>
      </c>
      <c r="H176" s="159">
        <v>1440</v>
      </c>
      <c r="I176" s="160"/>
      <c r="L176" s="156"/>
      <c r="M176" s="161"/>
      <c r="T176" s="162"/>
      <c r="AT176" s="157" t="s">
        <v>141</v>
      </c>
      <c r="AU176" s="157" t="s">
        <v>90</v>
      </c>
      <c r="AV176" s="13" t="s">
        <v>90</v>
      </c>
      <c r="AW176" s="13" t="s">
        <v>36</v>
      </c>
      <c r="AX176" s="13" t="s">
        <v>80</v>
      </c>
      <c r="AY176" s="157" t="s">
        <v>128</v>
      </c>
    </row>
    <row r="177" spans="2:65" s="14" customFormat="1" ht="11.25">
      <c r="B177" s="163"/>
      <c r="D177" s="144" t="s">
        <v>141</v>
      </c>
      <c r="E177" s="164" t="s">
        <v>1</v>
      </c>
      <c r="F177" s="165" t="s">
        <v>149</v>
      </c>
      <c r="H177" s="166">
        <v>2880</v>
      </c>
      <c r="I177" s="167"/>
      <c r="L177" s="163"/>
      <c r="M177" s="168"/>
      <c r="T177" s="169"/>
      <c r="AT177" s="164" t="s">
        <v>141</v>
      </c>
      <c r="AU177" s="164" t="s">
        <v>90</v>
      </c>
      <c r="AV177" s="14" t="s">
        <v>135</v>
      </c>
      <c r="AW177" s="14" t="s">
        <v>36</v>
      </c>
      <c r="AX177" s="14" t="s">
        <v>88</v>
      </c>
      <c r="AY177" s="164" t="s">
        <v>128</v>
      </c>
    </row>
    <row r="178" spans="2:65" s="1" customFormat="1" ht="24.2" customHeight="1">
      <c r="B178" s="31"/>
      <c r="C178" s="131" t="s">
        <v>174</v>
      </c>
      <c r="D178" s="131" t="s">
        <v>130</v>
      </c>
      <c r="E178" s="132" t="s">
        <v>175</v>
      </c>
      <c r="F178" s="133" t="s">
        <v>176</v>
      </c>
      <c r="G178" s="134" t="s">
        <v>177</v>
      </c>
      <c r="H178" s="135">
        <v>2880</v>
      </c>
      <c r="I178" s="136"/>
      <c r="J178" s="137">
        <f>ROUND(I178*H178,2)</f>
        <v>0</v>
      </c>
      <c r="K178" s="133" t="s">
        <v>134</v>
      </c>
      <c r="L178" s="31"/>
      <c r="M178" s="138" t="s">
        <v>1</v>
      </c>
      <c r="N178" s="139" t="s">
        <v>45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135</v>
      </c>
      <c r="AT178" s="142" t="s">
        <v>130</v>
      </c>
      <c r="AU178" s="142" t="s">
        <v>90</v>
      </c>
      <c r="AY178" s="16" t="s">
        <v>128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88</v>
      </c>
      <c r="BK178" s="143">
        <f>ROUND(I178*H178,2)</f>
        <v>0</v>
      </c>
      <c r="BL178" s="16" t="s">
        <v>135</v>
      </c>
      <c r="BM178" s="142" t="s">
        <v>178</v>
      </c>
    </row>
    <row r="179" spans="2:65" s="1" customFormat="1" ht="19.5">
      <c r="B179" s="31"/>
      <c r="D179" s="144" t="s">
        <v>137</v>
      </c>
      <c r="F179" s="145" t="s">
        <v>176</v>
      </c>
      <c r="I179" s="146"/>
      <c r="L179" s="31"/>
      <c r="M179" s="147"/>
      <c r="T179" s="55"/>
      <c r="AT179" s="16" t="s">
        <v>137</v>
      </c>
      <c r="AU179" s="16" t="s">
        <v>90</v>
      </c>
    </row>
    <row r="180" spans="2:65" s="1" customFormat="1" ht="11.25">
      <c r="B180" s="31"/>
      <c r="D180" s="148" t="s">
        <v>139</v>
      </c>
      <c r="F180" s="149" t="s">
        <v>179</v>
      </c>
      <c r="I180" s="146"/>
      <c r="L180" s="31"/>
      <c r="M180" s="147"/>
      <c r="T180" s="55"/>
      <c r="AT180" s="16" t="s">
        <v>139</v>
      </c>
      <c r="AU180" s="16" t="s">
        <v>90</v>
      </c>
    </row>
    <row r="181" spans="2:65" s="12" customFormat="1" ht="11.25">
      <c r="B181" s="150"/>
      <c r="D181" s="144" t="s">
        <v>141</v>
      </c>
      <c r="E181" s="151" t="s">
        <v>1</v>
      </c>
      <c r="F181" s="152" t="s">
        <v>170</v>
      </c>
      <c r="H181" s="151" t="s">
        <v>1</v>
      </c>
      <c r="I181" s="153"/>
      <c r="L181" s="150"/>
      <c r="M181" s="154"/>
      <c r="T181" s="155"/>
      <c r="AT181" s="151" t="s">
        <v>141</v>
      </c>
      <c r="AU181" s="151" t="s">
        <v>90</v>
      </c>
      <c r="AV181" s="12" t="s">
        <v>88</v>
      </c>
      <c r="AW181" s="12" t="s">
        <v>36</v>
      </c>
      <c r="AX181" s="12" t="s">
        <v>80</v>
      </c>
      <c r="AY181" s="151" t="s">
        <v>128</v>
      </c>
    </row>
    <row r="182" spans="2:65" s="12" customFormat="1" ht="11.25">
      <c r="B182" s="150"/>
      <c r="D182" s="144" t="s">
        <v>141</v>
      </c>
      <c r="E182" s="151" t="s">
        <v>1</v>
      </c>
      <c r="F182" s="152" t="s">
        <v>171</v>
      </c>
      <c r="H182" s="151" t="s">
        <v>1</v>
      </c>
      <c r="I182" s="153"/>
      <c r="L182" s="150"/>
      <c r="M182" s="154"/>
      <c r="T182" s="155"/>
      <c r="AT182" s="151" t="s">
        <v>141</v>
      </c>
      <c r="AU182" s="151" t="s">
        <v>90</v>
      </c>
      <c r="AV182" s="12" t="s">
        <v>88</v>
      </c>
      <c r="AW182" s="12" t="s">
        <v>36</v>
      </c>
      <c r="AX182" s="12" t="s">
        <v>80</v>
      </c>
      <c r="AY182" s="151" t="s">
        <v>128</v>
      </c>
    </row>
    <row r="183" spans="2:65" s="13" customFormat="1" ht="11.25">
      <c r="B183" s="156"/>
      <c r="D183" s="144" t="s">
        <v>141</v>
      </c>
      <c r="E183" s="157" t="s">
        <v>1</v>
      </c>
      <c r="F183" s="158" t="s">
        <v>172</v>
      </c>
      <c r="H183" s="159">
        <v>1440</v>
      </c>
      <c r="I183" s="160"/>
      <c r="L183" s="156"/>
      <c r="M183" s="161"/>
      <c r="T183" s="162"/>
      <c r="AT183" s="157" t="s">
        <v>141</v>
      </c>
      <c r="AU183" s="157" t="s">
        <v>90</v>
      </c>
      <c r="AV183" s="13" t="s">
        <v>90</v>
      </c>
      <c r="AW183" s="13" t="s">
        <v>36</v>
      </c>
      <c r="AX183" s="13" t="s">
        <v>80</v>
      </c>
      <c r="AY183" s="157" t="s">
        <v>128</v>
      </c>
    </row>
    <row r="184" spans="2:65" s="12" customFormat="1" ht="11.25">
      <c r="B184" s="150"/>
      <c r="D184" s="144" t="s">
        <v>141</v>
      </c>
      <c r="E184" s="151" t="s">
        <v>1</v>
      </c>
      <c r="F184" s="152" t="s">
        <v>173</v>
      </c>
      <c r="H184" s="151" t="s">
        <v>1</v>
      </c>
      <c r="I184" s="153"/>
      <c r="L184" s="150"/>
      <c r="M184" s="154"/>
      <c r="T184" s="155"/>
      <c r="AT184" s="151" t="s">
        <v>141</v>
      </c>
      <c r="AU184" s="151" t="s">
        <v>90</v>
      </c>
      <c r="AV184" s="12" t="s">
        <v>88</v>
      </c>
      <c r="AW184" s="12" t="s">
        <v>36</v>
      </c>
      <c r="AX184" s="12" t="s">
        <v>80</v>
      </c>
      <c r="AY184" s="151" t="s">
        <v>128</v>
      </c>
    </row>
    <row r="185" spans="2:65" s="13" customFormat="1" ht="11.25">
      <c r="B185" s="156"/>
      <c r="D185" s="144" t="s">
        <v>141</v>
      </c>
      <c r="E185" s="157" t="s">
        <v>1</v>
      </c>
      <c r="F185" s="158" t="s">
        <v>172</v>
      </c>
      <c r="H185" s="159">
        <v>1440</v>
      </c>
      <c r="I185" s="160"/>
      <c r="L185" s="156"/>
      <c r="M185" s="161"/>
      <c r="T185" s="162"/>
      <c r="AT185" s="157" t="s">
        <v>141</v>
      </c>
      <c r="AU185" s="157" t="s">
        <v>90</v>
      </c>
      <c r="AV185" s="13" t="s">
        <v>90</v>
      </c>
      <c r="AW185" s="13" t="s">
        <v>36</v>
      </c>
      <c r="AX185" s="13" t="s">
        <v>80</v>
      </c>
      <c r="AY185" s="157" t="s">
        <v>128</v>
      </c>
    </row>
    <row r="186" spans="2:65" s="14" customFormat="1" ht="11.25">
      <c r="B186" s="163"/>
      <c r="D186" s="144" t="s">
        <v>141</v>
      </c>
      <c r="E186" s="164" t="s">
        <v>1</v>
      </c>
      <c r="F186" s="165" t="s">
        <v>149</v>
      </c>
      <c r="H186" s="166">
        <v>2880</v>
      </c>
      <c r="I186" s="167"/>
      <c r="L186" s="163"/>
      <c r="M186" s="168"/>
      <c r="T186" s="169"/>
      <c r="AT186" s="164" t="s">
        <v>141</v>
      </c>
      <c r="AU186" s="164" t="s">
        <v>90</v>
      </c>
      <c r="AV186" s="14" t="s">
        <v>135</v>
      </c>
      <c r="AW186" s="14" t="s">
        <v>36</v>
      </c>
      <c r="AX186" s="14" t="s">
        <v>88</v>
      </c>
      <c r="AY186" s="164" t="s">
        <v>128</v>
      </c>
    </row>
    <row r="187" spans="2:65" s="1" customFormat="1" ht="24.2" customHeight="1">
      <c r="B187" s="31"/>
      <c r="C187" s="131" t="s">
        <v>180</v>
      </c>
      <c r="D187" s="131" t="s">
        <v>130</v>
      </c>
      <c r="E187" s="132" t="s">
        <v>181</v>
      </c>
      <c r="F187" s="133" t="s">
        <v>182</v>
      </c>
      <c r="G187" s="134" t="s">
        <v>183</v>
      </c>
      <c r="H187" s="135">
        <v>7.2</v>
      </c>
      <c r="I187" s="136"/>
      <c r="J187" s="137">
        <f>ROUND(I187*H187,2)</f>
        <v>0</v>
      </c>
      <c r="K187" s="133" t="s">
        <v>134</v>
      </c>
      <c r="L187" s="31"/>
      <c r="M187" s="138" t="s">
        <v>1</v>
      </c>
      <c r="N187" s="139" t="s">
        <v>45</v>
      </c>
      <c r="P187" s="140">
        <f>O187*H187</f>
        <v>0</v>
      </c>
      <c r="Q187" s="140">
        <v>8.6800000000000002E-3</v>
      </c>
      <c r="R187" s="140">
        <f>Q187*H187</f>
        <v>6.2496000000000003E-2</v>
      </c>
      <c r="S187" s="140">
        <v>0</v>
      </c>
      <c r="T187" s="141">
        <f>S187*H187</f>
        <v>0</v>
      </c>
      <c r="AR187" s="142" t="s">
        <v>135</v>
      </c>
      <c r="AT187" s="142" t="s">
        <v>130</v>
      </c>
      <c r="AU187" s="142" t="s">
        <v>90</v>
      </c>
      <c r="AY187" s="16" t="s">
        <v>128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88</v>
      </c>
      <c r="BK187" s="143">
        <f>ROUND(I187*H187,2)</f>
        <v>0</v>
      </c>
      <c r="BL187" s="16" t="s">
        <v>135</v>
      </c>
      <c r="BM187" s="142" t="s">
        <v>184</v>
      </c>
    </row>
    <row r="188" spans="2:65" s="1" customFormat="1" ht="58.5">
      <c r="B188" s="31"/>
      <c r="D188" s="144" t="s">
        <v>137</v>
      </c>
      <c r="F188" s="145" t="s">
        <v>185</v>
      </c>
      <c r="I188" s="146"/>
      <c r="L188" s="31"/>
      <c r="M188" s="147"/>
      <c r="T188" s="55"/>
      <c r="AT188" s="16" t="s">
        <v>137</v>
      </c>
      <c r="AU188" s="16" t="s">
        <v>90</v>
      </c>
    </row>
    <row r="189" spans="2:65" s="1" customFormat="1" ht="11.25">
      <c r="B189" s="31"/>
      <c r="D189" s="148" t="s">
        <v>139</v>
      </c>
      <c r="F189" s="149" t="s">
        <v>186</v>
      </c>
      <c r="I189" s="146"/>
      <c r="L189" s="31"/>
      <c r="M189" s="147"/>
      <c r="T189" s="55"/>
      <c r="AT189" s="16" t="s">
        <v>139</v>
      </c>
      <c r="AU189" s="16" t="s">
        <v>90</v>
      </c>
    </row>
    <row r="190" spans="2:65" s="12" customFormat="1" ht="11.25">
      <c r="B190" s="150"/>
      <c r="D190" s="144" t="s">
        <v>141</v>
      </c>
      <c r="E190" s="151" t="s">
        <v>1</v>
      </c>
      <c r="F190" s="152" t="s">
        <v>187</v>
      </c>
      <c r="H190" s="151" t="s">
        <v>1</v>
      </c>
      <c r="I190" s="153"/>
      <c r="L190" s="150"/>
      <c r="M190" s="154"/>
      <c r="T190" s="155"/>
      <c r="AT190" s="151" t="s">
        <v>141</v>
      </c>
      <c r="AU190" s="151" t="s">
        <v>90</v>
      </c>
      <c r="AV190" s="12" t="s">
        <v>88</v>
      </c>
      <c r="AW190" s="12" t="s">
        <v>36</v>
      </c>
      <c r="AX190" s="12" t="s">
        <v>80</v>
      </c>
      <c r="AY190" s="151" t="s">
        <v>128</v>
      </c>
    </row>
    <row r="191" spans="2:65" s="13" customFormat="1" ht="11.25">
      <c r="B191" s="156"/>
      <c r="D191" s="144" t="s">
        <v>141</v>
      </c>
      <c r="E191" s="157" t="s">
        <v>1</v>
      </c>
      <c r="F191" s="158" t="s">
        <v>188</v>
      </c>
      <c r="H191" s="159">
        <v>7.2</v>
      </c>
      <c r="I191" s="160"/>
      <c r="L191" s="156"/>
      <c r="M191" s="161"/>
      <c r="T191" s="162"/>
      <c r="AT191" s="157" t="s">
        <v>141</v>
      </c>
      <c r="AU191" s="157" t="s">
        <v>90</v>
      </c>
      <c r="AV191" s="13" t="s">
        <v>90</v>
      </c>
      <c r="AW191" s="13" t="s">
        <v>36</v>
      </c>
      <c r="AX191" s="13" t="s">
        <v>80</v>
      </c>
      <c r="AY191" s="157" t="s">
        <v>128</v>
      </c>
    </row>
    <row r="192" spans="2:65" s="14" customFormat="1" ht="11.25">
      <c r="B192" s="163"/>
      <c r="D192" s="144" t="s">
        <v>141</v>
      </c>
      <c r="E192" s="164" t="s">
        <v>1</v>
      </c>
      <c r="F192" s="165" t="s">
        <v>149</v>
      </c>
      <c r="H192" s="166">
        <v>7.2</v>
      </c>
      <c r="I192" s="167"/>
      <c r="L192" s="163"/>
      <c r="M192" s="168"/>
      <c r="T192" s="169"/>
      <c r="AT192" s="164" t="s">
        <v>141</v>
      </c>
      <c r="AU192" s="164" t="s">
        <v>90</v>
      </c>
      <c r="AV192" s="14" t="s">
        <v>135</v>
      </c>
      <c r="AW192" s="14" t="s">
        <v>36</v>
      </c>
      <c r="AX192" s="14" t="s">
        <v>88</v>
      </c>
      <c r="AY192" s="164" t="s">
        <v>128</v>
      </c>
    </row>
    <row r="193" spans="2:65" s="1" customFormat="1" ht="24.2" customHeight="1">
      <c r="B193" s="31"/>
      <c r="C193" s="131" t="s">
        <v>189</v>
      </c>
      <c r="D193" s="131" t="s">
        <v>130</v>
      </c>
      <c r="E193" s="132" t="s">
        <v>190</v>
      </c>
      <c r="F193" s="133" t="s">
        <v>191</v>
      </c>
      <c r="G193" s="134" t="s">
        <v>183</v>
      </c>
      <c r="H193" s="135">
        <v>4.8</v>
      </c>
      <c r="I193" s="136"/>
      <c r="J193" s="137">
        <f>ROUND(I193*H193,2)</f>
        <v>0</v>
      </c>
      <c r="K193" s="133" t="s">
        <v>134</v>
      </c>
      <c r="L193" s="31"/>
      <c r="M193" s="138" t="s">
        <v>1</v>
      </c>
      <c r="N193" s="139" t="s">
        <v>45</v>
      </c>
      <c r="P193" s="140">
        <f>O193*H193</f>
        <v>0</v>
      </c>
      <c r="Q193" s="140">
        <v>3.6900000000000002E-2</v>
      </c>
      <c r="R193" s="140">
        <f>Q193*H193</f>
        <v>0.17712</v>
      </c>
      <c r="S193" s="140">
        <v>0</v>
      </c>
      <c r="T193" s="141">
        <f>S193*H193</f>
        <v>0</v>
      </c>
      <c r="AR193" s="142" t="s">
        <v>135</v>
      </c>
      <c r="AT193" s="142" t="s">
        <v>130</v>
      </c>
      <c r="AU193" s="142" t="s">
        <v>90</v>
      </c>
      <c r="AY193" s="16" t="s">
        <v>128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88</v>
      </c>
      <c r="BK193" s="143">
        <f>ROUND(I193*H193,2)</f>
        <v>0</v>
      </c>
      <c r="BL193" s="16" t="s">
        <v>135</v>
      </c>
      <c r="BM193" s="142" t="s">
        <v>192</v>
      </c>
    </row>
    <row r="194" spans="2:65" s="1" customFormat="1" ht="19.5">
      <c r="B194" s="31"/>
      <c r="D194" s="144" t="s">
        <v>137</v>
      </c>
      <c r="F194" s="145" t="s">
        <v>191</v>
      </c>
      <c r="I194" s="146"/>
      <c r="L194" s="31"/>
      <c r="M194" s="147"/>
      <c r="T194" s="55"/>
      <c r="AT194" s="16" t="s">
        <v>137</v>
      </c>
      <c r="AU194" s="16" t="s">
        <v>90</v>
      </c>
    </row>
    <row r="195" spans="2:65" s="1" customFormat="1" ht="11.25">
      <c r="B195" s="31"/>
      <c r="D195" s="148" t="s">
        <v>139</v>
      </c>
      <c r="F195" s="149" t="s">
        <v>193</v>
      </c>
      <c r="I195" s="146"/>
      <c r="L195" s="31"/>
      <c r="M195" s="147"/>
      <c r="T195" s="55"/>
      <c r="AT195" s="16" t="s">
        <v>139</v>
      </c>
      <c r="AU195" s="16" t="s">
        <v>90</v>
      </c>
    </row>
    <row r="196" spans="2:65" s="12" customFormat="1" ht="11.25">
      <c r="B196" s="150"/>
      <c r="D196" s="144" t="s">
        <v>141</v>
      </c>
      <c r="E196" s="151" t="s">
        <v>1</v>
      </c>
      <c r="F196" s="152" t="s">
        <v>187</v>
      </c>
      <c r="H196" s="151" t="s">
        <v>1</v>
      </c>
      <c r="I196" s="153"/>
      <c r="L196" s="150"/>
      <c r="M196" s="154"/>
      <c r="T196" s="155"/>
      <c r="AT196" s="151" t="s">
        <v>141</v>
      </c>
      <c r="AU196" s="151" t="s">
        <v>90</v>
      </c>
      <c r="AV196" s="12" t="s">
        <v>88</v>
      </c>
      <c r="AW196" s="12" t="s">
        <v>36</v>
      </c>
      <c r="AX196" s="12" t="s">
        <v>80</v>
      </c>
      <c r="AY196" s="151" t="s">
        <v>128</v>
      </c>
    </row>
    <row r="197" spans="2:65" s="13" customFormat="1" ht="11.25">
      <c r="B197" s="156"/>
      <c r="D197" s="144" t="s">
        <v>141</v>
      </c>
      <c r="E197" s="157" t="s">
        <v>1</v>
      </c>
      <c r="F197" s="158" t="s">
        <v>194</v>
      </c>
      <c r="H197" s="159">
        <v>4.8</v>
      </c>
      <c r="I197" s="160"/>
      <c r="L197" s="156"/>
      <c r="M197" s="161"/>
      <c r="T197" s="162"/>
      <c r="AT197" s="157" t="s">
        <v>141</v>
      </c>
      <c r="AU197" s="157" t="s">
        <v>90</v>
      </c>
      <c r="AV197" s="13" t="s">
        <v>90</v>
      </c>
      <c r="AW197" s="13" t="s">
        <v>36</v>
      </c>
      <c r="AX197" s="13" t="s">
        <v>80</v>
      </c>
      <c r="AY197" s="157" t="s">
        <v>128</v>
      </c>
    </row>
    <row r="198" spans="2:65" s="14" customFormat="1" ht="11.25">
      <c r="B198" s="163"/>
      <c r="D198" s="144" t="s">
        <v>141</v>
      </c>
      <c r="E198" s="164" t="s">
        <v>1</v>
      </c>
      <c r="F198" s="165" t="s">
        <v>149</v>
      </c>
      <c r="H198" s="166">
        <v>4.8</v>
      </c>
      <c r="I198" s="167"/>
      <c r="L198" s="163"/>
      <c r="M198" s="168"/>
      <c r="T198" s="169"/>
      <c r="AT198" s="164" t="s">
        <v>141</v>
      </c>
      <c r="AU198" s="164" t="s">
        <v>90</v>
      </c>
      <c r="AV198" s="14" t="s">
        <v>135</v>
      </c>
      <c r="AW198" s="14" t="s">
        <v>36</v>
      </c>
      <c r="AX198" s="14" t="s">
        <v>88</v>
      </c>
      <c r="AY198" s="164" t="s">
        <v>128</v>
      </c>
    </row>
    <row r="199" spans="2:65" s="1" customFormat="1" ht="21.75" customHeight="1">
      <c r="B199" s="31"/>
      <c r="C199" s="131" t="s">
        <v>195</v>
      </c>
      <c r="D199" s="131" t="s">
        <v>130</v>
      </c>
      <c r="E199" s="132" t="s">
        <v>196</v>
      </c>
      <c r="F199" s="133" t="s">
        <v>197</v>
      </c>
      <c r="G199" s="134" t="s">
        <v>133</v>
      </c>
      <c r="H199" s="135">
        <v>9</v>
      </c>
      <c r="I199" s="136"/>
      <c r="J199" s="137">
        <f>ROUND(I199*H199,2)</f>
        <v>0</v>
      </c>
      <c r="K199" s="133" t="s">
        <v>134</v>
      </c>
      <c r="L199" s="31"/>
      <c r="M199" s="138" t="s">
        <v>1</v>
      </c>
      <c r="N199" s="139" t="s">
        <v>45</v>
      </c>
      <c r="P199" s="140">
        <f>O199*H199</f>
        <v>0</v>
      </c>
      <c r="Q199" s="140">
        <v>6.4000000000000005E-4</v>
      </c>
      <c r="R199" s="140">
        <f>Q199*H199</f>
        <v>5.7600000000000004E-3</v>
      </c>
      <c r="S199" s="140">
        <v>0</v>
      </c>
      <c r="T199" s="141">
        <f>S199*H199</f>
        <v>0</v>
      </c>
      <c r="AR199" s="142" t="s">
        <v>135</v>
      </c>
      <c r="AT199" s="142" t="s">
        <v>130</v>
      </c>
      <c r="AU199" s="142" t="s">
        <v>90</v>
      </c>
      <c r="AY199" s="16" t="s">
        <v>128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88</v>
      </c>
      <c r="BK199" s="143">
        <f>ROUND(I199*H199,2)</f>
        <v>0</v>
      </c>
      <c r="BL199" s="16" t="s">
        <v>135</v>
      </c>
      <c r="BM199" s="142" t="s">
        <v>198</v>
      </c>
    </row>
    <row r="200" spans="2:65" s="1" customFormat="1" ht="19.5">
      <c r="B200" s="31"/>
      <c r="D200" s="144" t="s">
        <v>137</v>
      </c>
      <c r="F200" s="145" t="s">
        <v>199</v>
      </c>
      <c r="I200" s="146"/>
      <c r="L200" s="31"/>
      <c r="M200" s="147"/>
      <c r="T200" s="55"/>
      <c r="AT200" s="16" t="s">
        <v>137</v>
      </c>
      <c r="AU200" s="16" t="s">
        <v>90</v>
      </c>
    </row>
    <row r="201" spans="2:65" s="1" customFormat="1" ht="11.25">
      <c r="B201" s="31"/>
      <c r="D201" s="148" t="s">
        <v>139</v>
      </c>
      <c r="F201" s="149" t="s">
        <v>200</v>
      </c>
      <c r="I201" s="146"/>
      <c r="L201" s="31"/>
      <c r="M201" s="147"/>
      <c r="T201" s="55"/>
      <c r="AT201" s="16" t="s">
        <v>139</v>
      </c>
      <c r="AU201" s="16" t="s">
        <v>90</v>
      </c>
    </row>
    <row r="202" spans="2:65" s="12" customFormat="1" ht="11.25">
      <c r="B202" s="150"/>
      <c r="D202" s="144" t="s">
        <v>141</v>
      </c>
      <c r="E202" s="151" t="s">
        <v>1</v>
      </c>
      <c r="F202" s="152" t="s">
        <v>170</v>
      </c>
      <c r="H202" s="151" t="s">
        <v>1</v>
      </c>
      <c r="I202" s="153"/>
      <c r="L202" s="150"/>
      <c r="M202" s="154"/>
      <c r="T202" s="155"/>
      <c r="AT202" s="151" t="s">
        <v>141</v>
      </c>
      <c r="AU202" s="151" t="s">
        <v>90</v>
      </c>
      <c r="AV202" s="12" t="s">
        <v>88</v>
      </c>
      <c r="AW202" s="12" t="s">
        <v>36</v>
      </c>
      <c r="AX202" s="12" t="s">
        <v>80</v>
      </c>
      <c r="AY202" s="151" t="s">
        <v>128</v>
      </c>
    </row>
    <row r="203" spans="2:65" s="13" customFormat="1" ht="11.25">
      <c r="B203" s="156"/>
      <c r="D203" s="144" t="s">
        <v>141</v>
      </c>
      <c r="E203" s="157" t="s">
        <v>1</v>
      </c>
      <c r="F203" s="158" t="s">
        <v>201</v>
      </c>
      <c r="H203" s="159">
        <v>9</v>
      </c>
      <c r="I203" s="160"/>
      <c r="L203" s="156"/>
      <c r="M203" s="161"/>
      <c r="T203" s="162"/>
      <c r="AT203" s="157" t="s">
        <v>141</v>
      </c>
      <c r="AU203" s="157" t="s">
        <v>90</v>
      </c>
      <c r="AV203" s="13" t="s">
        <v>90</v>
      </c>
      <c r="AW203" s="13" t="s">
        <v>36</v>
      </c>
      <c r="AX203" s="13" t="s">
        <v>88</v>
      </c>
      <c r="AY203" s="157" t="s">
        <v>128</v>
      </c>
    </row>
    <row r="204" spans="2:65" s="1" customFormat="1" ht="24.2" customHeight="1">
      <c r="B204" s="31"/>
      <c r="C204" s="131" t="s">
        <v>202</v>
      </c>
      <c r="D204" s="131" t="s">
        <v>130</v>
      </c>
      <c r="E204" s="132" t="s">
        <v>203</v>
      </c>
      <c r="F204" s="133" t="s">
        <v>204</v>
      </c>
      <c r="G204" s="134" t="s">
        <v>133</v>
      </c>
      <c r="H204" s="135">
        <v>9</v>
      </c>
      <c r="I204" s="136"/>
      <c r="J204" s="137">
        <f>ROUND(I204*H204,2)</f>
        <v>0</v>
      </c>
      <c r="K204" s="133" t="s">
        <v>134</v>
      </c>
      <c r="L204" s="31"/>
      <c r="M204" s="138" t="s">
        <v>1</v>
      </c>
      <c r="N204" s="139" t="s">
        <v>45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135</v>
      </c>
      <c r="AT204" s="142" t="s">
        <v>130</v>
      </c>
      <c r="AU204" s="142" t="s">
        <v>90</v>
      </c>
      <c r="AY204" s="16" t="s">
        <v>128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88</v>
      </c>
      <c r="BK204" s="143">
        <f>ROUND(I204*H204,2)</f>
        <v>0</v>
      </c>
      <c r="BL204" s="16" t="s">
        <v>135</v>
      </c>
      <c r="BM204" s="142" t="s">
        <v>205</v>
      </c>
    </row>
    <row r="205" spans="2:65" s="1" customFormat="1" ht="19.5">
      <c r="B205" s="31"/>
      <c r="D205" s="144" t="s">
        <v>137</v>
      </c>
      <c r="F205" s="145" t="s">
        <v>206</v>
      </c>
      <c r="I205" s="146"/>
      <c r="L205" s="31"/>
      <c r="M205" s="147"/>
      <c r="T205" s="55"/>
      <c r="AT205" s="16" t="s">
        <v>137</v>
      </c>
      <c r="AU205" s="16" t="s">
        <v>90</v>
      </c>
    </row>
    <row r="206" spans="2:65" s="1" customFormat="1" ht="11.25">
      <c r="B206" s="31"/>
      <c r="D206" s="148" t="s">
        <v>139</v>
      </c>
      <c r="F206" s="149" t="s">
        <v>207</v>
      </c>
      <c r="I206" s="146"/>
      <c r="L206" s="31"/>
      <c r="M206" s="147"/>
      <c r="T206" s="55"/>
      <c r="AT206" s="16" t="s">
        <v>139</v>
      </c>
      <c r="AU206" s="16" t="s">
        <v>90</v>
      </c>
    </row>
    <row r="207" spans="2:65" s="12" customFormat="1" ht="11.25">
      <c r="B207" s="150"/>
      <c r="D207" s="144" t="s">
        <v>141</v>
      </c>
      <c r="E207" s="151" t="s">
        <v>1</v>
      </c>
      <c r="F207" s="152" t="s">
        <v>170</v>
      </c>
      <c r="H207" s="151" t="s">
        <v>1</v>
      </c>
      <c r="I207" s="153"/>
      <c r="L207" s="150"/>
      <c r="M207" s="154"/>
      <c r="T207" s="155"/>
      <c r="AT207" s="151" t="s">
        <v>141</v>
      </c>
      <c r="AU207" s="151" t="s">
        <v>90</v>
      </c>
      <c r="AV207" s="12" t="s">
        <v>88</v>
      </c>
      <c r="AW207" s="12" t="s">
        <v>36</v>
      </c>
      <c r="AX207" s="12" t="s">
        <v>80</v>
      </c>
      <c r="AY207" s="151" t="s">
        <v>128</v>
      </c>
    </row>
    <row r="208" spans="2:65" s="13" customFormat="1" ht="11.25">
      <c r="B208" s="156"/>
      <c r="D208" s="144" t="s">
        <v>141</v>
      </c>
      <c r="E208" s="157" t="s">
        <v>1</v>
      </c>
      <c r="F208" s="158" t="s">
        <v>201</v>
      </c>
      <c r="H208" s="159">
        <v>9</v>
      </c>
      <c r="I208" s="160"/>
      <c r="L208" s="156"/>
      <c r="M208" s="161"/>
      <c r="T208" s="162"/>
      <c r="AT208" s="157" t="s">
        <v>141</v>
      </c>
      <c r="AU208" s="157" t="s">
        <v>90</v>
      </c>
      <c r="AV208" s="13" t="s">
        <v>90</v>
      </c>
      <c r="AW208" s="13" t="s">
        <v>36</v>
      </c>
      <c r="AX208" s="13" t="s">
        <v>88</v>
      </c>
      <c r="AY208" s="157" t="s">
        <v>128</v>
      </c>
    </row>
    <row r="209" spans="2:65" s="1" customFormat="1" ht="24.2" customHeight="1">
      <c r="B209" s="31"/>
      <c r="C209" s="131" t="s">
        <v>208</v>
      </c>
      <c r="D209" s="131" t="s">
        <v>130</v>
      </c>
      <c r="E209" s="132" t="s">
        <v>209</v>
      </c>
      <c r="F209" s="133" t="s">
        <v>210</v>
      </c>
      <c r="G209" s="134" t="s">
        <v>183</v>
      </c>
      <c r="H209" s="135">
        <v>294</v>
      </c>
      <c r="I209" s="136"/>
      <c r="J209" s="137">
        <f>ROUND(I209*H209,2)</f>
        <v>0</v>
      </c>
      <c r="K209" s="133" t="s">
        <v>134</v>
      </c>
      <c r="L209" s="31"/>
      <c r="M209" s="138" t="s">
        <v>1</v>
      </c>
      <c r="N209" s="139" t="s">
        <v>45</v>
      </c>
      <c r="P209" s="140">
        <f>O209*H209</f>
        <v>0</v>
      </c>
      <c r="Q209" s="140">
        <v>2.9999999999999997E-4</v>
      </c>
      <c r="R209" s="140">
        <f>Q209*H209</f>
        <v>8.8199999999999987E-2</v>
      </c>
      <c r="S209" s="140">
        <v>0</v>
      </c>
      <c r="T209" s="141">
        <f>S209*H209</f>
        <v>0</v>
      </c>
      <c r="AR209" s="142" t="s">
        <v>135</v>
      </c>
      <c r="AT209" s="142" t="s">
        <v>130</v>
      </c>
      <c r="AU209" s="142" t="s">
        <v>90</v>
      </c>
      <c r="AY209" s="16" t="s">
        <v>128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88</v>
      </c>
      <c r="BK209" s="143">
        <f>ROUND(I209*H209,2)</f>
        <v>0</v>
      </c>
      <c r="BL209" s="16" t="s">
        <v>135</v>
      </c>
      <c r="BM209" s="142" t="s">
        <v>211</v>
      </c>
    </row>
    <row r="210" spans="2:65" s="1" customFormat="1" ht="29.25">
      <c r="B210" s="31"/>
      <c r="D210" s="144" t="s">
        <v>137</v>
      </c>
      <c r="F210" s="145" t="s">
        <v>212</v>
      </c>
      <c r="I210" s="146"/>
      <c r="L210" s="31"/>
      <c r="M210" s="147"/>
      <c r="T210" s="55"/>
      <c r="AT210" s="16" t="s">
        <v>137</v>
      </c>
      <c r="AU210" s="16" t="s">
        <v>90</v>
      </c>
    </row>
    <row r="211" spans="2:65" s="1" customFormat="1" ht="11.25">
      <c r="B211" s="31"/>
      <c r="D211" s="148" t="s">
        <v>139</v>
      </c>
      <c r="F211" s="149" t="s">
        <v>213</v>
      </c>
      <c r="I211" s="146"/>
      <c r="L211" s="31"/>
      <c r="M211" s="147"/>
      <c r="T211" s="55"/>
      <c r="AT211" s="16" t="s">
        <v>139</v>
      </c>
      <c r="AU211" s="16" t="s">
        <v>90</v>
      </c>
    </row>
    <row r="212" spans="2:65" s="12" customFormat="1" ht="11.25">
      <c r="B212" s="150"/>
      <c r="D212" s="144" t="s">
        <v>141</v>
      </c>
      <c r="E212" s="151" t="s">
        <v>1</v>
      </c>
      <c r="F212" s="152" t="s">
        <v>170</v>
      </c>
      <c r="H212" s="151" t="s">
        <v>1</v>
      </c>
      <c r="I212" s="153"/>
      <c r="L212" s="150"/>
      <c r="M212" s="154"/>
      <c r="T212" s="155"/>
      <c r="AT212" s="151" t="s">
        <v>141</v>
      </c>
      <c r="AU212" s="151" t="s">
        <v>90</v>
      </c>
      <c r="AV212" s="12" t="s">
        <v>88</v>
      </c>
      <c r="AW212" s="12" t="s">
        <v>36</v>
      </c>
      <c r="AX212" s="12" t="s">
        <v>80</v>
      </c>
      <c r="AY212" s="151" t="s">
        <v>128</v>
      </c>
    </row>
    <row r="213" spans="2:65" s="12" customFormat="1" ht="11.25">
      <c r="B213" s="150"/>
      <c r="D213" s="144" t="s">
        <v>141</v>
      </c>
      <c r="E213" s="151" t="s">
        <v>1</v>
      </c>
      <c r="F213" s="152" t="s">
        <v>214</v>
      </c>
      <c r="H213" s="151" t="s">
        <v>1</v>
      </c>
      <c r="I213" s="153"/>
      <c r="L213" s="150"/>
      <c r="M213" s="154"/>
      <c r="T213" s="155"/>
      <c r="AT213" s="151" t="s">
        <v>141</v>
      </c>
      <c r="AU213" s="151" t="s">
        <v>90</v>
      </c>
      <c r="AV213" s="12" t="s">
        <v>88</v>
      </c>
      <c r="AW213" s="12" t="s">
        <v>36</v>
      </c>
      <c r="AX213" s="12" t="s">
        <v>80</v>
      </c>
      <c r="AY213" s="151" t="s">
        <v>128</v>
      </c>
    </row>
    <row r="214" spans="2:65" s="13" customFormat="1" ht="11.25">
      <c r="B214" s="156"/>
      <c r="D214" s="144" t="s">
        <v>141</v>
      </c>
      <c r="E214" s="157" t="s">
        <v>1</v>
      </c>
      <c r="F214" s="158" t="s">
        <v>215</v>
      </c>
      <c r="H214" s="159">
        <v>288</v>
      </c>
      <c r="I214" s="160"/>
      <c r="L214" s="156"/>
      <c r="M214" s="161"/>
      <c r="T214" s="162"/>
      <c r="AT214" s="157" t="s">
        <v>141</v>
      </c>
      <c r="AU214" s="157" t="s">
        <v>90</v>
      </c>
      <c r="AV214" s="13" t="s">
        <v>90</v>
      </c>
      <c r="AW214" s="13" t="s">
        <v>36</v>
      </c>
      <c r="AX214" s="13" t="s">
        <v>80</v>
      </c>
      <c r="AY214" s="157" t="s">
        <v>128</v>
      </c>
    </row>
    <row r="215" spans="2:65" s="13" customFormat="1" ht="11.25">
      <c r="B215" s="156"/>
      <c r="D215" s="144" t="s">
        <v>141</v>
      </c>
      <c r="E215" s="157" t="s">
        <v>1</v>
      </c>
      <c r="F215" s="158" t="s">
        <v>216</v>
      </c>
      <c r="H215" s="159">
        <v>6</v>
      </c>
      <c r="I215" s="160"/>
      <c r="L215" s="156"/>
      <c r="M215" s="161"/>
      <c r="T215" s="162"/>
      <c r="AT215" s="157" t="s">
        <v>141</v>
      </c>
      <c r="AU215" s="157" t="s">
        <v>90</v>
      </c>
      <c r="AV215" s="13" t="s">
        <v>90</v>
      </c>
      <c r="AW215" s="13" t="s">
        <v>36</v>
      </c>
      <c r="AX215" s="13" t="s">
        <v>80</v>
      </c>
      <c r="AY215" s="157" t="s">
        <v>128</v>
      </c>
    </row>
    <row r="216" spans="2:65" s="14" customFormat="1" ht="11.25">
      <c r="B216" s="163"/>
      <c r="D216" s="144" t="s">
        <v>141</v>
      </c>
      <c r="E216" s="164" t="s">
        <v>1</v>
      </c>
      <c r="F216" s="165" t="s">
        <v>149</v>
      </c>
      <c r="H216" s="166">
        <v>294</v>
      </c>
      <c r="I216" s="167"/>
      <c r="L216" s="163"/>
      <c r="M216" s="168"/>
      <c r="T216" s="169"/>
      <c r="AT216" s="164" t="s">
        <v>141</v>
      </c>
      <c r="AU216" s="164" t="s">
        <v>90</v>
      </c>
      <c r="AV216" s="14" t="s">
        <v>135</v>
      </c>
      <c r="AW216" s="14" t="s">
        <v>36</v>
      </c>
      <c r="AX216" s="14" t="s">
        <v>88</v>
      </c>
      <c r="AY216" s="164" t="s">
        <v>128</v>
      </c>
    </row>
    <row r="217" spans="2:65" s="1" customFormat="1" ht="33" customHeight="1">
      <c r="B217" s="31"/>
      <c r="C217" s="131" t="s">
        <v>217</v>
      </c>
      <c r="D217" s="131" t="s">
        <v>130</v>
      </c>
      <c r="E217" s="132" t="s">
        <v>218</v>
      </c>
      <c r="F217" s="133" t="s">
        <v>219</v>
      </c>
      <c r="G217" s="134" t="s">
        <v>183</v>
      </c>
      <c r="H217" s="135">
        <v>294</v>
      </c>
      <c r="I217" s="136"/>
      <c r="J217" s="137">
        <f>ROUND(I217*H217,2)</f>
        <v>0</v>
      </c>
      <c r="K217" s="133" t="s">
        <v>134</v>
      </c>
      <c r="L217" s="31"/>
      <c r="M217" s="138" t="s">
        <v>1</v>
      </c>
      <c r="N217" s="139" t="s">
        <v>45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135</v>
      </c>
      <c r="AT217" s="142" t="s">
        <v>130</v>
      </c>
      <c r="AU217" s="142" t="s">
        <v>90</v>
      </c>
      <c r="AY217" s="16" t="s">
        <v>128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88</v>
      </c>
      <c r="BK217" s="143">
        <f>ROUND(I217*H217,2)</f>
        <v>0</v>
      </c>
      <c r="BL217" s="16" t="s">
        <v>135</v>
      </c>
      <c r="BM217" s="142" t="s">
        <v>220</v>
      </c>
    </row>
    <row r="218" spans="2:65" s="1" customFormat="1" ht="29.25">
      <c r="B218" s="31"/>
      <c r="D218" s="144" t="s">
        <v>137</v>
      </c>
      <c r="F218" s="145" t="s">
        <v>221</v>
      </c>
      <c r="I218" s="146"/>
      <c r="L218" s="31"/>
      <c r="M218" s="147"/>
      <c r="T218" s="55"/>
      <c r="AT218" s="16" t="s">
        <v>137</v>
      </c>
      <c r="AU218" s="16" t="s">
        <v>90</v>
      </c>
    </row>
    <row r="219" spans="2:65" s="1" customFormat="1" ht="11.25">
      <c r="B219" s="31"/>
      <c r="D219" s="148" t="s">
        <v>139</v>
      </c>
      <c r="F219" s="149" t="s">
        <v>222</v>
      </c>
      <c r="I219" s="146"/>
      <c r="L219" s="31"/>
      <c r="M219" s="147"/>
      <c r="T219" s="55"/>
      <c r="AT219" s="16" t="s">
        <v>139</v>
      </c>
      <c r="AU219" s="16" t="s">
        <v>90</v>
      </c>
    </row>
    <row r="220" spans="2:65" s="12" customFormat="1" ht="11.25">
      <c r="B220" s="150"/>
      <c r="D220" s="144" t="s">
        <v>141</v>
      </c>
      <c r="E220" s="151" t="s">
        <v>1</v>
      </c>
      <c r="F220" s="152" t="s">
        <v>170</v>
      </c>
      <c r="H220" s="151" t="s">
        <v>1</v>
      </c>
      <c r="I220" s="153"/>
      <c r="L220" s="150"/>
      <c r="M220" s="154"/>
      <c r="T220" s="155"/>
      <c r="AT220" s="151" t="s">
        <v>141</v>
      </c>
      <c r="AU220" s="151" t="s">
        <v>90</v>
      </c>
      <c r="AV220" s="12" t="s">
        <v>88</v>
      </c>
      <c r="AW220" s="12" t="s">
        <v>36</v>
      </c>
      <c r="AX220" s="12" t="s">
        <v>80</v>
      </c>
      <c r="AY220" s="151" t="s">
        <v>128</v>
      </c>
    </row>
    <row r="221" spans="2:65" s="12" customFormat="1" ht="11.25">
      <c r="B221" s="150"/>
      <c r="D221" s="144" t="s">
        <v>141</v>
      </c>
      <c r="E221" s="151" t="s">
        <v>1</v>
      </c>
      <c r="F221" s="152" t="s">
        <v>214</v>
      </c>
      <c r="H221" s="151" t="s">
        <v>1</v>
      </c>
      <c r="I221" s="153"/>
      <c r="L221" s="150"/>
      <c r="M221" s="154"/>
      <c r="T221" s="155"/>
      <c r="AT221" s="151" t="s">
        <v>141</v>
      </c>
      <c r="AU221" s="151" t="s">
        <v>90</v>
      </c>
      <c r="AV221" s="12" t="s">
        <v>88</v>
      </c>
      <c r="AW221" s="12" t="s">
        <v>36</v>
      </c>
      <c r="AX221" s="12" t="s">
        <v>80</v>
      </c>
      <c r="AY221" s="151" t="s">
        <v>128</v>
      </c>
    </row>
    <row r="222" spans="2:65" s="13" customFormat="1" ht="11.25">
      <c r="B222" s="156"/>
      <c r="D222" s="144" t="s">
        <v>141</v>
      </c>
      <c r="E222" s="157" t="s">
        <v>1</v>
      </c>
      <c r="F222" s="158" t="s">
        <v>215</v>
      </c>
      <c r="H222" s="159">
        <v>288</v>
      </c>
      <c r="I222" s="160"/>
      <c r="L222" s="156"/>
      <c r="M222" s="161"/>
      <c r="T222" s="162"/>
      <c r="AT222" s="157" t="s">
        <v>141</v>
      </c>
      <c r="AU222" s="157" t="s">
        <v>90</v>
      </c>
      <c r="AV222" s="13" t="s">
        <v>90</v>
      </c>
      <c r="AW222" s="13" t="s">
        <v>36</v>
      </c>
      <c r="AX222" s="13" t="s">
        <v>80</v>
      </c>
      <c r="AY222" s="157" t="s">
        <v>128</v>
      </c>
    </row>
    <row r="223" spans="2:65" s="13" customFormat="1" ht="11.25">
      <c r="B223" s="156"/>
      <c r="D223" s="144" t="s">
        <v>141</v>
      </c>
      <c r="E223" s="157" t="s">
        <v>1</v>
      </c>
      <c r="F223" s="158" t="s">
        <v>216</v>
      </c>
      <c r="H223" s="159">
        <v>6</v>
      </c>
      <c r="I223" s="160"/>
      <c r="L223" s="156"/>
      <c r="M223" s="161"/>
      <c r="T223" s="162"/>
      <c r="AT223" s="157" t="s">
        <v>141</v>
      </c>
      <c r="AU223" s="157" t="s">
        <v>90</v>
      </c>
      <c r="AV223" s="13" t="s">
        <v>90</v>
      </c>
      <c r="AW223" s="13" t="s">
        <v>36</v>
      </c>
      <c r="AX223" s="13" t="s">
        <v>80</v>
      </c>
      <c r="AY223" s="157" t="s">
        <v>128</v>
      </c>
    </row>
    <row r="224" spans="2:65" s="14" customFormat="1" ht="11.25">
      <c r="B224" s="163"/>
      <c r="D224" s="144" t="s">
        <v>141</v>
      </c>
      <c r="E224" s="164" t="s">
        <v>1</v>
      </c>
      <c r="F224" s="165" t="s">
        <v>149</v>
      </c>
      <c r="H224" s="166">
        <v>294</v>
      </c>
      <c r="I224" s="167"/>
      <c r="L224" s="163"/>
      <c r="M224" s="168"/>
      <c r="T224" s="169"/>
      <c r="AT224" s="164" t="s">
        <v>141</v>
      </c>
      <c r="AU224" s="164" t="s">
        <v>90</v>
      </c>
      <c r="AV224" s="14" t="s">
        <v>135</v>
      </c>
      <c r="AW224" s="14" t="s">
        <v>36</v>
      </c>
      <c r="AX224" s="14" t="s">
        <v>88</v>
      </c>
      <c r="AY224" s="164" t="s">
        <v>128</v>
      </c>
    </row>
    <row r="225" spans="2:65" s="1" customFormat="1" ht="24.2" customHeight="1">
      <c r="B225" s="31"/>
      <c r="C225" s="131" t="s">
        <v>223</v>
      </c>
      <c r="D225" s="131" t="s">
        <v>130</v>
      </c>
      <c r="E225" s="132" t="s">
        <v>224</v>
      </c>
      <c r="F225" s="133" t="s">
        <v>225</v>
      </c>
      <c r="G225" s="134" t="s">
        <v>226</v>
      </c>
      <c r="H225" s="135">
        <v>62.4</v>
      </c>
      <c r="I225" s="136"/>
      <c r="J225" s="137">
        <f>ROUND(I225*H225,2)</f>
        <v>0</v>
      </c>
      <c r="K225" s="133" t="s">
        <v>134</v>
      </c>
      <c r="L225" s="31"/>
      <c r="M225" s="138" t="s">
        <v>1</v>
      </c>
      <c r="N225" s="139" t="s">
        <v>45</v>
      </c>
      <c r="P225" s="140">
        <f>O225*H225</f>
        <v>0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135</v>
      </c>
      <c r="AT225" s="142" t="s">
        <v>130</v>
      </c>
      <c r="AU225" s="142" t="s">
        <v>90</v>
      </c>
      <c r="AY225" s="16" t="s">
        <v>128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6" t="s">
        <v>88</v>
      </c>
      <c r="BK225" s="143">
        <f>ROUND(I225*H225,2)</f>
        <v>0</v>
      </c>
      <c r="BL225" s="16" t="s">
        <v>135</v>
      </c>
      <c r="BM225" s="142" t="s">
        <v>227</v>
      </c>
    </row>
    <row r="226" spans="2:65" s="1" customFormat="1" ht="11.25">
      <c r="B226" s="31"/>
      <c r="D226" s="144" t="s">
        <v>137</v>
      </c>
      <c r="F226" s="145" t="s">
        <v>225</v>
      </c>
      <c r="I226" s="146"/>
      <c r="L226" s="31"/>
      <c r="M226" s="147"/>
      <c r="T226" s="55"/>
      <c r="AT226" s="16" t="s">
        <v>137</v>
      </c>
      <c r="AU226" s="16" t="s">
        <v>90</v>
      </c>
    </row>
    <row r="227" spans="2:65" s="1" customFormat="1" ht="11.25">
      <c r="B227" s="31"/>
      <c r="D227" s="148" t="s">
        <v>139</v>
      </c>
      <c r="F227" s="149" t="s">
        <v>228</v>
      </c>
      <c r="I227" s="146"/>
      <c r="L227" s="31"/>
      <c r="M227" s="147"/>
      <c r="T227" s="55"/>
      <c r="AT227" s="16" t="s">
        <v>139</v>
      </c>
      <c r="AU227" s="16" t="s">
        <v>90</v>
      </c>
    </row>
    <row r="228" spans="2:65" s="12" customFormat="1" ht="11.25">
      <c r="B228" s="150"/>
      <c r="D228" s="144" t="s">
        <v>141</v>
      </c>
      <c r="E228" s="151" t="s">
        <v>1</v>
      </c>
      <c r="F228" s="152" t="s">
        <v>229</v>
      </c>
      <c r="H228" s="151" t="s">
        <v>1</v>
      </c>
      <c r="I228" s="153"/>
      <c r="L228" s="150"/>
      <c r="M228" s="154"/>
      <c r="T228" s="155"/>
      <c r="AT228" s="151" t="s">
        <v>141</v>
      </c>
      <c r="AU228" s="151" t="s">
        <v>90</v>
      </c>
      <c r="AV228" s="12" t="s">
        <v>88</v>
      </c>
      <c r="AW228" s="12" t="s">
        <v>36</v>
      </c>
      <c r="AX228" s="12" t="s">
        <v>80</v>
      </c>
      <c r="AY228" s="151" t="s">
        <v>128</v>
      </c>
    </row>
    <row r="229" spans="2:65" s="13" customFormat="1" ht="11.25">
      <c r="B229" s="156"/>
      <c r="D229" s="144" t="s">
        <v>141</v>
      </c>
      <c r="E229" s="157" t="s">
        <v>1</v>
      </c>
      <c r="F229" s="158" t="s">
        <v>230</v>
      </c>
      <c r="H229" s="159">
        <v>62.4</v>
      </c>
      <c r="I229" s="160"/>
      <c r="L229" s="156"/>
      <c r="M229" s="161"/>
      <c r="T229" s="162"/>
      <c r="AT229" s="157" t="s">
        <v>141</v>
      </c>
      <c r="AU229" s="157" t="s">
        <v>90</v>
      </c>
      <c r="AV229" s="13" t="s">
        <v>90</v>
      </c>
      <c r="AW229" s="13" t="s">
        <v>36</v>
      </c>
      <c r="AX229" s="13" t="s">
        <v>80</v>
      </c>
      <c r="AY229" s="157" t="s">
        <v>128</v>
      </c>
    </row>
    <row r="230" spans="2:65" s="14" customFormat="1" ht="11.25">
      <c r="B230" s="163"/>
      <c r="D230" s="144" t="s">
        <v>141</v>
      </c>
      <c r="E230" s="164" t="s">
        <v>1</v>
      </c>
      <c r="F230" s="165" t="s">
        <v>149</v>
      </c>
      <c r="H230" s="166">
        <v>62.4</v>
      </c>
      <c r="I230" s="167"/>
      <c r="L230" s="163"/>
      <c r="M230" s="168"/>
      <c r="T230" s="169"/>
      <c r="AT230" s="164" t="s">
        <v>141</v>
      </c>
      <c r="AU230" s="164" t="s">
        <v>90</v>
      </c>
      <c r="AV230" s="14" t="s">
        <v>135</v>
      </c>
      <c r="AW230" s="14" t="s">
        <v>36</v>
      </c>
      <c r="AX230" s="14" t="s">
        <v>88</v>
      </c>
      <c r="AY230" s="164" t="s">
        <v>128</v>
      </c>
    </row>
    <row r="231" spans="2:65" s="1" customFormat="1" ht="33" customHeight="1">
      <c r="B231" s="31"/>
      <c r="C231" s="131" t="s">
        <v>231</v>
      </c>
      <c r="D231" s="131" t="s">
        <v>130</v>
      </c>
      <c r="E231" s="132" t="s">
        <v>232</v>
      </c>
      <c r="F231" s="133" t="s">
        <v>233</v>
      </c>
      <c r="G231" s="134" t="s">
        <v>226</v>
      </c>
      <c r="H231" s="135">
        <v>626.05999999999995</v>
      </c>
      <c r="I231" s="136"/>
      <c r="J231" s="137">
        <f>ROUND(I231*H231,2)</f>
        <v>0</v>
      </c>
      <c r="K231" s="133" t="s">
        <v>134</v>
      </c>
      <c r="L231" s="31"/>
      <c r="M231" s="138" t="s">
        <v>1</v>
      </c>
      <c r="N231" s="139" t="s">
        <v>45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135</v>
      </c>
      <c r="AT231" s="142" t="s">
        <v>130</v>
      </c>
      <c r="AU231" s="142" t="s">
        <v>90</v>
      </c>
      <c r="AY231" s="16" t="s">
        <v>128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88</v>
      </c>
      <c r="BK231" s="143">
        <f>ROUND(I231*H231,2)</f>
        <v>0</v>
      </c>
      <c r="BL231" s="16" t="s">
        <v>135</v>
      </c>
      <c r="BM231" s="142" t="s">
        <v>234</v>
      </c>
    </row>
    <row r="232" spans="2:65" s="1" customFormat="1" ht="29.25">
      <c r="B232" s="31"/>
      <c r="D232" s="144" t="s">
        <v>137</v>
      </c>
      <c r="F232" s="145" t="s">
        <v>235</v>
      </c>
      <c r="I232" s="146"/>
      <c r="L232" s="31"/>
      <c r="M232" s="147"/>
      <c r="T232" s="55"/>
      <c r="AT232" s="16" t="s">
        <v>137</v>
      </c>
      <c r="AU232" s="16" t="s">
        <v>90</v>
      </c>
    </row>
    <row r="233" spans="2:65" s="1" customFormat="1" ht="11.25">
      <c r="B233" s="31"/>
      <c r="D233" s="148" t="s">
        <v>139</v>
      </c>
      <c r="F233" s="149" t="s">
        <v>236</v>
      </c>
      <c r="I233" s="146"/>
      <c r="L233" s="31"/>
      <c r="M233" s="147"/>
      <c r="T233" s="55"/>
      <c r="AT233" s="16" t="s">
        <v>139</v>
      </c>
      <c r="AU233" s="16" t="s">
        <v>90</v>
      </c>
    </row>
    <row r="234" spans="2:65" s="12" customFormat="1" ht="11.25">
      <c r="B234" s="150"/>
      <c r="D234" s="144" t="s">
        <v>141</v>
      </c>
      <c r="E234" s="151" t="s">
        <v>1</v>
      </c>
      <c r="F234" s="152" t="s">
        <v>142</v>
      </c>
      <c r="H234" s="151" t="s">
        <v>1</v>
      </c>
      <c r="I234" s="153"/>
      <c r="L234" s="150"/>
      <c r="M234" s="154"/>
      <c r="T234" s="155"/>
      <c r="AT234" s="151" t="s">
        <v>141</v>
      </c>
      <c r="AU234" s="151" t="s">
        <v>90</v>
      </c>
      <c r="AV234" s="12" t="s">
        <v>88</v>
      </c>
      <c r="AW234" s="12" t="s">
        <v>36</v>
      </c>
      <c r="AX234" s="12" t="s">
        <v>80</v>
      </c>
      <c r="AY234" s="151" t="s">
        <v>128</v>
      </c>
    </row>
    <row r="235" spans="2:65" s="12" customFormat="1" ht="11.25">
      <c r="B235" s="150"/>
      <c r="D235" s="144" t="s">
        <v>141</v>
      </c>
      <c r="E235" s="151" t="s">
        <v>1</v>
      </c>
      <c r="F235" s="152" t="s">
        <v>143</v>
      </c>
      <c r="H235" s="151" t="s">
        <v>1</v>
      </c>
      <c r="I235" s="153"/>
      <c r="L235" s="150"/>
      <c r="M235" s="154"/>
      <c r="T235" s="155"/>
      <c r="AT235" s="151" t="s">
        <v>141</v>
      </c>
      <c r="AU235" s="151" t="s">
        <v>90</v>
      </c>
      <c r="AV235" s="12" t="s">
        <v>88</v>
      </c>
      <c r="AW235" s="12" t="s">
        <v>36</v>
      </c>
      <c r="AX235" s="12" t="s">
        <v>80</v>
      </c>
      <c r="AY235" s="151" t="s">
        <v>128</v>
      </c>
    </row>
    <row r="236" spans="2:65" s="13" customFormat="1" ht="11.25">
      <c r="B236" s="156"/>
      <c r="D236" s="144" t="s">
        <v>141</v>
      </c>
      <c r="E236" s="157" t="s">
        <v>1</v>
      </c>
      <c r="F236" s="158" t="s">
        <v>237</v>
      </c>
      <c r="H236" s="159">
        <v>449.28</v>
      </c>
      <c r="I236" s="160"/>
      <c r="L236" s="156"/>
      <c r="M236" s="161"/>
      <c r="T236" s="162"/>
      <c r="AT236" s="157" t="s">
        <v>141</v>
      </c>
      <c r="AU236" s="157" t="s">
        <v>90</v>
      </c>
      <c r="AV236" s="13" t="s">
        <v>90</v>
      </c>
      <c r="AW236" s="13" t="s">
        <v>36</v>
      </c>
      <c r="AX236" s="13" t="s">
        <v>80</v>
      </c>
      <c r="AY236" s="157" t="s">
        <v>128</v>
      </c>
    </row>
    <row r="237" spans="2:65" s="12" customFormat="1" ht="11.25">
      <c r="B237" s="150"/>
      <c r="D237" s="144" t="s">
        <v>141</v>
      </c>
      <c r="E237" s="151" t="s">
        <v>1</v>
      </c>
      <c r="F237" s="152" t="s">
        <v>145</v>
      </c>
      <c r="H237" s="151" t="s">
        <v>1</v>
      </c>
      <c r="I237" s="153"/>
      <c r="L237" s="150"/>
      <c r="M237" s="154"/>
      <c r="T237" s="155"/>
      <c r="AT237" s="151" t="s">
        <v>141</v>
      </c>
      <c r="AU237" s="151" t="s">
        <v>90</v>
      </c>
      <c r="AV237" s="12" t="s">
        <v>88</v>
      </c>
      <c r="AW237" s="12" t="s">
        <v>36</v>
      </c>
      <c r="AX237" s="12" t="s">
        <v>80</v>
      </c>
      <c r="AY237" s="151" t="s">
        <v>128</v>
      </c>
    </row>
    <row r="238" spans="2:65" s="13" customFormat="1" ht="11.25">
      <c r="B238" s="156"/>
      <c r="D238" s="144" t="s">
        <v>141</v>
      </c>
      <c r="E238" s="157" t="s">
        <v>1</v>
      </c>
      <c r="F238" s="158" t="s">
        <v>238</v>
      </c>
      <c r="H238" s="159">
        <v>135.19999999999999</v>
      </c>
      <c r="I238" s="160"/>
      <c r="L238" s="156"/>
      <c r="M238" s="161"/>
      <c r="T238" s="162"/>
      <c r="AT238" s="157" t="s">
        <v>141</v>
      </c>
      <c r="AU238" s="157" t="s">
        <v>90</v>
      </c>
      <c r="AV238" s="13" t="s">
        <v>90</v>
      </c>
      <c r="AW238" s="13" t="s">
        <v>36</v>
      </c>
      <c r="AX238" s="13" t="s">
        <v>80</v>
      </c>
      <c r="AY238" s="157" t="s">
        <v>128</v>
      </c>
    </row>
    <row r="239" spans="2:65" s="12" customFormat="1" ht="11.25">
      <c r="B239" s="150"/>
      <c r="D239" s="144" t="s">
        <v>141</v>
      </c>
      <c r="E239" s="151" t="s">
        <v>1</v>
      </c>
      <c r="F239" s="152" t="s">
        <v>239</v>
      </c>
      <c r="H239" s="151" t="s">
        <v>1</v>
      </c>
      <c r="I239" s="153"/>
      <c r="L239" s="150"/>
      <c r="M239" s="154"/>
      <c r="T239" s="155"/>
      <c r="AT239" s="151" t="s">
        <v>141</v>
      </c>
      <c r="AU239" s="151" t="s">
        <v>90</v>
      </c>
      <c r="AV239" s="12" t="s">
        <v>88</v>
      </c>
      <c r="AW239" s="12" t="s">
        <v>36</v>
      </c>
      <c r="AX239" s="12" t="s">
        <v>80</v>
      </c>
      <c r="AY239" s="151" t="s">
        <v>128</v>
      </c>
    </row>
    <row r="240" spans="2:65" s="13" customFormat="1" ht="11.25">
      <c r="B240" s="156"/>
      <c r="D240" s="144" t="s">
        <v>141</v>
      </c>
      <c r="E240" s="157" t="s">
        <v>1</v>
      </c>
      <c r="F240" s="158" t="s">
        <v>240</v>
      </c>
      <c r="H240" s="159">
        <v>41.58</v>
      </c>
      <c r="I240" s="160"/>
      <c r="L240" s="156"/>
      <c r="M240" s="161"/>
      <c r="T240" s="162"/>
      <c r="AT240" s="157" t="s">
        <v>141</v>
      </c>
      <c r="AU240" s="157" t="s">
        <v>90</v>
      </c>
      <c r="AV240" s="13" t="s">
        <v>90</v>
      </c>
      <c r="AW240" s="13" t="s">
        <v>36</v>
      </c>
      <c r="AX240" s="13" t="s">
        <v>80</v>
      </c>
      <c r="AY240" s="157" t="s">
        <v>128</v>
      </c>
    </row>
    <row r="241" spans="2:65" s="14" customFormat="1" ht="11.25">
      <c r="B241" s="163"/>
      <c r="D241" s="144" t="s">
        <v>141</v>
      </c>
      <c r="E241" s="164" t="s">
        <v>1</v>
      </c>
      <c r="F241" s="165" t="s">
        <v>149</v>
      </c>
      <c r="H241" s="166">
        <v>626.05999999999995</v>
      </c>
      <c r="I241" s="167"/>
      <c r="L241" s="163"/>
      <c r="M241" s="168"/>
      <c r="T241" s="169"/>
      <c r="AT241" s="164" t="s">
        <v>141</v>
      </c>
      <c r="AU241" s="164" t="s">
        <v>90</v>
      </c>
      <c r="AV241" s="14" t="s">
        <v>135</v>
      </c>
      <c r="AW241" s="14" t="s">
        <v>36</v>
      </c>
      <c r="AX241" s="14" t="s">
        <v>88</v>
      </c>
      <c r="AY241" s="164" t="s">
        <v>128</v>
      </c>
    </row>
    <row r="242" spans="2:65" s="1" customFormat="1" ht="21.75" customHeight="1">
      <c r="B242" s="31"/>
      <c r="C242" s="131" t="s">
        <v>8</v>
      </c>
      <c r="D242" s="131" t="s">
        <v>130</v>
      </c>
      <c r="E242" s="132" t="s">
        <v>241</v>
      </c>
      <c r="F242" s="133" t="s">
        <v>242</v>
      </c>
      <c r="G242" s="134" t="s">
        <v>133</v>
      </c>
      <c r="H242" s="135">
        <v>1266</v>
      </c>
      <c r="I242" s="136"/>
      <c r="J242" s="137">
        <f>ROUND(I242*H242,2)</f>
        <v>0</v>
      </c>
      <c r="K242" s="133" t="s">
        <v>134</v>
      </c>
      <c r="L242" s="31"/>
      <c r="M242" s="138" t="s">
        <v>1</v>
      </c>
      <c r="N242" s="139" t="s">
        <v>45</v>
      </c>
      <c r="P242" s="140">
        <f>O242*H242</f>
        <v>0</v>
      </c>
      <c r="Q242" s="140">
        <v>5.9000000000000003E-4</v>
      </c>
      <c r="R242" s="140">
        <f>Q242*H242</f>
        <v>0.74694000000000005</v>
      </c>
      <c r="S242" s="140">
        <v>0</v>
      </c>
      <c r="T242" s="141">
        <f>S242*H242</f>
        <v>0</v>
      </c>
      <c r="AR242" s="142" t="s">
        <v>135</v>
      </c>
      <c r="AT242" s="142" t="s">
        <v>130</v>
      </c>
      <c r="AU242" s="142" t="s">
        <v>90</v>
      </c>
      <c r="AY242" s="16" t="s">
        <v>128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88</v>
      </c>
      <c r="BK242" s="143">
        <f>ROUND(I242*H242,2)</f>
        <v>0</v>
      </c>
      <c r="BL242" s="16" t="s">
        <v>135</v>
      </c>
      <c r="BM242" s="142" t="s">
        <v>243</v>
      </c>
    </row>
    <row r="243" spans="2:65" s="1" customFormat="1" ht="19.5">
      <c r="B243" s="31"/>
      <c r="D243" s="144" t="s">
        <v>137</v>
      </c>
      <c r="F243" s="145" t="s">
        <v>244</v>
      </c>
      <c r="I243" s="146"/>
      <c r="L243" s="31"/>
      <c r="M243" s="147"/>
      <c r="T243" s="55"/>
      <c r="AT243" s="16" t="s">
        <v>137</v>
      </c>
      <c r="AU243" s="16" t="s">
        <v>90</v>
      </c>
    </row>
    <row r="244" spans="2:65" s="1" customFormat="1" ht="11.25">
      <c r="B244" s="31"/>
      <c r="D244" s="148" t="s">
        <v>139</v>
      </c>
      <c r="F244" s="149" t="s">
        <v>245</v>
      </c>
      <c r="I244" s="146"/>
      <c r="L244" s="31"/>
      <c r="M244" s="147"/>
      <c r="T244" s="55"/>
      <c r="AT244" s="16" t="s">
        <v>139</v>
      </c>
      <c r="AU244" s="16" t="s">
        <v>90</v>
      </c>
    </row>
    <row r="245" spans="2:65" s="12" customFormat="1" ht="11.25">
      <c r="B245" s="150"/>
      <c r="D245" s="144" t="s">
        <v>141</v>
      </c>
      <c r="E245" s="151" t="s">
        <v>1</v>
      </c>
      <c r="F245" s="152" t="s">
        <v>142</v>
      </c>
      <c r="H245" s="151" t="s">
        <v>1</v>
      </c>
      <c r="I245" s="153"/>
      <c r="L245" s="150"/>
      <c r="M245" s="154"/>
      <c r="T245" s="155"/>
      <c r="AT245" s="151" t="s">
        <v>141</v>
      </c>
      <c r="AU245" s="151" t="s">
        <v>90</v>
      </c>
      <c r="AV245" s="12" t="s">
        <v>88</v>
      </c>
      <c r="AW245" s="12" t="s">
        <v>36</v>
      </c>
      <c r="AX245" s="12" t="s">
        <v>80</v>
      </c>
      <c r="AY245" s="151" t="s">
        <v>128</v>
      </c>
    </row>
    <row r="246" spans="2:65" s="12" customFormat="1" ht="11.25">
      <c r="B246" s="150"/>
      <c r="D246" s="144" t="s">
        <v>141</v>
      </c>
      <c r="E246" s="151" t="s">
        <v>1</v>
      </c>
      <c r="F246" s="152" t="s">
        <v>143</v>
      </c>
      <c r="H246" s="151" t="s">
        <v>1</v>
      </c>
      <c r="I246" s="153"/>
      <c r="L246" s="150"/>
      <c r="M246" s="154"/>
      <c r="T246" s="155"/>
      <c r="AT246" s="151" t="s">
        <v>141</v>
      </c>
      <c r="AU246" s="151" t="s">
        <v>90</v>
      </c>
      <c r="AV246" s="12" t="s">
        <v>88</v>
      </c>
      <c r="AW246" s="12" t="s">
        <v>36</v>
      </c>
      <c r="AX246" s="12" t="s">
        <v>80</v>
      </c>
      <c r="AY246" s="151" t="s">
        <v>128</v>
      </c>
    </row>
    <row r="247" spans="2:65" s="13" customFormat="1" ht="11.25">
      <c r="B247" s="156"/>
      <c r="D247" s="144" t="s">
        <v>141</v>
      </c>
      <c r="E247" s="157" t="s">
        <v>1</v>
      </c>
      <c r="F247" s="158" t="s">
        <v>246</v>
      </c>
      <c r="H247" s="159">
        <v>864</v>
      </c>
      <c r="I247" s="160"/>
      <c r="L247" s="156"/>
      <c r="M247" s="161"/>
      <c r="T247" s="162"/>
      <c r="AT247" s="157" t="s">
        <v>141</v>
      </c>
      <c r="AU247" s="157" t="s">
        <v>90</v>
      </c>
      <c r="AV247" s="13" t="s">
        <v>90</v>
      </c>
      <c r="AW247" s="13" t="s">
        <v>36</v>
      </c>
      <c r="AX247" s="13" t="s">
        <v>80</v>
      </c>
      <c r="AY247" s="157" t="s">
        <v>128</v>
      </c>
    </row>
    <row r="248" spans="2:65" s="12" customFormat="1" ht="11.25">
      <c r="B248" s="150"/>
      <c r="D248" s="144" t="s">
        <v>141</v>
      </c>
      <c r="E248" s="151" t="s">
        <v>1</v>
      </c>
      <c r="F248" s="152" t="s">
        <v>145</v>
      </c>
      <c r="H248" s="151" t="s">
        <v>1</v>
      </c>
      <c r="I248" s="153"/>
      <c r="L248" s="150"/>
      <c r="M248" s="154"/>
      <c r="T248" s="155"/>
      <c r="AT248" s="151" t="s">
        <v>141</v>
      </c>
      <c r="AU248" s="151" t="s">
        <v>90</v>
      </c>
      <c r="AV248" s="12" t="s">
        <v>88</v>
      </c>
      <c r="AW248" s="12" t="s">
        <v>36</v>
      </c>
      <c r="AX248" s="12" t="s">
        <v>80</v>
      </c>
      <c r="AY248" s="151" t="s">
        <v>128</v>
      </c>
    </row>
    <row r="249" spans="2:65" s="13" customFormat="1" ht="11.25">
      <c r="B249" s="156"/>
      <c r="D249" s="144" t="s">
        <v>141</v>
      </c>
      <c r="E249" s="157" t="s">
        <v>1</v>
      </c>
      <c r="F249" s="158" t="s">
        <v>247</v>
      </c>
      <c r="H249" s="159">
        <v>312</v>
      </c>
      <c r="I249" s="160"/>
      <c r="L249" s="156"/>
      <c r="M249" s="161"/>
      <c r="T249" s="162"/>
      <c r="AT249" s="157" t="s">
        <v>141</v>
      </c>
      <c r="AU249" s="157" t="s">
        <v>90</v>
      </c>
      <c r="AV249" s="13" t="s">
        <v>90</v>
      </c>
      <c r="AW249" s="13" t="s">
        <v>36</v>
      </c>
      <c r="AX249" s="13" t="s">
        <v>80</v>
      </c>
      <c r="AY249" s="157" t="s">
        <v>128</v>
      </c>
    </row>
    <row r="250" spans="2:65" s="12" customFormat="1" ht="11.25">
      <c r="B250" s="150"/>
      <c r="D250" s="144" t="s">
        <v>141</v>
      </c>
      <c r="E250" s="151" t="s">
        <v>1</v>
      </c>
      <c r="F250" s="152" t="s">
        <v>239</v>
      </c>
      <c r="H250" s="151" t="s">
        <v>1</v>
      </c>
      <c r="I250" s="153"/>
      <c r="L250" s="150"/>
      <c r="M250" s="154"/>
      <c r="T250" s="155"/>
      <c r="AT250" s="151" t="s">
        <v>141</v>
      </c>
      <c r="AU250" s="151" t="s">
        <v>90</v>
      </c>
      <c r="AV250" s="12" t="s">
        <v>88</v>
      </c>
      <c r="AW250" s="12" t="s">
        <v>36</v>
      </c>
      <c r="AX250" s="12" t="s">
        <v>80</v>
      </c>
      <c r="AY250" s="151" t="s">
        <v>128</v>
      </c>
    </row>
    <row r="251" spans="2:65" s="13" customFormat="1" ht="11.25">
      <c r="B251" s="156"/>
      <c r="D251" s="144" t="s">
        <v>141</v>
      </c>
      <c r="E251" s="157" t="s">
        <v>1</v>
      </c>
      <c r="F251" s="158" t="s">
        <v>248</v>
      </c>
      <c r="H251" s="159">
        <v>90</v>
      </c>
      <c r="I251" s="160"/>
      <c r="L251" s="156"/>
      <c r="M251" s="161"/>
      <c r="T251" s="162"/>
      <c r="AT251" s="157" t="s">
        <v>141</v>
      </c>
      <c r="AU251" s="157" t="s">
        <v>90</v>
      </c>
      <c r="AV251" s="13" t="s">
        <v>90</v>
      </c>
      <c r="AW251" s="13" t="s">
        <v>36</v>
      </c>
      <c r="AX251" s="13" t="s">
        <v>80</v>
      </c>
      <c r="AY251" s="157" t="s">
        <v>128</v>
      </c>
    </row>
    <row r="252" spans="2:65" s="14" customFormat="1" ht="11.25">
      <c r="B252" s="163"/>
      <c r="D252" s="144" t="s">
        <v>141</v>
      </c>
      <c r="E252" s="164" t="s">
        <v>1</v>
      </c>
      <c r="F252" s="165" t="s">
        <v>149</v>
      </c>
      <c r="H252" s="166">
        <v>1266</v>
      </c>
      <c r="I252" s="167"/>
      <c r="L252" s="163"/>
      <c r="M252" s="168"/>
      <c r="T252" s="169"/>
      <c r="AT252" s="164" t="s">
        <v>141</v>
      </c>
      <c r="AU252" s="164" t="s">
        <v>90</v>
      </c>
      <c r="AV252" s="14" t="s">
        <v>135</v>
      </c>
      <c r="AW252" s="14" t="s">
        <v>36</v>
      </c>
      <c r="AX252" s="14" t="s">
        <v>88</v>
      </c>
      <c r="AY252" s="164" t="s">
        <v>128</v>
      </c>
    </row>
    <row r="253" spans="2:65" s="1" customFormat="1" ht="21.75" customHeight="1">
      <c r="B253" s="31"/>
      <c r="C253" s="131" t="s">
        <v>249</v>
      </c>
      <c r="D253" s="131" t="s">
        <v>130</v>
      </c>
      <c r="E253" s="132" t="s">
        <v>250</v>
      </c>
      <c r="F253" s="133" t="s">
        <v>251</v>
      </c>
      <c r="G253" s="134" t="s">
        <v>133</v>
      </c>
      <c r="H253" s="135">
        <v>1266</v>
      </c>
      <c r="I253" s="136"/>
      <c r="J253" s="137">
        <f>ROUND(I253*H253,2)</f>
        <v>0</v>
      </c>
      <c r="K253" s="133" t="s">
        <v>134</v>
      </c>
      <c r="L253" s="31"/>
      <c r="M253" s="138" t="s">
        <v>1</v>
      </c>
      <c r="N253" s="139" t="s">
        <v>45</v>
      </c>
      <c r="P253" s="140">
        <f>O253*H253</f>
        <v>0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135</v>
      </c>
      <c r="AT253" s="142" t="s">
        <v>130</v>
      </c>
      <c r="AU253" s="142" t="s">
        <v>90</v>
      </c>
      <c r="AY253" s="16" t="s">
        <v>128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88</v>
      </c>
      <c r="BK253" s="143">
        <f>ROUND(I253*H253,2)</f>
        <v>0</v>
      </c>
      <c r="BL253" s="16" t="s">
        <v>135</v>
      </c>
      <c r="BM253" s="142" t="s">
        <v>252</v>
      </c>
    </row>
    <row r="254" spans="2:65" s="1" customFormat="1" ht="19.5">
      <c r="B254" s="31"/>
      <c r="D254" s="144" t="s">
        <v>137</v>
      </c>
      <c r="F254" s="145" t="s">
        <v>253</v>
      </c>
      <c r="I254" s="146"/>
      <c r="L254" s="31"/>
      <c r="M254" s="147"/>
      <c r="T254" s="55"/>
      <c r="AT254" s="16" t="s">
        <v>137</v>
      </c>
      <c r="AU254" s="16" t="s">
        <v>90</v>
      </c>
    </row>
    <row r="255" spans="2:65" s="1" customFormat="1" ht="11.25">
      <c r="B255" s="31"/>
      <c r="D255" s="148" t="s">
        <v>139</v>
      </c>
      <c r="F255" s="149" t="s">
        <v>254</v>
      </c>
      <c r="I255" s="146"/>
      <c r="L255" s="31"/>
      <c r="M255" s="147"/>
      <c r="T255" s="55"/>
      <c r="AT255" s="16" t="s">
        <v>139</v>
      </c>
      <c r="AU255" s="16" t="s">
        <v>90</v>
      </c>
    </row>
    <row r="256" spans="2:65" s="12" customFormat="1" ht="11.25">
      <c r="B256" s="150"/>
      <c r="D256" s="144" t="s">
        <v>141</v>
      </c>
      <c r="E256" s="151" t="s">
        <v>1</v>
      </c>
      <c r="F256" s="152" t="s">
        <v>142</v>
      </c>
      <c r="H256" s="151" t="s">
        <v>1</v>
      </c>
      <c r="I256" s="153"/>
      <c r="L256" s="150"/>
      <c r="M256" s="154"/>
      <c r="T256" s="155"/>
      <c r="AT256" s="151" t="s">
        <v>141</v>
      </c>
      <c r="AU256" s="151" t="s">
        <v>90</v>
      </c>
      <c r="AV256" s="12" t="s">
        <v>88</v>
      </c>
      <c r="AW256" s="12" t="s">
        <v>36</v>
      </c>
      <c r="AX256" s="12" t="s">
        <v>80</v>
      </c>
      <c r="AY256" s="151" t="s">
        <v>128</v>
      </c>
    </row>
    <row r="257" spans="2:65" s="12" customFormat="1" ht="11.25">
      <c r="B257" s="150"/>
      <c r="D257" s="144" t="s">
        <v>141</v>
      </c>
      <c r="E257" s="151" t="s">
        <v>1</v>
      </c>
      <c r="F257" s="152" t="s">
        <v>143</v>
      </c>
      <c r="H257" s="151" t="s">
        <v>1</v>
      </c>
      <c r="I257" s="153"/>
      <c r="L257" s="150"/>
      <c r="M257" s="154"/>
      <c r="T257" s="155"/>
      <c r="AT257" s="151" t="s">
        <v>141</v>
      </c>
      <c r="AU257" s="151" t="s">
        <v>90</v>
      </c>
      <c r="AV257" s="12" t="s">
        <v>88</v>
      </c>
      <c r="AW257" s="12" t="s">
        <v>36</v>
      </c>
      <c r="AX257" s="12" t="s">
        <v>80</v>
      </c>
      <c r="AY257" s="151" t="s">
        <v>128</v>
      </c>
    </row>
    <row r="258" spans="2:65" s="13" customFormat="1" ht="11.25">
      <c r="B258" s="156"/>
      <c r="D258" s="144" t="s">
        <v>141</v>
      </c>
      <c r="E258" s="157" t="s">
        <v>1</v>
      </c>
      <c r="F258" s="158" t="s">
        <v>246</v>
      </c>
      <c r="H258" s="159">
        <v>864</v>
      </c>
      <c r="I258" s="160"/>
      <c r="L258" s="156"/>
      <c r="M258" s="161"/>
      <c r="T258" s="162"/>
      <c r="AT258" s="157" t="s">
        <v>141</v>
      </c>
      <c r="AU258" s="157" t="s">
        <v>90</v>
      </c>
      <c r="AV258" s="13" t="s">
        <v>90</v>
      </c>
      <c r="AW258" s="13" t="s">
        <v>36</v>
      </c>
      <c r="AX258" s="13" t="s">
        <v>80</v>
      </c>
      <c r="AY258" s="157" t="s">
        <v>128</v>
      </c>
    </row>
    <row r="259" spans="2:65" s="12" customFormat="1" ht="11.25">
      <c r="B259" s="150"/>
      <c r="D259" s="144" t="s">
        <v>141</v>
      </c>
      <c r="E259" s="151" t="s">
        <v>1</v>
      </c>
      <c r="F259" s="152" t="s">
        <v>145</v>
      </c>
      <c r="H259" s="151" t="s">
        <v>1</v>
      </c>
      <c r="I259" s="153"/>
      <c r="L259" s="150"/>
      <c r="M259" s="154"/>
      <c r="T259" s="155"/>
      <c r="AT259" s="151" t="s">
        <v>141</v>
      </c>
      <c r="AU259" s="151" t="s">
        <v>90</v>
      </c>
      <c r="AV259" s="12" t="s">
        <v>88</v>
      </c>
      <c r="AW259" s="12" t="s">
        <v>36</v>
      </c>
      <c r="AX259" s="12" t="s">
        <v>80</v>
      </c>
      <c r="AY259" s="151" t="s">
        <v>128</v>
      </c>
    </row>
    <row r="260" spans="2:65" s="13" customFormat="1" ht="11.25">
      <c r="B260" s="156"/>
      <c r="D260" s="144" t="s">
        <v>141</v>
      </c>
      <c r="E260" s="157" t="s">
        <v>1</v>
      </c>
      <c r="F260" s="158" t="s">
        <v>247</v>
      </c>
      <c r="H260" s="159">
        <v>312</v>
      </c>
      <c r="I260" s="160"/>
      <c r="L260" s="156"/>
      <c r="M260" s="161"/>
      <c r="T260" s="162"/>
      <c r="AT260" s="157" t="s">
        <v>141</v>
      </c>
      <c r="AU260" s="157" t="s">
        <v>90</v>
      </c>
      <c r="AV260" s="13" t="s">
        <v>90</v>
      </c>
      <c r="AW260" s="13" t="s">
        <v>36</v>
      </c>
      <c r="AX260" s="13" t="s">
        <v>80</v>
      </c>
      <c r="AY260" s="157" t="s">
        <v>128</v>
      </c>
    </row>
    <row r="261" spans="2:65" s="12" customFormat="1" ht="11.25">
      <c r="B261" s="150"/>
      <c r="D261" s="144" t="s">
        <v>141</v>
      </c>
      <c r="E261" s="151" t="s">
        <v>1</v>
      </c>
      <c r="F261" s="152" t="s">
        <v>239</v>
      </c>
      <c r="H261" s="151" t="s">
        <v>1</v>
      </c>
      <c r="I261" s="153"/>
      <c r="L261" s="150"/>
      <c r="M261" s="154"/>
      <c r="T261" s="155"/>
      <c r="AT261" s="151" t="s">
        <v>141</v>
      </c>
      <c r="AU261" s="151" t="s">
        <v>90</v>
      </c>
      <c r="AV261" s="12" t="s">
        <v>88</v>
      </c>
      <c r="AW261" s="12" t="s">
        <v>36</v>
      </c>
      <c r="AX261" s="12" t="s">
        <v>80</v>
      </c>
      <c r="AY261" s="151" t="s">
        <v>128</v>
      </c>
    </row>
    <row r="262" spans="2:65" s="13" customFormat="1" ht="11.25">
      <c r="B262" s="156"/>
      <c r="D262" s="144" t="s">
        <v>141</v>
      </c>
      <c r="E262" s="157" t="s">
        <v>1</v>
      </c>
      <c r="F262" s="158" t="s">
        <v>248</v>
      </c>
      <c r="H262" s="159">
        <v>90</v>
      </c>
      <c r="I262" s="160"/>
      <c r="L262" s="156"/>
      <c r="M262" s="161"/>
      <c r="T262" s="162"/>
      <c r="AT262" s="157" t="s">
        <v>141</v>
      </c>
      <c r="AU262" s="157" t="s">
        <v>90</v>
      </c>
      <c r="AV262" s="13" t="s">
        <v>90</v>
      </c>
      <c r="AW262" s="13" t="s">
        <v>36</v>
      </c>
      <c r="AX262" s="13" t="s">
        <v>80</v>
      </c>
      <c r="AY262" s="157" t="s">
        <v>128</v>
      </c>
    </row>
    <row r="263" spans="2:65" s="14" customFormat="1" ht="11.25">
      <c r="B263" s="163"/>
      <c r="D263" s="144" t="s">
        <v>141</v>
      </c>
      <c r="E263" s="164" t="s">
        <v>1</v>
      </c>
      <c r="F263" s="165" t="s">
        <v>149</v>
      </c>
      <c r="H263" s="166">
        <v>1266</v>
      </c>
      <c r="I263" s="167"/>
      <c r="L263" s="163"/>
      <c r="M263" s="168"/>
      <c r="T263" s="169"/>
      <c r="AT263" s="164" t="s">
        <v>141</v>
      </c>
      <c r="AU263" s="164" t="s">
        <v>90</v>
      </c>
      <c r="AV263" s="14" t="s">
        <v>135</v>
      </c>
      <c r="AW263" s="14" t="s">
        <v>36</v>
      </c>
      <c r="AX263" s="14" t="s">
        <v>88</v>
      </c>
      <c r="AY263" s="164" t="s">
        <v>128</v>
      </c>
    </row>
    <row r="264" spans="2:65" s="1" customFormat="1" ht="33" customHeight="1">
      <c r="B264" s="31"/>
      <c r="C264" s="131" t="s">
        <v>255</v>
      </c>
      <c r="D264" s="131" t="s">
        <v>130</v>
      </c>
      <c r="E264" s="132" t="s">
        <v>256</v>
      </c>
      <c r="F264" s="133" t="s">
        <v>257</v>
      </c>
      <c r="G264" s="134" t="s">
        <v>226</v>
      </c>
      <c r="H264" s="135">
        <v>626.05999999999995</v>
      </c>
      <c r="I264" s="136"/>
      <c r="J264" s="137">
        <f>ROUND(I264*H264,2)</f>
        <v>0</v>
      </c>
      <c r="K264" s="133" t="s">
        <v>134</v>
      </c>
      <c r="L264" s="31"/>
      <c r="M264" s="138" t="s">
        <v>1</v>
      </c>
      <c r="N264" s="139" t="s">
        <v>45</v>
      </c>
      <c r="P264" s="140">
        <f>O264*H264</f>
        <v>0</v>
      </c>
      <c r="Q264" s="140">
        <v>0</v>
      </c>
      <c r="R264" s="140">
        <f>Q264*H264</f>
        <v>0</v>
      </c>
      <c r="S264" s="140">
        <v>0</v>
      </c>
      <c r="T264" s="141">
        <f>S264*H264</f>
        <v>0</v>
      </c>
      <c r="AR264" s="142" t="s">
        <v>135</v>
      </c>
      <c r="AT264" s="142" t="s">
        <v>130</v>
      </c>
      <c r="AU264" s="142" t="s">
        <v>90</v>
      </c>
      <c r="AY264" s="16" t="s">
        <v>128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88</v>
      </c>
      <c r="BK264" s="143">
        <f>ROUND(I264*H264,2)</f>
        <v>0</v>
      </c>
      <c r="BL264" s="16" t="s">
        <v>135</v>
      </c>
      <c r="BM264" s="142" t="s">
        <v>258</v>
      </c>
    </row>
    <row r="265" spans="2:65" s="1" customFormat="1" ht="39">
      <c r="B265" s="31"/>
      <c r="D265" s="144" t="s">
        <v>137</v>
      </c>
      <c r="F265" s="145" t="s">
        <v>259</v>
      </c>
      <c r="I265" s="146"/>
      <c r="L265" s="31"/>
      <c r="M265" s="147"/>
      <c r="T265" s="55"/>
      <c r="AT265" s="16" t="s">
        <v>137</v>
      </c>
      <c r="AU265" s="16" t="s">
        <v>90</v>
      </c>
    </row>
    <row r="266" spans="2:65" s="1" customFormat="1" ht="11.25">
      <c r="B266" s="31"/>
      <c r="D266" s="148" t="s">
        <v>139</v>
      </c>
      <c r="F266" s="149" t="s">
        <v>260</v>
      </c>
      <c r="I266" s="146"/>
      <c r="L266" s="31"/>
      <c r="M266" s="147"/>
      <c r="T266" s="55"/>
      <c r="AT266" s="16" t="s">
        <v>139</v>
      </c>
      <c r="AU266" s="16" t="s">
        <v>90</v>
      </c>
    </row>
    <row r="267" spans="2:65" s="12" customFormat="1" ht="11.25">
      <c r="B267" s="150"/>
      <c r="D267" s="144" t="s">
        <v>141</v>
      </c>
      <c r="E267" s="151" t="s">
        <v>1</v>
      </c>
      <c r="F267" s="152" t="s">
        <v>142</v>
      </c>
      <c r="H267" s="151" t="s">
        <v>1</v>
      </c>
      <c r="I267" s="153"/>
      <c r="L267" s="150"/>
      <c r="M267" s="154"/>
      <c r="T267" s="155"/>
      <c r="AT267" s="151" t="s">
        <v>141</v>
      </c>
      <c r="AU267" s="151" t="s">
        <v>90</v>
      </c>
      <c r="AV267" s="12" t="s">
        <v>88</v>
      </c>
      <c r="AW267" s="12" t="s">
        <v>36</v>
      </c>
      <c r="AX267" s="12" t="s">
        <v>80</v>
      </c>
      <c r="AY267" s="151" t="s">
        <v>128</v>
      </c>
    </row>
    <row r="268" spans="2:65" s="12" customFormat="1" ht="11.25">
      <c r="B268" s="150"/>
      <c r="D268" s="144" t="s">
        <v>141</v>
      </c>
      <c r="E268" s="151" t="s">
        <v>1</v>
      </c>
      <c r="F268" s="152" t="s">
        <v>143</v>
      </c>
      <c r="H268" s="151" t="s">
        <v>1</v>
      </c>
      <c r="I268" s="153"/>
      <c r="L268" s="150"/>
      <c r="M268" s="154"/>
      <c r="T268" s="155"/>
      <c r="AT268" s="151" t="s">
        <v>141</v>
      </c>
      <c r="AU268" s="151" t="s">
        <v>90</v>
      </c>
      <c r="AV268" s="12" t="s">
        <v>88</v>
      </c>
      <c r="AW268" s="12" t="s">
        <v>36</v>
      </c>
      <c r="AX268" s="12" t="s">
        <v>80</v>
      </c>
      <c r="AY268" s="151" t="s">
        <v>128</v>
      </c>
    </row>
    <row r="269" spans="2:65" s="13" customFormat="1" ht="11.25">
      <c r="B269" s="156"/>
      <c r="D269" s="144" t="s">
        <v>141</v>
      </c>
      <c r="E269" s="157" t="s">
        <v>1</v>
      </c>
      <c r="F269" s="158" t="s">
        <v>237</v>
      </c>
      <c r="H269" s="159">
        <v>449.28</v>
      </c>
      <c r="I269" s="160"/>
      <c r="L269" s="156"/>
      <c r="M269" s="161"/>
      <c r="T269" s="162"/>
      <c r="AT269" s="157" t="s">
        <v>141</v>
      </c>
      <c r="AU269" s="157" t="s">
        <v>90</v>
      </c>
      <c r="AV269" s="13" t="s">
        <v>90</v>
      </c>
      <c r="AW269" s="13" t="s">
        <v>36</v>
      </c>
      <c r="AX269" s="13" t="s">
        <v>80</v>
      </c>
      <c r="AY269" s="157" t="s">
        <v>128</v>
      </c>
    </row>
    <row r="270" spans="2:65" s="12" customFormat="1" ht="11.25">
      <c r="B270" s="150"/>
      <c r="D270" s="144" t="s">
        <v>141</v>
      </c>
      <c r="E270" s="151" t="s">
        <v>1</v>
      </c>
      <c r="F270" s="152" t="s">
        <v>145</v>
      </c>
      <c r="H270" s="151" t="s">
        <v>1</v>
      </c>
      <c r="I270" s="153"/>
      <c r="L270" s="150"/>
      <c r="M270" s="154"/>
      <c r="T270" s="155"/>
      <c r="AT270" s="151" t="s">
        <v>141</v>
      </c>
      <c r="AU270" s="151" t="s">
        <v>90</v>
      </c>
      <c r="AV270" s="12" t="s">
        <v>88</v>
      </c>
      <c r="AW270" s="12" t="s">
        <v>36</v>
      </c>
      <c r="AX270" s="12" t="s">
        <v>80</v>
      </c>
      <c r="AY270" s="151" t="s">
        <v>128</v>
      </c>
    </row>
    <row r="271" spans="2:65" s="13" customFormat="1" ht="11.25">
      <c r="B271" s="156"/>
      <c r="D271" s="144" t="s">
        <v>141</v>
      </c>
      <c r="E271" s="157" t="s">
        <v>1</v>
      </c>
      <c r="F271" s="158" t="s">
        <v>238</v>
      </c>
      <c r="H271" s="159">
        <v>135.19999999999999</v>
      </c>
      <c r="I271" s="160"/>
      <c r="L271" s="156"/>
      <c r="M271" s="161"/>
      <c r="T271" s="162"/>
      <c r="AT271" s="157" t="s">
        <v>141</v>
      </c>
      <c r="AU271" s="157" t="s">
        <v>90</v>
      </c>
      <c r="AV271" s="13" t="s">
        <v>90</v>
      </c>
      <c r="AW271" s="13" t="s">
        <v>36</v>
      </c>
      <c r="AX271" s="13" t="s">
        <v>80</v>
      </c>
      <c r="AY271" s="157" t="s">
        <v>128</v>
      </c>
    </row>
    <row r="272" spans="2:65" s="12" customFormat="1" ht="11.25">
      <c r="B272" s="150"/>
      <c r="D272" s="144" t="s">
        <v>141</v>
      </c>
      <c r="E272" s="151" t="s">
        <v>1</v>
      </c>
      <c r="F272" s="152" t="s">
        <v>239</v>
      </c>
      <c r="H272" s="151" t="s">
        <v>1</v>
      </c>
      <c r="I272" s="153"/>
      <c r="L272" s="150"/>
      <c r="M272" s="154"/>
      <c r="T272" s="155"/>
      <c r="AT272" s="151" t="s">
        <v>141</v>
      </c>
      <c r="AU272" s="151" t="s">
        <v>90</v>
      </c>
      <c r="AV272" s="12" t="s">
        <v>88</v>
      </c>
      <c r="AW272" s="12" t="s">
        <v>36</v>
      </c>
      <c r="AX272" s="12" t="s">
        <v>80</v>
      </c>
      <c r="AY272" s="151" t="s">
        <v>128</v>
      </c>
    </row>
    <row r="273" spans="2:65" s="13" customFormat="1" ht="11.25">
      <c r="B273" s="156"/>
      <c r="D273" s="144" t="s">
        <v>141</v>
      </c>
      <c r="E273" s="157" t="s">
        <v>1</v>
      </c>
      <c r="F273" s="158" t="s">
        <v>240</v>
      </c>
      <c r="H273" s="159">
        <v>41.58</v>
      </c>
      <c r="I273" s="160"/>
      <c r="L273" s="156"/>
      <c r="M273" s="161"/>
      <c r="T273" s="162"/>
      <c r="AT273" s="157" t="s">
        <v>141</v>
      </c>
      <c r="AU273" s="157" t="s">
        <v>90</v>
      </c>
      <c r="AV273" s="13" t="s">
        <v>90</v>
      </c>
      <c r="AW273" s="13" t="s">
        <v>36</v>
      </c>
      <c r="AX273" s="13" t="s">
        <v>80</v>
      </c>
      <c r="AY273" s="157" t="s">
        <v>128</v>
      </c>
    </row>
    <row r="274" spans="2:65" s="14" customFormat="1" ht="11.25">
      <c r="B274" s="163"/>
      <c r="D274" s="144" t="s">
        <v>141</v>
      </c>
      <c r="E274" s="164" t="s">
        <v>1</v>
      </c>
      <c r="F274" s="165" t="s">
        <v>149</v>
      </c>
      <c r="H274" s="166">
        <v>626.05999999999995</v>
      </c>
      <c r="I274" s="167"/>
      <c r="L274" s="163"/>
      <c r="M274" s="168"/>
      <c r="T274" s="169"/>
      <c r="AT274" s="164" t="s">
        <v>141</v>
      </c>
      <c r="AU274" s="164" t="s">
        <v>90</v>
      </c>
      <c r="AV274" s="14" t="s">
        <v>135</v>
      </c>
      <c r="AW274" s="14" t="s">
        <v>36</v>
      </c>
      <c r="AX274" s="14" t="s">
        <v>88</v>
      </c>
      <c r="AY274" s="164" t="s">
        <v>128</v>
      </c>
    </row>
    <row r="275" spans="2:65" s="1" customFormat="1" ht="37.9" customHeight="1">
      <c r="B275" s="31"/>
      <c r="C275" s="131" t="s">
        <v>261</v>
      </c>
      <c r="D275" s="131" t="s">
        <v>130</v>
      </c>
      <c r="E275" s="132" t="s">
        <v>262</v>
      </c>
      <c r="F275" s="133" t="s">
        <v>263</v>
      </c>
      <c r="G275" s="134" t="s">
        <v>226</v>
      </c>
      <c r="H275" s="135">
        <v>12521.2</v>
      </c>
      <c r="I275" s="136"/>
      <c r="J275" s="137">
        <f>ROUND(I275*H275,2)</f>
        <v>0</v>
      </c>
      <c r="K275" s="133" t="s">
        <v>134</v>
      </c>
      <c r="L275" s="31"/>
      <c r="M275" s="138" t="s">
        <v>1</v>
      </c>
      <c r="N275" s="139" t="s">
        <v>45</v>
      </c>
      <c r="P275" s="140">
        <f>O275*H275</f>
        <v>0</v>
      </c>
      <c r="Q275" s="140">
        <v>0</v>
      </c>
      <c r="R275" s="140">
        <f>Q275*H275</f>
        <v>0</v>
      </c>
      <c r="S275" s="140">
        <v>0</v>
      </c>
      <c r="T275" s="141">
        <f>S275*H275</f>
        <v>0</v>
      </c>
      <c r="AR275" s="142" t="s">
        <v>135</v>
      </c>
      <c r="AT275" s="142" t="s">
        <v>130</v>
      </c>
      <c r="AU275" s="142" t="s">
        <v>90</v>
      </c>
      <c r="AY275" s="16" t="s">
        <v>128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6" t="s">
        <v>88</v>
      </c>
      <c r="BK275" s="143">
        <f>ROUND(I275*H275,2)</f>
        <v>0</v>
      </c>
      <c r="BL275" s="16" t="s">
        <v>135</v>
      </c>
      <c r="BM275" s="142" t="s">
        <v>264</v>
      </c>
    </row>
    <row r="276" spans="2:65" s="1" customFormat="1" ht="48.75">
      <c r="B276" s="31"/>
      <c r="D276" s="144" t="s">
        <v>137</v>
      </c>
      <c r="F276" s="145" t="s">
        <v>265</v>
      </c>
      <c r="I276" s="146"/>
      <c r="L276" s="31"/>
      <c r="M276" s="147"/>
      <c r="T276" s="55"/>
      <c r="AT276" s="16" t="s">
        <v>137</v>
      </c>
      <c r="AU276" s="16" t="s">
        <v>90</v>
      </c>
    </row>
    <row r="277" spans="2:65" s="1" customFormat="1" ht="11.25">
      <c r="B277" s="31"/>
      <c r="D277" s="148" t="s">
        <v>139</v>
      </c>
      <c r="F277" s="149" t="s">
        <v>266</v>
      </c>
      <c r="I277" s="146"/>
      <c r="L277" s="31"/>
      <c r="M277" s="147"/>
      <c r="T277" s="55"/>
      <c r="AT277" s="16" t="s">
        <v>139</v>
      </c>
      <c r="AU277" s="16" t="s">
        <v>90</v>
      </c>
    </row>
    <row r="278" spans="2:65" s="13" customFormat="1" ht="11.25">
      <c r="B278" s="156"/>
      <c r="D278" s="144" t="s">
        <v>141</v>
      </c>
      <c r="F278" s="158" t="s">
        <v>267</v>
      </c>
      <c r="H278" s="159">
        <v>12521.2</v>
      </c>
      <c r="I278" s="160"/>
      <c r="L278" s="156"/>
      <c r="M278" s="161"/>
      <c r="T278" s="162"/>
      <c r="AT278" s="157" t="s">
        <v>141</v>
      </c>
      <c r="AU278" s="157" t="s">
        <v>90</v>
      </c>
      <c r="AV278" s="13" t="s">
        <v>90</v>
      </c>
      <c r="AW278" s="13" t="s">
        <v>4</v>
      </c>
      <c r="AX278" s="13" t="s">
        <v>88</v>
      </c>
      <c r="AY278" s="157" t="s">
        <v>128</v>
      </c>
    </row>
    <row r="279" spans="2:65" s="1" customFormat="1" ht="24.2" customHeight="1">
      <c r="B279" s="31"/>
      <c r="C279" s="131" t="s">
        <v>268</v>
      </c>
      <c r="D279" s="131" t="s">
        <v>130</v>
      </c>
      <c r="E279" s="132" t="s">
        <v>269</v>
      </c>
      <c r="F279" s="133" t="s">
        <v>270</v>
      </c>
      <c r="G279" s="134" t="s">
        <v>271</v>
      </c>
      <c r="H279" s="135">
        <v>1252.1199999999999</v>
      </c>
      <c r="I279" s="136"/>
      <c r="J279" s="137">
        <f>ROUND(I279*H279,2)</f>
        <v>0</v>
      </c>
      <c r="K279" s="133" t="s">
        <v>134</v>
      </c>
      <c r="L279" s="31"/>
      <c r="M279" s="138" t="s">
        <v>1</v>
      </c>
      <c r="N279" s="139" t="s">
        <v>45</v>
      </c>
      <c r="P279" s="140">
        <f>O279*H279</f>
        <v>0</v>
      </c>
      <c r="Q279" s="140">
        <v>0</v>
      </c>
      <c r="R279" s="140">
        <f>Q279*H279</f>
        <v>0</v>
      </c>
      <c r="S279" s="140">
        <v>0</v>
      </c>
      <c r="T279" s="141">
        <f>S279*H279</f>
        <v>0</v>
      </c>
      <c r="AR279" s="142" t="s">
        <v>135</v>
      </c>
      <c r="AT279" s="142" t="s">
        <v>130</v>
      </c>
      <c r="AU279" s="142" t="s">
        <v>90</v>
      </c>
      <c r="AY279" s="16" t="s">
        <v>128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6" t="s">
        <v>88</v>
      </c>
      <c r="BK279" s="143">
        <f>ROUND(I279*H279,2)</f>
        <v>0</v>
      </c>
      <c r="BL279" s="16" t="s">
        <v>135</v>
      </c>
      <c r="BM279" s="142" t="s">
        <v>272</v>
      </c>
    </row>
    <row r="280" spans="2:65" s="1" customFormat="1" ht="29.25">
      <c r="B280" s="31"/>
      <c r="D280" s="144" t="s">
        <v>137</v>
      </c>
      <c r="F280" s="145" t="s">
        <v>273</v>
      </c>
      <c r="I280" s="146"/>
      <c r="L280" s="31"/>
      <c r="M280" s="147"/>
      <c r="T280" s="55"/>
      <c r="AT280" s="16" t="s">
        <v>137</v>
      </c>
      <c r="AU280" s="16" t="s">
        <v>90</v>
      </c>
    </row>
    <row r="281" spans="2:65" s="1" customFormat="1" ht="11.25">
      <c r="B281" s="31"/>
      <c r="D281" s="148" t="s">
        <v>139</v>
      </c>
      <c r="F281" s="149" t="s">
        <v>274</v>
      </c>
      <c r="I281" s="146"/>
      <c r="L281" s="31"/>
      <c r="M281" s="147"/>
      <c r="T281" s="55"/>
      <c r="AT281" s="16" t="s">
        <v>139</v>
      </c>
      <c r="AU281" s="16" t="s">
        <v>90</v>
      </c>
    </row>
    <row r="282" spans="2:65" s="13" customFormat="1" ht="11.25">
      <c r="B282" s="156"/>
      <c r="D282" s="144" t="s">
        <v>141</v>
      </c>
      <c r="F282" s="158" t="s">
        <v>275</v>
      </c>
      <c r="H282" s="159">
        <v>1252.1199999999999</v>
      </c>
      <c r="I282" s="160"/>
      <c r="L282" s="156"/>
      <c r="M282" s="161"/>
      <c r="T282" s="162"/>
      <c r="AT282" s="157" t="s">
        <v>141</v>
      </c>
      <c r="AU282" s="157" t="s">
        <v>90</v>
      </c>
      <c r="AV282" s="13" t="s">
        <v>90</v>
      </c>
      <c r="AW282" s="13" t="s">
        <v>4</v>
      </c>
      <c r="AX282" s="13" t="s">
        <v>88</v>
      </c>
      <c r="AY282" s="157" t="s">
        <v>128</v>
      </c>
    </row>
    <row r="283" spans="2:65" s="1" customFormat="1" ht="16.5" customHeight="1">
      <c r="B283" s="31"/>
      <c r="C283" s="131" t="s">
        <v>276</v>
      </c>
      <c r="D283" s="131" t="s">
        <v>130</v>
      </c>
      <c r="E283" s="132" t="s">
        <v>277</v>
      </c>
      <c r="F283" s="133" t="s">
        <v>278</v>
      </c>
      <c r="G283" s="134" t="s">
        <v>226</v>
      </c>
      <c r="H283" s="135">
        <v>723.9</v>
      </c>
      <c r="I283" s="136"/>
      <c r="J283" s="137">
        <f>ROUND(I283*H283,2)</f>
        <v>0</v>
      </c>
      <c r="K283" s="133" t="s">
        <v>134</v>
      </c>
      <c r="L283" s="31"/>
      <c r="M283" s="138" t="s">
        <v>1</v>
      </c>
      <c r="N283" s="139" t="s">
        <v>45</v>
      </c>
      <c r="P283" s="140">
        <f>O283*H283</f>
        <v>0</v>
      </c>
      <c r="Q283" s="140">
        <v>0</v>
      </c>
      <c r="R283" s="140">
        <f>Q283*H283</f>
        <v>0</v>
      </c>
      <c r="S283" s="140">
        <v>0</v>
      </c>
      <c r="T283" s="141">
        <f>S283*H283</f>
        <v>0</v>
      </c>
      <c r="AR283" s="142" t="s">
        <v>135</v>
      </c>
      <c r="AT283" s="142" t="s">
        <v>130</v>
      </c>
      <c r="AU283" s="142" t="s">
        <v>90</v>
      </c>
      <c r="AY283" s="16" t="s">
        <v>128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6" t="s">
        <v>88</v>
      </c>
      <c r="BK283" s="143">
        <f>ROUND(I283*H283,2)</f>
        <v>0</v>
      </c>
      <c r="BL283" s="16" t="s">
        <v>135</v>
      </c>
      <c r="BM283" s="142" t="s">
        <v>279</v>
      </c>
    </row>
    <row r="284" spans="2:65" s="1" customFormat="1" ht="19.5">
      <c r="B284" s="31"/>
      <c r="D284" s="144" t="s">
        <v>137</v>
      </c>
      <c r="F284" s="145" t="s">
        <v>280</v>
      </c>
      <c r="I284" s="146"/>
      <c r="L284" s="31"/>
      <c r="M284" s="147"/>
      <c r="T284" s="55"/>
      <c r="AT284" s="16" t="s">
        <v>137</v>
      </c>
      <c r="AU284" s="16" t="s">
        <v>90</v>
      </c>
    </row>
    <row r="285" spans="2:65" s="1" customFormat="1" ht="11.25">
      <c r="B285" s="31"/>
      <c r="D285" s="148" t="s">
        <v>139</v>
      </c>
      <c r="F285" s="149" t="s">
        <v>281</v>
      </c>
      <c r="I285" s="146"/>
      <c r="L285" s="31"/>
      <c r="M285" s="147"/>
      <c r="T285" s="55"/>
      <c r="AT285" s="16" t="s">
        <v>139</v>
      </c>
      <c r="AU285" s="16" t="s">
        <v>90</v>
      </c>
    </row>
    <row r="286" spans="2:65" s="1" customFormat="1" ht="24.2" customHeight="1">
      <c r="B286" s="31"/>
      <c r="C286" s="131" t="s">
        <v>7</v>
      </c>
      <c r="D286" s="131" t="s">
        <v>130</v>
      </c>
      <c r="E286" s="132" t="s">
        <v>282</v>
      </c>
      <c r="F286" s="133" t="s">
        <v>283</v>
      </c>
      <c r="G286" s="134" t="s">
        <v>226</v>
      </c>
      <c r="H286" s="135">
        <v>442.16</v>
      </c>
      <c r="I286" s="136"/>
      <c r="J286" s="137">
        <f>ROUND(I286*H286,2)</f>
        <v>0</v>
      </c>
      <c r="K286" s="133" t="s">
        <v>134</v>
      </c>
      <c r="L286" s="31"/>
      <c r="M286" s="138" t="s">
        <v>1</v>
      </c>
      <c r="N286" s="139" t="s">
        <v>45</v>
      </c>
      <c r="P286" s="140">
        <f>O286*H286</f>
        <v>0</v>
      </c>
      <c r="Q286" s="140">
        <v>0</v>
      </c>
      <c r="R286" s="140">
        <f>Q286*H286</f>
        <v>0</v>
      </c>
      <c r="S286" s="140">
        <v>0</v>
      </c>
      <c r="T286" s="141">
        <f>S286*H286</f>
        <v>0</v>
      </c>
      <c r="AR286" s="142" t="s">
        <v>135</v>
      </c>
      <c r="AT286" s="142" t="s">
        <v>130</v>
      </c>
      <c r="AU286" s="142" t="s">
        <v>90</v>
      </c>
      <c r="AY286" s="16" t="s">
        <v>128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6" t="s">
        <v>88</v>
      </c>
      <c r="BK286" s="143">
        <f>ROUND(I286*H286,2)</f>
        <v>0</v>
      </c>
      <c r="BL286" s="16" t="s">
        <v>135</v>
      </c>
      <c r="BM286" s="142" t="s">
        <v>284</v>
      </c>
    </row>
    <row r="287" spans="2:65" s="1" customFormat="1" ht="29.25">
      <c r="B287" s="31"/>
      <c r="D287" s="144" t="s">
        <v>137</v>
      </c>
      <c r="F287" s="145" t="s">
        <v>285</v>
      </c>
      <c r="I287" s="146"/>
      <c r="L287" s="31"/>
      <c r="M287" s="147"/>
      <c r="T287" s="55"/>
      <c r="AT287" s="16" t="s">
        <v>137</v>
      </c>
      <c r="AU287" s="16" t="s">
        <v>90</v>
      </c>
    </row>
    <row r="288" spans="2:65" s="1" customFormat="1" ht="11.25">
      <c r="B288" s="31"/>
      <c r="D288" s="148" t="s">
        <v>139</v>
      </c>
      <c r="F288" s="149" t="s">
        <v>286</v>
      </c>
      <c r="I288" s="146"/>
      <c r="L288" s="31"/>
      <c r="M288" s="147"/>
      <c r="T288" s="55"/>
      <c r="AT288" s="16" t="s">
        <v>139</v>
      </c>
      <c r="AU288" s="16" t="s">
        <v>90</v>
      </c>
    </row>
    <row r="289" spans="2:65" s="12" customFormat="1" ht="11.25">
      <c r="B289" s="150"/>
      <c r="D289" s="144" t="s">
        <v>141</v>
      </c>
      <c r="E289" s="151" t="s">
        <v>1</v>
      </c>
      <c r="F289" s="152" t="s">
        <v>142</v>
      </c>
      <c r="H289" s="151" t="s">
        <v>1</v>
      </c>
      <c r="I289" s="153"/>
      <c r="L289" s="150"/>
      <c r="M289" s="154"/>
      <c r="T289" s="155"/>
      <c r="AT289" s="151" t="s">
        <v>141</v>
      </c>
      <c r="AU289" s="151" t="s">
        <v>90</v>
      </c>
      <c r="AV289" s="12" t="s">
        <v>88</v>
      </c>
      <c r="AW289" s="12" t="s">
        <v>36</v>
      </c>
      <c r="AX289" s="12" t="s">
        <v>80</v>
      </c>
      <c r="AY289" s="151" t="s">
        <v>128</v>
      </c>
    </row>
    <row r="290" spans="2:65" s="12" customFormat="1" ht="11.25">
      <c r="B290" s="150"/>
      <c r="D290" s="144" t="s">
        <v>141</v>
      </c>
      <c r="E290" s="151" t="s">
        <v>1</v>
      </c>
      <c r="F290" s="152" t="s">
        <v>287</v>
      </c>
      <c r="H290" s="151" t="s">
        <v>1</v>
      </c>
      <c r="I290" s="153"/>
      <c r="L290" s="150"/>
      <c r="M290" s="154"/>
      <c r="T290" s="155"/>
      <c r="AT290" s="151" t="s">
        <v>141</v>
      </c>
      <c r="AU290" s="151" t="s">
        <v>90</v>
      </c>
      <c r="AV290" s="12" t="s">
        <v>88</v>
      </c>
      <c r="AW290" s="12" t="s">
        <v>36</v>
      </c>
      <c r="AX290" s="12" t="s">
        <v>80</v>
      </c>
      <c r="AY290" s="151" t="s">
        <v>128</v>
      </c>
    </row>
    <row r="291" spans="2:65" s="12" customFormat="1" ht="11.25">
      <c r="B291" s="150"/>
      <c r="D291" s="144" t="s">
        <v>141</v>
      </c>
      <c r="E291" s="151" t="s">
        <v>1</v>
      </c>
      <c r="F291" s="152" t="s">
        <v>143</v>
      </c>
      <c r="H291" s="151" t="s">
        <v>1</v>
      </c>
      <c r="I291" s="153"/>
      <c r="L291" s="150"/>
      <c r="M291" s="154"/>
      <c r="T291" s="155"/>
      <c r="AT291" s="151" t="s">
        <v>141</v>
      </c>
      <c r="AU291" s="151" t="s">
        <v>90</v>
      </c>
      <c r="AV291" s="12" t="s">
        <v>88</v>
      </c>
      <c r="AW291" s="12" t="s">
        <v>36</v>
      </c>
      <c r="AX291" s="12" t="s">
        <v>80</v>
      </c>
      <c r="AY291" s="151" t="s">
        <v>128</v>
      </c>
    </row>
    <row r="292" spans="2:65" s="13" customFormat="1" ht="11.25">
      <c r="B292" s="156"/>
      <c r="D292" s="144" t="s">
        <v>141</v>
      </c>
      <c r="E292" s="157" t="s">
        <v>1</v>
      </c>
      <c r="F292" s="158" t="s">
        <v>288</v>
      </c>
      <c r="H292" s="159">
        <v>311.04000000000002</v>
      </c>
      <c r="I292" s="160"/>
      <c r="L292" s="156"/>
      <c r="M292" s="161"/>
      <c r="T292" s="162"/>
      <c r="AT292" s="157" t="s">
        <v>141</v>
      </c>
      <c r="AU292" s="157" t="s">
        <v>90</v>
      </c>
      <c r="AV292" s="13" t="s">
        <v>90</v>
      </c>
      <c r="AW292" s="13" t="s">
        <v>36</v>
      </c>
      <c r="AX292" s="13" t="s">
        <v>80</v>
      </c>
      <c r="AY292" s="157" t="s">
        <v>128</v>
      </c>
    </row>
    <row r="293" spans="2:65" s="12" customFormat="1" ht="11.25">
      <c r="B293" s="150"/>
      <c r="D293" s="144" t="s">
        <v>141</v>
      </c>
      <c r="E293" s="151" t="s">
        <v>1</v>
      </c>
      <c r="F293" s="152" t="s">
        <v>145</v>
      </c>
      <c r="H293" s="151" t="s">
        <v>1</v>
      </c>
      <c r="I293" s="153"/>
      <c r="L293" s="150"/>
      <c r="M293" s="154"/>
      <c r="T293" s="155"/>
      <c r="AT293" s="151" t="s">
        <v>141</v>
      </c>
      <c r="AU293" s="151" t="s">
        <v>90</v>
      </c>
      <c r="AV293" s="12" t="s">
        <v>88</v>
      </c>
      <c r="AW293" s="12" t="s">
        <v>36</v>
      </c>
      <c r="AX293" s="12" t="s">
        <v>80</v>
      </c>
      <c r="AY293" s="151" t="s">
        <v>128</v>
      </c>
    </row>
    <row r="294" spans="2:65" s="13" customFormat="1" ht="11.25">
      <c r="B294" s="156"/>
      <c r="D294" s="144" t="s">
        <v>141</v>
      </c>
      <c r="E294" s="157" t="s">
        <v>1</v>
      </c>
      <c r="F294" s="158" t="s">
        <v>289</v>
      </c>
      <c r="H294" s="159">
        <v>101.4</v>
      </c>
      <c r="I294" s="160"/>
      <c r="L294" s="156"/>
      <c r="M294" s="161"/>
      <c r="T294" s="162"/>
      <c r="AT294" s="157" t="s">
        <v>141</v>
      </c>
      <c r="AU294" s="157" t="s">
        <v>90</v>
      </c>
      <c r="AV294" s="13" t="s">
        <v>90</v>
      </c>
      <c r="AW294" s="13" t="s">
        <v>36</v>
      </c>
      <c r="AX294" s="13" t="s">
        <v>80</v>
      </c>
      <c r="AY294" s="157" t="s">
        <v>128</v>
      </c>
    </row>
    <row r="295" spans="2:65" s="12" customFormat="1" ht="11.25">
      <c r="B295" s="150"/>
      <c r="D295" s="144" t="s">
        <v>141</v>
      </c>
      <c r="E295" s="151" t="s">
        <v>1</v>
      </c>
      <c r="F295" s="152" t="s">
        <v>239</v>
      </c>
      <c r="H295" s="151" t="s">
        <v>1</v>
      </c>
      <c r="I295" s="153"/>
      <c r="L295" s="150"/>
      <c r="M295" s="154"/>
      <c r="T295" s="155"/>
      <c r="AT295" s="151" t="s">
        <v>141</v>
      </c>
      <c r="AU295" s="151" t="s">
        <v>90</v>
      </c>
      <c r="AV295" s="12" t="s">
        <v>88</v>
      </c>
      <c r="AW295" s="12" t="s">
        <v>36</v>
      </c>
      <c r="AX295" s="12" t="s">
        <v>80</v>
      </c>
      <c r="AY295" s="151" t="s">
        <v>128</v>
      </c>
    </row>
    <row r="296" spans="2:65" s="13" customFormat="1" ht="11.25">
      <c r="B296" s="156"/>
      <c r="D296" s="144" t="s">
        <v>141</v>
      </c>
      <c r="E296" s="157" t="s">
        <v>1</v>
      </c>
      <c r="F296" s="158" t="s">
        <v>290</v>
      </c>
      <c r="H296" s="159">
        <v>29.72</v>
      </c>
      <c r="I296" s="160"/>
      <c r="L296" s="156"/>
      <c r="M296" s="161"/>
      <c r="T296" s="162"/>
      <c r="AT296" s="157" t="s">
        <v>141</v>
      </c>
      <c r="AU296" s="157" t="s">
        <v>90</v>
      </c>
      <c r="AV296" s="13" t="s">
        <v>90</v>
      </c>
      <c r="AW296" s="13" t="s">
        <v>36</v>
      </c>
      <c r="AX296" s="13" t="s">
        <v>80</v>
      </c>
      <c r="AY296" s="157" t="s">
        <v>128</v>
      </c>
    </row>
    <row r="297" spans="2:65" s="14" customFormat="1" ht="11.25">
      <c r="B297" s="163"/>
      <c r="D297" s="144" t="s">
        <v>141</v>
      </c>
      <c r="E297" s="164" t="s">
        <v>1</v>
      </c>
      <c r="F297" s="165" t="s">
        <v>149</v>
      </c>
      <c r="H297" s="166">
        <v>442.16</v>
      </c>
      <c r="I297" s="167"/>
      <c r="L297" s="163"/>
      <c r="M297" s="168"/>
      <c r="T297" s="169"/>
      <c r="AT297" s="164" t="s">
        <v>141</v>
      </c>
      <c r="AU297" s="164" t="s">
        <v>90</v>
      </c>
      <c r="AV297" s="14" t="s">
        <v>135</v>
      </c>
      <c r="AW297" s="14" t="s">
        <v>36</v>
      </c>
      <c r="AX297" s="14" t="s">
        <v>88</v>
      </c>
      <c r="AY297" s="164" t="s">
        <v>128</v>
      </c>
    </row>
    <row r="298" spans="2:65" s="1" customFormat="1" ht="16.5" customHeight="1">
      <c r="B298" s="31"/>
      <c r="C298" s="170" t="s">
        <v>291</v>
      </c>
      <c r="D298" s="170" t="s">
        <v>292</v>
      </c>
      <c r="E298" s="171" t="s">
        <v>293</v>
      </c>
      <c r="F298" s="172" t="s">
        <v>294</v>
      </c>
      <c r="G298" s="173" t="s">
        <v>271</v>
      </c>
      <c r="H298" s="174">
        <v>1080</v>
      </c>
      <c r="I298" s="175"/>
      <c r="J298" s="176">
        <f>ROUND(I298*H298,2)</f>
        <v>0</v>
      </c>
      <c r="K298" s="172" t="s">
        <v>134</v>
      </c>
      <c r="L298" s="177"/>
      <c r="M298" s="178" t="s">
        <v>1</v>
      </c>
      <c r="N298" s="179" t="s">
        <v>45</v>
      </c>
      <c r="P298" s="140">
        <f>O298*H298</f>
        <v>0</v>
      </c>
      <c r="Q298" s="140">
        <v>1</v>
      </c>
      <c r="R298" s="140">
        <f>Q298*H298</f>
        <v>1080</v>
      </c>
      <c r="S298" s="140">
        <v>0</v>
      </c>
      <c r="T298" s="141">
        <f>S298*H298</f>
        <v>0</v>
      </c>
      <c r="AR298" s="142" t="s">
        <v>189</v>
      </c>
      <c r="AT298" s="142" t="s">
        <v>292</v>
      </c>
      <c r="AU298" s="142" t="s">
        <v>90</v>
      </c>
      <c r="AY298" s="16" t="s">
        <v>128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88</v>
      </c>
      <c r="BK298" s="143">
        <f>ROUND(I298*H298,2)</f>
        <v>0</v>
      </c>
      <c r="BL298" s="16" t="s">
        <v>135</v>
      </c>
      <c r="BM298" s="142" t="s">
        <v>295</v>
      </c>
    </row>
    <row r="299" spans="2:65" s="1" customFormat="1" ht="11.25">
      <c r="B299" s="31"/>
      <c r="D299" s="144" t="s">
        <v>137</v>
      </c>
      <c r="F299" s="145" t="s">
        <v>294</v>
      </c>
      <c r="I299" s="146"/>
      <c r="L299" s="31"/>
      <c r="M299" s="147"/>
      <c r="T299" s="55"/>
      <c r="AT299" s="16" t="s">
        <v>137</v>
      </c>
      <c r="AU299" s="16" t="s">
        <v>90</v>
      </c>
    </row>
    <row r="300" spans="2:65" s="13" customFormat="1" ht="11.25">
      <c r="B300" s="156"/>
      <c r="D300" s="144" t="s">
        <v>141</v>
      </c>
      <c r="F300" s="158" t="s">
        <v>296</v>
      </c>
      <c r="H300" s="159">
        <v>1080</v>
      </c>
      <c r="I300" s="160"/>
      <c r="L300" s="156"/>
      <c r="M300" s="161"/>
      <c r="T300" s="162"/>
      <c r="AT300" s="157" t="s">
        <v>141</v>
      </c>
      <c r="AU300" s="157" t="s">
        <v>90</v>
      </c>
      <c r="AV300" s="13" t="s">
        <v>90</v>
      </c>
      <c r="AW300" s="13" t="s">
        <v>4</v>
      </c>
      <c r="AX300" s="13" t="s">
        <v>88</v>
      </c>
      <c r="AY300" s="157" t="s">
        <v>128</v>
      </c>
    </row>
    <row r="301" spans="2:65" s="1" customFormat="1" ht="24.2" customHeight="1">
      <c r="B301" s="31"/>
      <c r="C301" s="131" t="s">
        <v>297</v>
      </c>
      <c r="D301" s="131" t="s">
        <v>130</v>
      </c>
      <c r="E301" s="132" t="s">
        <v>298</v>
      </c>
      <c r="F301" s="133" t="s">
        <v>299</v>
      </c>
      <c r="G301" s="134" t="s">
        <v>226</v>
      </c>
      <c r="H301" s="135">
        <v>157.47999999999999</v>
      </c>
      <c r="I301" s="136"/>
      <c r="J301" s="137">
        <f>ROUND(I301*H301,2)</f>
        <v>0</v>
      </c>
      <c r="K301" s="133" t="s">
        <v>134</v>
      </c>
      <c r="L301" s="31"/>
      <c r="M301" s="138" t="s">
        <v>1</v>
      </c>
      <c r="N301" s="139" t="s">
        <v>45</v>
      </c>
      <c r="P301" s="140">
        <f>O301*H301</f>
        <v>0</v>
      </c>
      <c r="Q301" s="140">
        <v>0</v>
      </c>
      <c r="R301" s="140">
        <f>Q301*H301</f>
        <v>0</v>
      </c>
      <c r="S301" s="140">
        <v>0</v>
      </c>
      <c r="T301" s="141">
        <f>S301*H301</f>
        <v>0</v>
      </c>
      <c r="AR301" s="142" t="s">
        <v>135</v>
      </c>
      <c r="AT301" s="142" t="s">
        <v>130</v>
      </c>
      <c r="AU301" s="142" t="s">
        <v>90</v>
      </c>
      <c r="AY301" s="16" t="s">
        <v>128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6" t="s">
        <v>88</v>
      </c>
      <c r="BK301" s="143">
        <f>ROUND(I301*H301,2)</f>
        <v>0</v>
      </c>
      <c r="BL301" s="16" t="s">
        <v>135</v>
      </c>
      <c r="BM301" s="142" t="s">
        <v>300</v>
      </c>
    </row>
    <row r="302" spans="2:65" s="1" customFormat="1" ht="11.25">
      <c r="B302" s="31"/>
      <c r="D302" s="144" t="s">
        <v>137</v>
      </c>
      <c r="F302" s="145" t="s">
        <v>299</v>
      </c>
      <c r="I302" s="146"/>
      <c r="L302" s="31"/>
      <c r="M302" s="147"/>
      <c r="T302" s="55"/>
      <c r="AT302" s="16" t="s">
        <v>137</v>
      </c>
      <c r="AU302" s="16" t="s">
        <v>90</v>
      </c>
    </row>
    <row r="303" spans="2:65" s="1" customFormat="1" ht="11.25">
      <c r="B303" s="31"/>
      <c r="D303" s="148" t="s">
        <v>139</v>
      </c>
      <c r="F303" s="149" t="s">
        <v>301</v>
      </c>
      <c r="I303" s="146"/>
      <c r="L303" s="31"/>
      <c r="M303" s="147"/>
      <c r="T303" s="55"/>
      <c r="AT303" s="16" t="s">
        <v>139</v>
      </c>
      <c r="AU303" s="16" t="s">
        <v>90</v>
      </c>
    </row>
    <row r="304" spans="2:65" s="12" customFormat="1" ht="11.25">
      <c r="B304" s="150"/>
      <c r="D304" s="144" t="s">
        <v>141</v>
      </c>
      <c r="E304" s="151" t="s">
        <v>1</v>
      </c>
      <c r="F304" s="152" t="s">
        <v>142</v>
      </c>
      <c r="H304" s="151" t="s">
        <v>1</v>
      </c>
      <c r="I304" s="153"/>
      <c r="L304" s="150"/>
      <c r="M304" s="154"/>
      <c r="T304" s="155"/>
      <c r="AT304" s="151" t="s">
        <v>141</v>
      </c>
      <c r="AU304" s="151" t="s">
        <v>90</v>
      </c>
      <c r="AV304" s="12" t="s">
        <v>88</v>
      </c>
      <c r="AW304" s="12" t="s">
        <v>36</v>
      </c>
      <c r="AX304" s="12" t="s">
        <v>80</v>
      </c>
      <c r="AY304" s="151" t="s">
        <v>128</v>
      </c>
    </row>
    <row r="305" spans="2:65" s="12" customFormat="1" ht="11.25">
      <c r="B305" s="150"/>
      <c r="D305" s="144" t="s">
        <v>141</v>
      </c>
      <c r="E305" s="151" t="s">
        <v>1</v>
      </c>
      <c r="F305" s="152" t="s">
        <v>143</v>
      </c>
      <c r="H305" s="151" t="s">
        <v>1</v>
      </c>
      <c r="I305" s="153"/>
      <c r="L305" s="150"/>
      <c r="M305" s="154"/>
      <c r="T305" s="155"/>
      <c r="AT305" s="151" t="s">
        <v>141</v>
      </c>
      <c r="AU305" s="151" t="s">
        <v>90</v>
      </c>
      <c r="AV305" s="12" t="s">
        <v>88</v>
      </c>
      <c r="AW305" s="12" t="s">
        <v>36</v>
      </c>
      <c r="AX305" s="12" t="s">
        <v>80</v>
      </c>
      <c r="AY305" s="151" t="s">
        <v>128</v>
      </c>
    </row>
    <row r="306" spans="2:65" s="13" customFormat="1" ht="11.25">
      <c r="B306" s="156"/>
      <c r="D306" s="144" t="s">
        <v>141</v>
      </c>
      <c r="E306" s="157" t="s">
        <v>1</v>
      </c>
      <c r="F306" s="158" t="s">
        <v>302</v>
      </c>
      <c r="H306" s="159">
        <v>120.96</v>
      </c>
      <c r="I306" s="160"/>
      <c r="L306" s="156"/>
      <c r="M306" s="161"/>
      <c r="T306" s="162"/>
      <c r="AT306" s="157" t="s">
        <v>141</v>
      </c>
      <c r="AU306" s="157" t="s">
        <v>90</v>
      </c>
      <c r="AV306" s="13" t="s">
        <v>90</v>
      </c>
      <c r="AW306" s="13" t="s">
        <v>36</v>
      </c>
      <c r="AX306" s="13" t="s">
        <v>80</v>
      </c>
      <c r="AY306" s="157" t="s">
        <v>128</v>
      </c>
    </row>
    <row r="307" spans="2:65" s="12" customFormat="1" ht="11.25">
      <c r="B307" s="150"/>
      <c r="D307" s="144" t="s">
        <v>141</v>
      </c>
      <c r="E307" s="151" t="s">
        <v>1</v>
      </c>
      <c r="F307" s="152" t="s">
        <v>145</v>
      </c>
      <c r="H307" s="151" t="s">
        <v>1</v>
      </c>
      <c r="I307" s="153"/>
      <c r="L307" s="150"/>
      <c r="M307" s="154"/>
      <c r="T307" s="155"/>
      <c r="AT307" s="151" t="s">
        <v>141</v>
      </c>
      <c r="AU307" s="151" t="s">
        <v>90</v>
      </c>
      <c r="AV307" s="12" t="s">
        <v>88</v>
      </c>
      <c r="AW307" s="12" t="s">
        <v>36</v>
      </c>
      <c r="AX307" s="12" t="s">
        <v>80</v>
      </c>
      <c r="AY307" s="151" t="s">
        <v>128</v>
      </c>
    </row>
    <row r="308" spans="2:65" s="13" customFormat="1" ht="11.25">
      <c r="B308" s="156"/>
      <c r="D308" s="144" t="s">
        <v>141</v>
      </c>
      <c r="E308" s="157" t="s">
        <v>1</v>
      </c>
      <c r="F308" s="158" t="s">
        <v>303</v>
      </c>
      <c r="H308" s="159">
        <v>28.6</v>
      </c>
      <c r="I308" s="160"/>
      <c r="L308" s="156"/>
      <c r="M308" s="161"/>
      <c r="T308" s="162"/>
      <c r="AT308" s="157" t="s">
        <v>141</v>
      </c>
      <c r="AU308" s="157" t="s">
        <v>90</v>
      </c>
      <c r="AV308" s="13" t="s">
        <v>90</v>
      </c>
      <c r="AW308" s="13" t="s">
        <v>36</v>
      </c>
      <c r="AX308" s="13" t="s">
        <v>80</v>
      </c>
      <c r="AY308" s="157" t="s">
        <v>128</v>
      </c>
    </row>
    <row r="309" spans="2:65" s="12" customFormat="1" ht="11.25">
      <c r="B309" s="150"/>
      <c r="D309" s="144" t="s">
        <v>141</v>
      </c>
      <c r="E309" s="151" t="s">
        <v>1</v>
      </c>
      <c r="F309" s="152" t="s">
        <v>239</v>
      </c>
      <c r="H309" s="151" t="s">
        <v>1</v>
      </c>
      <c r="I309" s="153"/>
      <c r="L309" s="150"/>
      <c r="M309" s="154"/>
      <c r="T309" s="155"/>
      <c r="AT309" s="151" t="s">
        <v>141</v>
      </c>
      <c r="AU309" s="151" t="s">
        <v>90</v>
      </c>
      <c r="AV309" s="12" t="s">
        <v>88</v>
      </c>
      <c r="AW309" s="12" t="s">
        <v>36</v>
      </c>
      <c r="AX309" s="12" t="s">
        <v>80</v>
      </c>
      <c r="AY309" s="151" t="s">
        <v>128</v>
      </c>
    </row>
    <row r="310" spans="2:65" s="13" customFormat="1" ht="11.25">
      <c r="B310" s="156"/>
      <c r="D310" s="144" t="s">
        <v>141</v>
      </c>
      <c r="E310" s="157" t="s">
        <v>1</v>
      </c>
      <c r="F310" s="158" t="s">
        <v>304</v>
      </c>
      <c r="H310" s="159">
        <v>7.92</v>
      </c>
      <c r="I310" s="160"/>
      <c r="L310" s="156"/>
      <c r="M310" s="161"/>
      <c r="T310" s="162"/>
      <c r="AT310" s="157" t="s">
        <v>141</v>
      </c>
      <c r="AU310" s="157" t="s">
        <v>90</v>
      </c>
      <c r="AV310" s="13" t="s">
        <v>90</v>
      </c>
      <c r="AW310" s="13" t="s">
        <v>36</v>
      </c>
      <c r="AX310" s="13" t="s">
        <v>80</v>
      </c>
      <c r="AY310" s="157" t="s">
        <v>128</v>
      </c>
    </row>
    <row r="311" spans="2:65" s="14" customFormat="1" ht="11.25">
      <c r="B311" s="163"/>
      <c r="D311" s="144" t="s">
        <v>141</v>
      </c>
      <c r="E311" s="164" t="s">
        <v>1</v>
      </c>
      <c r="F311" s="165" t="s">
        <v>149</v>
      </c>
      <c r="H311" s="166">
        <v>157.47999999999999</v>
      </c>
      <c r="I311" s="167"/>
      <c r="L311" s="163"/>
      <c r="M311" s="168"/>
      <c r="T311" s="169"/>
      <c r="AT311" s="164" t="s">
        <v>141</v>
      </c>
      <c r="AU311" s="164" t="s">
        <v>90</v>
      </c>
      <c r="AV311" s="14" t="s">
        <v>135</v>
      </c>
      <c r="AW311" s="14" t="s">
        <v>36</v>
      </c>
      <c r="AX311" s="14" t="s">
        <v>88</v>
      </c>
      <c r="AY311" s="164" t="s">
        <v>128</v>
      </c>
    </row>
    <row r="312" spans="2:65" s="1" customFormat="1" ht="16.5" customHeight="1">
      <c r="B312" s="31"/>
      <c r="C312" s="170" t="s">
        <v>305</v>
      </c>
      <c r="D312" s="170" t="s">
        <v>292</v>
      </c>
      <c r="E312" s="171" t="s">
        <v>306</v>
      </c>
      <c r="F312" s="172" t="s">
        <v>307</v>
      </c>
      <c r="G312" s="173" t="s">
        <v>271</v>
      </c>
      <c r="H312" s="174">
        <v>314.95999999999998</v>
      </c>
      <c r="I312" s="175"/>
      <c r="J312" s="176">
        <f>ROUND(I312*H312,2)</f>
        <v>0</v>
      </c>
      <c r="K312" s="172" t="s">
        <v>134</v>
      </c>
      <c r="L312" s="177"/>
      <c r="M312" s="178" t="s">
        <v>1</v>
      </c>
      <c r="N312" s="179" t="s">
        <v>45</v>
      </c>
      <c r="P312" s="140">
        <f>O312*H312</f>
        <v>0</v>
      </c>
      <c r="Q312" s="140">
        <v>1</v>
      </c>
      <c r="R312" s="140">
        <f>Q312*H312</f>
        <v>314.95999999999998</v>
      </c>
      <c r="S312" s="140">
        <v>0</v>
      </c>
      <c r="T312" s="141">
        <f>S312*H312</f>
        <v>0</v>
      </c>
      <c r="AR312" s="142" t="s">
        <v>189</v>
      </c>
      <c r="AT312" s="142" t="s">
        <v>292</v>
      </c>
      <c r="AU312" s="142" t="s">
        <v>90</v>
      </c>
      <c r="AY312" s="16" t="s">
        <v>128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6" t="s">
        <v>88</v>
      </c>
      <c r="BK312" s="143">
        <f>ROUND(I312*H312,2)</f>
        <v>0</v>
      </c>
      <c r="BL312" s="16" t="s">
        <v>135</v>
      </c>
      <c r="BM312" s="142" t="s">
        <v>308</v>
      </c>
    </row>
    <row r="313" spans="2:65" s="1" customFormat="1" ht="11.25">
      <c r="B313" s="31"/>
      <c r="D313" s="144" t="s">
        <v>137</v>
      </c>
      <c r="F313" s="145" t="s">
        <v>307</v>
      </c>
      <c r="I313" s="146"/>
      <c r="L313" s="31"/>
      <c r="M313" s="147"/>
      <c r="T313" s="55"/>
      <c r="AT313" s="16" t="s">
        <v>137</v>
      </c>
      <c r="AU313" s="16" t="s">
        <v>90</v>
      </c>
    </row>
    <row r="314" spans="2:65" s="13" customFormat="1" ht="11.25">
      <c r="B314" s="156"/>
      <c r="D314" s="144" t="s">
        <v>141</v>
      </c>
      <c r="F314" s="158" t="s">
        <v>309</v>
      </c>
      <c r="H314" s="159">
        <v>314.95999999999998</v>
      </c>
      <c r="I314" s="160"/>
      <c r="L314" s="156"/>
      <c r="M314" s="161"/>
      <c r="T314" s="162"/>
      <c r="AT314" s="157" t="s">
        <v>141</v>
      </c>
      <c r="AU314" s="157" t="s">
        <v>90</v>
      </c>
      <c r="AV314" s="13" t="s">
        <v>90</v>
      </c>
      <c r="AW314" s="13" t="s">
        <v>4</v>
      </c>
      <c r="AX314" s="13" t="s">
        <v>88</v>
      </c>
      <c r="AY314" s="157" t="s">
        <v>128</v>
      </c>
    </row>
    <row r="315" spans="2:65" s="11" customFormat="1" ht="22.9" customHeight="1">
      <c r="B315" s="119"/>
      <c r="D315" s="120" t="s">
        <v>79</v>
      </c>
      <c r="E315" s="129" t="s">
        <v>90</v>
      </c>
      <c r="F315" s="129" t="s">
        <v>310</v>
      </c>
      <c r="I315" s="122"/>
      <c r="J315" s="130">
        <f>BK315</f>
        <v>0</v>
      </c>
      <c r="L315" s="119"/>
      <c r="M315" s="124"/>
      <c r="P315" s="125">
        <f>SUM(P316:P321)</f>
        <v>0</v>
      </c>
      <c r="R315" s="125">
        <f>SUM(R316:R321)</f>
        <v>43.760860000000001</v>
      </c>
      <c r="T315" s="126">
        <f>SUM(T316:T321)</f>
        <v>0</v>
      </c>
      <c r="AR315" s="120" t="s">
        <v>88</v>
      </c>
      <c r="AT315" s="127" t="s">
        <v>79</v>
      </c>
      <c r="AU315" s="127" t="s">
        <v>88</v>
      </c>
      <c r="AY315" s="120" t="s">
        <v>128</v>
      </c>
      <c r="BK315" s="128">
        <f>SUM(BK316:BK321)</f>
        <v>0</v>
      </c>
    </row>
    <row r="316" spans="2:65" s="1" customFormat="1" ht="37.9" customHeight="1">
      <c r="B316" s="31"/>
      <c r="C316" s="131" t="s">
        <v>311</v>
      </c>
      <c r="D316" s="131" t="s">
        <v>130</v>
      </c>
      <c r="E316" s="132" t="s">
        <v>312</v>
      </c>
      <c r="F316" s="133" t="s">
        <v>313</v>
      </c>
      <c r="G316" s="134" t="s">
        <v>183</v>
      </c>
      <c r="H316" s="135">
        <v>214</v>
      </c>
      <c r="I316" s="136"/>
      <c r="J316" s="137">
        <f>ROUND(I316*H316,2)</f>
        <v>0</v>
      </c>
      <c r="K316" s="133" t="s">
        <v>134</v>
      </c>
      <c r="L316" s="31"/>
      <c r="M316" s="138" t="s">
        <v>1</v>
      </c>
      <c r="N316" s="139" t="s">
        <v>45</v>
      </c>
      <c r="P316" s="140">
        <f>O316*H316</f>
        <v>0</v>
      </c>
      <c r="Q316" s="140">
        <v>0.20449000000000001</v>
      </c>
      <c r="R316" s="140">
        <f>Q316*H316</f>
        <v>43.760860000000001</v>
      </c>
      <c r="S316" s="140">
        <v>0</v>
      </c>
      <c r="T316" s="141">
        <f>S316*H316</f>
        <v>0</v>
      </c>
      <c r="AR316" s="142" t="s">
        <v>135</v>
      </c>
      <c r="AT316" s="142" t="s">
        <v>130</v>
      </c>
      <c r="AU316" s="142" t="s">
        <v>90</v>
      </c>
      <c r="AY316" s="16" t="s">
        <v>128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6" t="s">
        <v>88</v>
      </c>
      <c r="BK316" s="143">
        <f>ROUND(I316*H316,2)</f>
        <v>0</v>
      </c>
      <c r="BL316" s="16" t="s">
        <v>135</v>
      </c>
      <c r="BM316" s="142" t="s">
        <v>314</v>
      </c>
    </row>
    <row r="317" spans="2:65" s="1" customFormat="1" ht="19.5">
      <c r="B317" s="31"/>
      <c r="D317" s="144" t="s">
        <v>137</v>
      </c>
      <c r="F317" s="145" t="s">
        <v>313</v>
      </c>
      <c r="I317" s="146"/>
      <c r="L317" s="31"/>
      <c r="M317" s="147"/>
      <c r="T317" s="55"/>
      <c r="AT317" s="16" t="s">
        <v>137</v>
      </c>
      <c r="AU317" s="16" t="s">
        <v>90</v>
      </c>
    </row>
    <row r="318" spans="2:65" s="1" customFormat="1" ht="11.25">
      <c r="B318" s="31"/>
      <c r="D318" s="148" t="s">
        <v>139</v>
      </c>
      <c r="F318" s="149" t="s">
        <v>315</v>
      </c>
      <c r="I318" s="146"/>
      <c r="L318" s="31"/>
      <c r="M318" s="147"/>
      <c r="T318" s="55"/>
      <c r="AT318" s="16" t="s">
        <v>139</v>
      </c>
      <c r="AU318" s="16" t="s">
        <v>90</v>
      </c>
    </row>
    <row r="319" spans="2:65" s="12" customFormat="1" ht="11.25">
      <c r="B319" s="150"/>
      <c r="D319" s="144" t="s">
        <v>141</v>
      </c>
      <c r="E319" s="151" t="s">
        <v>1</v>
      </c>
      <c r="F319" s="152" t="s">
        <v>316</v>
      </c>
      <c r="H319" s="151" t="s">
        <v>1</v>
      </c>
      <c r="I319" s="153"/>
      <c r="L319" s="150"/>
      <c r="M319" s="154"/>
      <c r="T319" s="155"/>
      <c r="AT319" s="151" t="s">
        <v>141</v>
      </c>
      <c r="AU319" s="151" t="s">
        <v>90</v>
      </c>
      <c r="AV319" s="12" t="s">
        <v>88</v>
      </c>
      <c r="AW319" s="12" t="s">
        <v>36</v>
      </c>
      <c r="AX319" s="12" t="s">
        <v>80</v>
      </c>
      <c r="AY319" s="151" t="s">
        <v>128</v>
      </c>
    </row>
    <row r="320" spans="2:65" s="13" customFormat="1" ht="11.25">
      <c r="B320" s="156"/>
      <c r="D320" s="144" t="s">
        <v>141</v>
      </c>
      <c r="E320" s="157" t="s">
        <v>1</v>
      </c>
      <c r="F320" s="158" t="s">
        <v>317</v>
      </c>
      <c r="H320" s="159">
        <v>214</v>
      </c>
      <c r="I320" s="160"/>
      <c r="L320" s="156"/>
      <c r="M320" s="161"/>
      <c r="T320" s="162"/>
      <c r="AT320" s="157" t="s">
        <v>141</v>
      </c>
      <c r="AU320" s="157" t="s">
        <v>90</v>
      </c>
      <c r="AV320" s="13" t="s">
        <v>90</v>
      </c>
      <c r="AW320" s="13" t="s">
        <v>36</v>
      </c>
      <c r="AX320" s="13" t="s">
        <v>80</v>
      </c>
      <c r="AY320" s="157" t="s">
        <v>128</v>
      </c>
    </row>
    <row r="321" spans="2:65" s="14" customFormat="1" ht="11.25">
      <c r="B321" s="163"/>
      <c r="D321" s="144" t="s">
        <v>141</v>
      </c>
      <c r="E321" s="164" t="s">
        <v>1</v>
      </c>
      <c r="F321" s="165" t="s">
        <v>149</v>
      </c>
      <c r="H321" s="166">
        <v>214</v>
      </c>
      <c r="I321" s="167"/>
      <c r="L321" s="163"/>
      <c r="M321" s="168"/>
      <c r="T321" s="169"/>
      <c r="AT321" s="164" t="s">
        <v>141</v>
      </c>
      <c r="AU321" s="164" t="s">
        <v>90</v>
      </c>
      <c r="AV321" s="14" t="s">
        <v>135</v>
      </c>
      <c r="AW321" s="14" t="s">
        <v>36</v>
      </c>
      <c r="AX321" s="14" t="s">
        <v>88</v>
      </c>
      <c r="AY321" s="164" t="s">
        <v>128</v>
      </c>
    </row>
    <row r="322" spans="2:65" s="11" customFormat="1" ht="22.9" customHeight="1">
      <c r="B322" s="119"/>
      <c r="D322" s="120" t="s">
        <v>79</v>
      </c>
      <c r="E322" s="129" t="s">
        <v>155</v>
      </c>
      <c r="F322" s="129" t="s">
        <v>318</v>
      </c>
      <c r="I322" s="122"/>
      <c r="J322" s="130">
        <f>BK322</f>
        <v>0</v>
      </c>
      <c r="L322" s="119"/>
      <c r="M322" s="124"/>
      <c r="P322" s="125">
        <f>SUM(P323:P328)</f>
        <v>0</v>
      </c>
      <c r="R322" s="125">
        <f>SUM(R323:R328)</f>
        <v>0</v>
      </c>
      <c r="T322" s="126">
        <f>SUM(T323:T328)</f>
        <v>0</v>
      </c>
      <c r="AR322" s="120" t="s">
        <v>88</v>
      </c>
      <c r="AT322" s="127" t="s">
        <v>79</v>
      </c>
      <c r="AU322" s="127" t="s">
        <v>88</v>
      </c>
      <c r="AY322" s="120" t="s">
        <v>128</v>
      </c>
      <c r="BK322" s="128">
        <f>SUM(BK323:BK328)</f>
        <v>0</v>
      </c>
    </row>
    <row r="323" spans="2:65" s="1" customFormat="1" ht="21.75" customHeight="1">
      <c r="B323" s="31"/>
      <c r="C323" s="131" t="s">
        <v>319</v>
      </c>
      <c r="D323" s="131" t="s">
        <v>130</v>
      </c>
      <c r="E323" s="132" t="s">
        <v>320</v>
      </c>
      <c r="F323" s="133" t="s">
        <v>321</v>
      </c>
      <c r="G323" s="134" t="s">
        <v>183</v>
      </c>
      <c r="H323" s="135">
        <v>214</v>
      </c>
      <c r="I323" s="136"/>
      <c r="J323" s="137">
        <f>ROUND(I323*H323,2)</f>
        <v>0</v>
      </c>
      <c r="K323" s="133" t="s">
        <v>134</v>
      </c>
      <c r="L323" s="31"/>
      <c r="M323" s="138" t="s">
        <v>1</v>
      </c>
      <c r="N323" s="139" t="s">
        <v>45</v>
      </c>
      <c r="P323" s="140">
        <f>O323*H323</f>
        <v>0</v>
      </c>
      <c r="Q323" s="140">
        <v>0</v>
      </c>
      <c r="R323" s="140">
        <f>Q323*H323</f>
        <v>0</v>
      </c>
      <c r="S323" s="140">
        <v>0</v>
      </c>
      <c r="T323" s="141">
        <f>S323*H323</f>
        <v>0</v>
      </c>
      <c r="AR323" s="142" t="s">
        <v>135</v>
      </c>
      <c r="AT323" s="142" t="s">
        <v>130</v>
      </c>
      <c r="AU323" s="142" t="s">
        <v>90</v>
      </c>
      <c r="AY323" s="16" t="s">
        <v>128</v>
      </c>
      <c r="BE323" s="143">
        <f>IF(N323="základní",J323,0)</f>
        <v>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6" t="s">
        <v>88</v>
      </c>
      <c r="BK323" s="143">
        <f>ROUND(I323*H323,2)</f>
        <v>0</v>
      </c>
      <c r="BL323" s="16" t="s">
        <v>135</v>
      </c>
      <c r="BM323" s="142" t="s">
        <v>322</v>
      </c>
    </row>
    <row r="324" spans="2:65" s="1" customFormat="1" ht="11.25">
      <c r="B324" s="31"/>
      <c r="D324" s="144" t="s">
        <v>137</v>
      </c>
      <c r="F324" s="145" t="s">
        <v>321</v>
      </c>
      <c r="I324" s="146"/>
      <c r="L324" s="31"/>
      <c r="M324" s="147"/>
      <c r="T324" s="55"/>
      <c r="AT324" s="16" t="s">
        <v>137</v>
      </c>
      <c r="AU324" s="16" t="s">
        <v>90</v>
      </c>
    </row>
    <row r="325" spans="2:65" s="1" customFormat="1" ht="11.25">
      <c r="B325" s="31"/>
      <c r="D325" s="148" t="s">
        <v>139</v>
      </c>
      <c r="F325" s="149" t="s">
        <v>323</v>
      </c>
      <c r="I325" s="146"/>
      <c r="L325" s="31"/>
      <c r="M325" s="147"/>
      <c r="T325" s="55"/>
      <c r="AT325" s="16" t="s">
        <v>139</v>
      </c>
      <c r="AU325" s="16" t="s">
        <v>90</v>
      </c>
    </row>
    <row r="326" spans="2:65" s="12" customFormat="1" ht="11.25">
      <c r="B326" s="150"/>
      <c r="D326" s="144" t="s">
        <v>141</v>
      </c>
      <c r="E326" s="151" t="s">
        <v>1</v>
      </c>
      <c r="F326" s="152" t="s">
        <v>324</v>
      </c>
      <c r="H326" s="151" t="s">
        <v>1</v>
      </c>
      <c r="I326" s="153"/>
      <c r="L326" s="150"/>
      <c r="M326" s="154"/>
      <c r="T326" s="155"/>
      <c r="AT326" s="151" t="s">
        <v>141</v>
      </c>
      <c r="AU326" s="151" t="s">
        <v>90</v>
      </c>
      <c r="AV326" s="12" t="s">
        <v>88</v>
      </c>
      <c r="AW326" s="12" t="s">
        <v>36</v>
      </c>
      <c r="AX326" s="12" t="s">
        <v>80</v>
      </c>
      <c r="AY326" s="151" t="s">
        <v>128</v>
      </c>
    </row>
    <row r="327" spans="2:65" s="13" customFormat="1" ht="11.25">
      <c r="B327" s="156"/>
      <c r="D327" s="144" t="s">
        <v>141</v>
      </c>
      <c r="E327" s="157" t="s">
        <v>1</v>
      </c>
      <c r="F327" s="158" t="s">
        <v>317</v>
      </c>
      <c r="H327" s="159">
        <v>214</v>
      </c>
      <c r="I327" s="160"/>
      <c r="L327" s="156"/>
      <c r="M327" s="161"/>
      <c r="T327" s="162"/>
      <c r="AT327" s="157" t="s">
        <v>141</v>
      </c>
      <c r="AU327" s="157" t="s">
        <v>90</v>
      </c>
      <c r="AV327" s="13" t="s">
        <v>90</v>
      </c>
      <c r="AW327" s="13" t="s">
        <v>36</v>
      </c>
      <c r="AX327" s="13" t="s">
        <v>80</v>
      </c>
      <c r="AY327" s="157" t="s">
        <v>128</v>
      </c>
    </row>
    <row r="328" spans="2:65" s="14" customFormat="1" ht="11.25">
      <c r="B328" s="163"/>
      <c r="D328" s="144" t="s">
        <v>141</v>
      </c>
      <c r="E328" s="164" t="s">
        <v>1</v>
      </c>
      <c r="F328" s="165" t="s">
        <v>149</v>
      </c>
      <c r="H328" s="166">
        <v>214</v>
      </c>
      <c r="I328" s="167"/>
      <c r="L328" s="163"/>
      <c r="M328" s="168"/>
      <c r="T328" s="169"/>
      <c r="AT328" s="164" t="s">
        <v>141</v>
      </c>
      <c r="AU328" s="164" t="s">
        <v>90</v>
      </c>
      <c r="AV328" s="14" t="s">
        <v>135</v>
      </c>
      <c r="AW328" s="14" t="s">
        <v>36</v>
      </c>
      <c r="AX328" s="14" t="s">
        <v>88</v>
      </c>
      <c r="AY328" s="164" t="s">
        <v>128</v>
      </c>
    </row>
    <row r="329" spans="2:65" s="11" customFormat="1" ht="22.9" customHeight="1">
      <c r="B329" s="119"/>
      <c r="D329" s="120" t="s">
        <v>79</v>
      </c>
      <c r="E329" s="129" t="s">
        <v>135</v>
      </c>
      <c r="F329" s="129" t="s">
        <v>325</v>
      </c>
      <c r="I329" s="122"/>
      <c r="J329" s="130">
        <f>BK329</f>
        <v>0</v>
      </c>
      <c r="L329" s="119"/>
      <c r="M329" s="124"/>
      <c r="P329" s="125">
        <f>SUM(P330:P423)</f>
        <v>0</v>
      </c>
      <c r="R329" s="125">
        <f>SUM(R330:R423)</f>
        <v>46.234868000000006</v>
      </c>
      <c r="T329" s="126">
        <f>SUM(T330:T423)</f>
        <v>0</v>
      </c>
      <c r="AR329" s="120" t="s">
        <v>88</v>
      </c>
      <c r="AT329" s="127" t="s">
        <v>79</v>
      </c>
      <c r="AU329" s="127" t="s">
        <v>88</v>
      </c>
      <c r="AY329" s="120" t="s">
        <v>128</v>
      </c>
      <c r="BK329" s="128">
        <f>SUM(BK330:BK423)</f>
        <v>0</v>
      </c>
    </row>
    <row r="330" spans="2:65" s="1" customFormat="1" ht="16.5" customHeight="1">
      <c r="B330" s="31"/>
      <c r="C330" s="131" t="s">
        <v>326</v>
      </c>
      <c r="D330" s="131" t="s">
        <v>130</v>
      </c>
      <c r="E330" s="132" t="s">
        <v>327</v>
      </c>
      <c r="F330" s="133" t="s">
        <v>328</v>
      </c>
      <c r="G330" s="134" t="s">
        <v>226</v>
      </c>
      <c r="H330" s="135">
        <v>24.46</v>
      </c>
      <c r="I330" s="136"/>
      <c r="J330" s="137">
        <f>ROUND(I330*H330,2)</f>
        <v>0</v>
      </c>
      <c r="K330" s="133" t="s">
        <v>134</v>
      </c>
      <c r="L330" s="31"/>
      <c r="M330" s="138" t="s">
        <v>1</v>
      </c>
      <c r="N330" s="139" t="s">
        <v>45</v>
      </c>
      <c r="P330" s="140">
        <f>O330*H330</f>
        <v>0</v>
      </c>
      <c r="Q330" s="140">
        <v>1.7034</v>
      </c>
      <c r="R330" s="140">
        <f>Q330*H330</f>
        <v>41.665164000000004</v>
      </c>
      <c r="S330" s="140">
        <v>0</v>
      </c>
      <c r="T330" s="141">
        <f>S330*H330</f>
        <v>0</v>
      </c>
      <c r="AR330" s="142" t="s">
        <v>135</v>
      </c>
      <c r="AT330" s="142" t="s">
        <v>130</v>
      </c>
      <c r="AU330" s="142" t="s">
        <v>90</v>
      </c>
      <c r="AY330" s="16" t="s">
        <v>128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6" t="s">
        <v>88</v>
      </c>
      <c r="BK330" s="143">
        <f>ROUND(I330*H330,2)</f>
        <v>0</v>
      </c>
      <c r="BL330" s="16" t="s">
        <v>135</v>
      </c>
      <c r="BM330" s="142" t="s">
        <v>329</v>
      </c>
    </row>
    <row r="331" spans="2:65" s="1" customFormat="1" ht="11.25">
      <c r="B331" s="31"/>
      <c r="D331" s="144" t="s">
        <v>137</v>
      </c>
      <c r="F331" s="145" t="s">
        <v>328</v>
      </c>
      <c r="I331" s="146"/>
      <c r="L331" s="31"/>
      <c r="M331" s="147"/>
      <c r="T331" s="55"/>
      <c r="AT331" s="16" t="s">
        <v>137</v>
      </c>
      <c r="AU331" s="16" t="s">
        <v>90</v>
      </c>
    </row>
    <row r="332" spans="2:65" s="1" customFormat="1" ht="11.25">
      <c r="B332" s="31"/>
      <c r="D332" s="148" t="s">
        <v>139</v>
      </c>
      <c r="F332" s="149" t="s">
        <v>330</v>
      </c>
      <c r="I332" s="146"/>
      <c r="L332" s="31"/>
      <c r="M332" s="147"/>
      <c r="T332" s="55"/>
      <c r="AT332" s="16" t="s">
        <v>139</v>
      </c>
      <c r="AU332" s="16" t="s">
        <v>90</v>
      </c>
    </row>
    <row r="333" spans="2:65" s="12" customFormat="1" ht="11.25">
      <c r="B333" s="150"/>
      <c r="D333" s="144" t="s">
        <v>141</v>
      </c>
      <c r="E333" s="151" t="s">
        <v>1</v>
      </c>
      <c r="F333" s="152" t="s">
        <v>331</v>
      </c>
      <c r="H333" s="151" t="s">
        <v>1</v>
      </c>
      <c r="I333" s="153"/>
      <c r="L333" s="150"/>
      <c r="M333" s="154"/>
      <c r="T333" s="155"/>
      <c r="AT333" s="151" t="s">
        <v>141</v>
      </c>
      <c r="AU333" s="151" t="s">
        <v>90</v>
      </c>
      <c r="AV333" s="12" t="s">
        <v>88</v>
      </c>
      <c r="AW333" s="12" t="s">
        <v>36</v>
      </c>
      <c r="AX333" s="12" t="s">
        <v>80</v>
      </c>
      <c r="AY333" s="151" t="s">
        <v>128</v>
      </c>
    </row>
    <row r="334" spans="2:65" s="12" customFormat="1" ht="11.25">
      <c r="B334" s="150"/>
      <c r="D334" s="144" t="s">
        <v>141</v>
      </c>
      <c r="E334" s="151" t="s">
        <v>1</v>
      </c>
      <c r="F334" s="152" t="s">
        <v>332</v>
      </c>
      <c r="H334" s="151" t="s">
        <v>1</v>
      </c>
      <c r="I334" s="153"/>
      <c r="L334" s="150"/>
      <c r="M334" s="154"/>
      <c r="T334" s="155"/>
      <c r="AT334" s="151" t="s">
        <v>141</v>
      </c>
      <c r="AU334" s="151" t="s">
        <v>90</v>
      </c>
      <c r="AV334" s="12" t="s">
        <v>88</v>
      </c>
      <c r="AW334" s="12" t="s">
        <v>36</v>
      </c>
      <c r="AX334" s="12" t="s">
        <v>80</v>
      </c>
      <c r="AY334" s="151" t="s">
        <v>128</v>
      </c>
    </row>
    <row r="335" spans="2:65" s="13" customFormat="1" ht="11.25">
      <c r="B335" s="156"/>
      <c r="D335" s="144" t="s">
        <v>141</v>
      </c>
      <c r="E335" s="157" t="s">
        <v>1</v>
      </c>
      <c r="F335" s="158" t="s">
        <v>333</v>
      </c>
      <c r="H335" s="159">
        <v>17.28</v>
      </c>
      <c r="I335" s="160"/>
      <c r="L335" s="156"/>
      <c r="M335" s="161"/>
      <c r="T335" s="162"/>
      <c r="AT335" s="157" t="s">
        <v>141</v>
      </c>
      <c r="AU335" s="157" t="s">
        <v>90</v>
      </c>
      <c r="AV335" s="13" t="s">
        <v>90</v>
      </c>
      <c r="AW335" s="13" t="s">
        <v>36</v>
      </c>
      <c r="AX335" s="13" t="s">
        <v>80</v>
      </c>
      <c r="AY335" s="157" t="s">
        <v>128</v>
      </c>
    </row>
    <row r="336" spans="2:65" s="12" customFormat="1" ht="11.25">
      <c r="B336" s="150"/>
      <c r="D336" s="144" t="s">
        <v>141</v>
      </c>
      <c r="E336" s="151" t="s">
        <v>1</v>
      </c>
      <c r="F336" s="152" t="s">
        <v>145</v>
      </c>
      <c r="H336" s="151" t="s">
        <v>1</v>
      </c>
      <c r="I336" s="153"/>
      <c r="L336" s="150"/>
      <c r="M336" s="154"/>
      <c r="T336" s="155"/>
      <c r="AT336" s="151" t="s">
        <v>141</v>
      </c>
      <c r="AU336" s="151" t="s">
        <v>90</v>
      </c>
      <c r="AV336" s="12" t="s">
        <v>88</v>
      </c>
      <c r="AW336" s="12" t="s">
        <v>36</v>
      </c>
      <c r="AX336" s="12" t="s">
        <v>80</v>
      </c>
      <c r="AY336" s="151" t="s">
        <v>128</v>
      </c>
    </row>
    <row r="337" spans="2:65" s="13" customFormat="1" ht="11.25">
      <c r="B337" s="156"/>
      <c r="D337" s="144" t="s">
        <v>141</v>
      </c>
      <c r="E337" s="157" t="s">
        <v>1</v>
      </c>
      <c r="F337" s="158" t="s">
        <v>334</v>
      </c>
      <c r="H337" s="159">
        <v>5.2</v>
      </c>
      <c r="I337" s="160"/>
      <c r="L337" s="156"/>
      <c r="M337" s="161"/>
      <c r="T337" s="162"/>
      <c r="AT337" s="157" t="s">
        <v>141</v>
      </c>
      <c r="AU337" s="157" t="s">
        <v>90</v>
      </c>
      <c r="AV337" s="13" t="s">
        <v>90</v>
      </c>
      <c r="AW337" s="13" t="s">
        <v>36</v>
      </c>
      <c r="AX337" s="13" t="s">
        <v>80</v>
      </c>
      <c r="AY337" s="157" t="s">
        <v>128</v>
      </c>
    </row>
    <row r="338" spans="2:65" s="12" customFormat="1" ht="11.25">
      <c r="B338" s="150"/>
      <c r="D338" s="144" t="s">
        <v>141</v>
      </c>
      <c r="E338" s="151" t="s">
        <v>1</v>
      </c>
      <c r="F338" s="152" t="s">
        <v>147</v>
      </c>
      <c r="H338" s="151" t="s">
        <v>1</v>
      </c>
      <c r="I338" s="153"/>
      <c r="L338" s="150"/>
      <c r="M338" s="154"/>
      <c r="T338" s="155"/>
      <c r="AT338" s="151" t="s">
        <v>141</v>
      </c>
      <c r="AU338" s="151" t="s">
        <v>90</v>
      </c>
      <c r="AV338" s="12" t="s">
        <v>88</v>
      </c>
      <c r="AW338" s="12" t="s">
        <v>36</v>
      </c>
      <c r="AX338" s="12" t="s">
        <v>80</v>
      </c>
      <c r="AY338" s="151" t="s">
        <v>128</v>
      </c>
    </row>
    <row r="339" spans="2:65" s="13" customFormat="1" ht="11.25">
      <c r="B339" s="156"/>
      <c r="D339" s="144" t="s">
        <v>141</v>
      </c>
      <c r="E339" s="157" t="s">
        <v>1</v>
      </c>
      <c r="F339" s="158" t="s">
        <v>335</v>
      </c>
      <c r="H339" s="159">
        <v>1.98</v>
      </c>
      <c r="I339" s="160"/>
      <c r="L339" s="156"/>
      <c r="M339" s="161"/>
      <c r="T339" s="162"/>
      <c r="AT339" s="157" t="s">
        <v>141</v>
      </c>
      <c r="AU339" s="157" t="s">
        <v>90</v>
      </c>
      <c r="AV339" s="13" t="s">
        <v>90</v>
      </c>
      <c r="AW339" s="13" t="s">
        <v>36</v>
      </c>
      <c r="AX339" s="13" t="s">
        <v>80</v>
      </c>
      <c r="AY339" s="157" t="s">
        <v>128</v>
      </c>
    </row>
    <row r="340" spans="2:65" s="14" customFormat="1" ht="11.25">
      <c r="B340" s="163"/>
      <c r="D340" s="144" t="s">
        <v>141</v>
      </c>
      <c r="E340" s="164" t="s">
        <v>1</v>
      </c>
      <c r="F340" s="165" t="s">
        <v>149</v>
      </c>
      <c r="H340" s="166">
        <v>24.46</v>
      </c>
      <c r="I340" s="167"/>
      <c r="L340" s="163"/>
      <c r="M340" s="168"/>
      <c r="T340" s="169"/>
      <c r="AT340" s="164" t="s">
        <v>141</v>
      </c>
      <c r="AU340" s="164" t="s">
        <v>90</v>
      </c>
      <c r="AV340" s="14" t="s">
        <v>135</v>
      </c>
      <c r="AW340" s="14" t="s">
        <v>36</v>
      </c>
      <c r="AX340" s="14" t="s">
        <v>88</v>
      </c>
      <c r="AY340" s="164" t="s">
        <v>128</v>
      </c>
    </row>
    <row r="341" spans="2:65" s="1" customFormat="1" ht="16.5" customHeight="1">
      <c r="B341" s="31"/>
      <c r="C341" s="131" t="s">
        <v>336</v>
      </c>
      <c r="D341" s="131" t="s">
        <v>130</v>
      </c>
      <c r="E341" s="132" t="s">
        <v>337</v>
      </c>
      <c r="F341" s="133" t="s">
        <v>338</v>
      </c>
      <c r="G341" s="134" t="s">
        <v>226</v>
      </c>
      <c r="H341" s="135">
        <v>1.98</v>
      </c>
      <c r="I341" s="136"/>
      <c r="J341" s="137">
        <f>ROUND(I341*H341,2)</f>
        <v>0</v>
      </c>
      <c r="K341" s="133" t="s">
        <v>134</v>
      </c>
      <c r="L341" s="31"/>
      <c r="M341" s="138" t="s">
        <v>1</v>
      </c>
      <c r="N341" s="139" t="s">
        <v>45</v>
      </c>
      <c r="P341" s="140">
        <f>O341*H341</f>
        <v>0</v>
      </c>
      <c r="Q341" s="140">
        <v>0</v>
      </c>
      <c r="R341" s="140">
        <f>Q341*H341</f>
        <v>0</v>
      </c>
      <c r="S341" s="140">
        <v>0</v>
      </c>
      <c r="T341" s="141">
        <f>S341*H341</f>
        <v>0</v>
      </c>
      <c r="AR341" s="142" t="s">
        <v>135</v>
      </c>
      <c r="AT341" s="142" t="s">
        <v>130</v>
      </c>
      <c r="AU341" s="142" t="s">
        <v>90</v>
      </c>
      <c r="AY341" s="16" t="s">
        <v>128</v>
      </c>
      <c r="BE341" s="143">
        <f>IF(N341="základní",J341,0)</f>
        <v>0</v>
      </c>
      <c r="BF341" s="143">
        <f>IF(N341="snížená",J341,0)</f>
        <v>0</v>
      </c>
      <c r="BG341" s="143">
        <f>IF(N341="zákl. přenesená",J341,0)</f>
        <v>0</v>
      </c>
      <c r="BH341" s="143">
        <f>IF(N341="sníž. přenesená",J341,0)</f>
        <v>0</v>
      </c>
      <c r="BI341" s="143">
        <f>IF(N341="nulová",J341,0)</f>
        <v>0</v>
      </c>
      <c r="BJ341" s="16" t="s">
        <v>88</v>
      </c>
      <c r="BK341" s="143">
        <f>ROUND(I341*H341,2)</f>
        <v>0</v>
      </c>
      <c r="BL341" s="16" t="s">
        <v>135</v>
      </c>
      <c r="BM341" s="142" t="s">
        <v>339</v>
      </c>
    </row>
    <row r="342" spans="2:65" s="1" customFormat="1" ht="19.5">
      <c r="B342" s="31"/>
      <c r="D342" s="144" t="s">
        <v>137</v>
      </c>
      <c r="F342" s="145" t="s">
        <v>340</v>
      </c>
      <c r="I342" s="146"/>
      <c r="L342" s="31"/>
      <c r="M342" s="147"/>
      <c r="T342" s="55"/>
      <c r="AT342" s="16" t="s">
        <v>137</v>
      </c>
      <c r="AU342" s="16" t="s">
        <v>90</v>
      </c>
    </row>
    <row r="343" spans="2:65" s="1" customFormat="1" ht="11.25">
      <c r="B343" s="31"/>
      <c r="D343" s="148" t="s">
        <v>139</v>
      </c>
      <c r="F343" s="149" t="s">
        <v>341</v>
      </c>
      <c r="I343" s="146"/>
      <c r="L343" s="31"/>
      <c r="M343" s="147"/>
      <c r="T343" s="55"/>
      <c r="AT343" s="16" t="s">
        <v>139</v>
      </c>
      <c r="AU343" s="16" t="s">
        <v>90</v>
      </c>
    </row>
    <row r="344" spans="2:65" s="12" customFormat="1" ht="11.25">
      <c r="B344" s="150"/>
      <c r="D344" s="144" t="s">
        <v>141</v>
      </c>
      <c r="E344" s="151" t="s">
        <v>1</v>
      </c>
      <c r="F344" s="152" t="s">
        <v>342</v>
      </c>
      <c r="H344" s="151" t="s">
        <v>1</v>
      </c>
      <c r="I344" s="153"/>
      <c r="L344" s="150"/>
      <c r="M344" s="154"/>
      <c r="T344" s="155"/>
      <c r="AT344" s="151" t="s">
        <v>141</v>
      </c>
      <c r="AU344" s="151" t="s">
        <v>90</v>
      </c>
      <c r="AV344" s="12" t="s">
        <v>88</v>
      </c>
      <c r="AW344" s="12" t="s">
        <v>36</v>
      </c>
      <c r="AX344" s="12" t="s">
        <v>80</v>
      </c>
      <c r="AY344" s="151" t="s">
        <v>128</v>
      </c>
    </row>
    <row r="345" spans="2:65" s="12" customFormat="1" ht="11.25">
      <c r="B345" s="150"/>
      <c r="D345" s="144" t="s">
        <v>141</v>
      </c>
      <c r="E345" s="151" t="s">
        <v>1</v>
      </c>
      <c r="F345" s="152" t="s">
        <v>147</v>
      </c>
      <c r="H345" s="151" t="s">
        <v>1</v>
      </c>
      <c r="I345" s="153"/>
      <c r="L345" s="150"/>
      <c r="M345" s="154"/>
      <c r="T345" s="155"/>
      <c r="AT345" s="151" t="s">
        <v>141</v>
      </c>
      <c r="AU345" s="151" t="s">
        <v>90</v>
      </c>
      <c r="AV345" s="12" t="s">
        <v>88</v>
      </c>
      <c r="AW345" s="12" t="s">
        <v>36</v>
      </c>
      <c r="AX345" s="12" t="s">
        <v>80</v>
      </c>
      <c r="AY345" s="151" t="s">
        <v>128</v>
      </c>
    </row>
    <row r="346" spans="2:65" s="13" customFormat="1" ht="11.25">
      <c r="B346" s="156"/>
      <c r="D346" s="144" t="s">
        <v>141</v>
      </c>
      <c r="E346" s="157" t="s">
        <v>1</v>
      </c>
      <c r="F346" s="158" t="s">
        <v>335</v>
      </c>
      <c r="H346" s="159">
        <v>1.98</v>
      </c>
      <c r="I346" s="160"/>
      <c r="L346" s="156"/>
      <c r="M346" s="161"/>
      <c r="T346" s="162"/>
      <c r="AT346" s="157" t="s">
        <v>141</v>
      </c>
      <c r="AU346" s="157" t="s">
        <v>90</v>
      </c>
      <c r="AV346" s="13" t="s">
        <v>90</v>
      </c>
      <c r="AW346" s="13" t="s">
        <v>36</v>
      </c>
      <c r="AX346" s="13" t="s">
        <v>88</v>
      </c>
      <c r="AY346" s="157" t="s">
        <v>128</v>
      </c>
    </row>
    <row r="347" spans="2:65" s="1" customFormat="1" ht="24.2" customHeight="1">
      <c r="B347" s="31"/>
      <c r="C347" s="131" t="s">
        <v>343</v>
      </c>
      <c r="D347" s="131" t="s">
        <v>130</v>
      </c>
      <c r="E347" s="132" t="s">
        <v>344</v>
      </c>
      <c r="F347" s="133" t="s">
        <v>345</v>
      </c>
      <c r="G347" s="134" t="s">
        <v>346</v>
      </c>
      <c r="H347" s="135">
        <v>156.80000000000001</v>
      </c>
      <c r="I347" s="136"/>
      <c r="J347" s="137">
        <f>ROUND(I347*H347,2)</f>
        <v>0</v>
      </c>
      <c r="K347" s="133" t="s">
        <v>134</v>
      </c>
      <c r="L347" s="31"/>
      <c r="M347" s="138" t="s">
        <v>1</v>
      </c>
      <c r="N347" s="139" t="s">
        <v>45</v>
      </c>
      <c r="P347" s="140">
        <f>O347*H347</f>
        <v>0</v>
      </c>
      <c r="Q347" s="140">
        <v>1.65E-3</v>
      </c>
      <c r="R347" s="140">
        <f>Q347*H347</f>
        <v>0.25872000000000001</v>
      </c>
      <c r="S347" s="140">
        <v>0</v>
      </c>
      <c r="T347" s="141">
        <f>S347*H347</f>
        <v>0</v>
      </c>
      <c r="AR347" s="142" t="s">
        <v>135</v>
      </c>
      <c r="AT347" s="142" t="s">
        <v>130</v>
      </c>
      <c r="AU347" s="142" t="s">
        <v>90</v>
      </c>
      <c r="AY347" s="16" t="s">
        <v>128</v>
      </c>
      <c r="BE347" s="143">
        <f>IF(N347="základní",J347,0)</f>
        <v>0</v>
      </c>
      <c r="BF347" s="143">
        <f>IF(N347="snížená",J347,0)</f>
        <v>0</v>
      </c>
      <c r="BG347" s="143">
        <f>IF(N347="zákl. přenesená",J347,0)</f>
        <v>0</v>
      </c>
      <c r="BH347" s="143">
        <f>IF(N347="sníž. přenesená",J347,0)</f>
        <v>0</v>
      </c>
      <c r="BI347" s="143">
        <f>IF(N347="nulová",J347,0)</f>
        <v>0</v>
      </c>
      <c r="BJ347" s="16" t="s">
        <v>88</v>
      </c>
      <c r="BK347" s="143">
        <f>ROUND(I347*H347,2)</f>
        <v>0</v>
      </c>
      <c r="BL347" s="16" t="s">
        <v>135</v>
      </c>
      <c r="BM347" s="142" t="s">
        <v>347</v>
      </c>
    </row>
    <row r="348" spans="2:65" s="1" customFormat="1" ht="11.25">
      <c r="B348" s="31"/>
      <c r="D348" s="144" t="s">
        <v>137</v>
      </c>
      <c r="F348" s="145" t="s">
        <v>345</v>
      </c>
      <c r="I348" s="146"/>
      <c r="L348" s="31"/>
      <c r="M348" s="147"/>
      <c r="T348" s="55"/>
      <c r="AT348" s="16" t="s">
        <v>137</v>
      </c>
      <c r="AU348" s="16" t="s">
        <v>90</v>
      </c>
    </row>
    <row r="349" spans="2:65" s="1" customFormat="1" ht="11.25">
      <c r="B349" s="31"/>
      <c r="D349" s="148" t="s">
        <v>139</v>
      </c>
      <c r="F349" s="149" t="s">
        <v>348</v>
      </c>
      <c r="I349" s="146"/>
      <c r="L349" s="31"/>
      <c r="M349" s="147"/>
      <c r="T349" s="55"/>
      <c r="AT349" s="16" t="s">
        <v>139</v>
      </c>
      <c r="AU349" s="16" t="s">
        <v>90</v>
      </c>
    </row>
    <row r="350" spans="2:65" s="12" customFormat="1" ht="11.25">
      <c r="B350" s="150"/>
      <c r="D350" s="144" t="s">
        <v>141</v>
      </c>
      <c r="E350" s="151" t="s">
        <v>1</v>
      </c>
      <c r="F350" s="152" t="s">
        <v>324</v>
      </c>
      <c r="H350" s="151" t="s">
        <v>1</v>
      </c>
      <c r="I350" s="153"/>
      <c r="L350" s="150"/>
      <c r="M350" s="154"/>
      <c r="T350" s="155"/>
      <c r="AT350" s="151" t="s">
        <v>141</v>
      </c>
      <c r="AU350" s="151" t="s">
        <v>90</v>
      </c>
      <c r="AV350" s="12" t="s">
        <v>88</v>
      </c>
      <c r="AW350" s="12" t="s">
        <v>36</v>
      </c>
      <c r="AX350" s="12" t="s">
        <v>80</v>
      </c>
      <c r="AY350" s="151" t="s">
        <v>128</v>
      </c>
    </row>
    <row r="351" spans="2:65" s="12" customFormat="1" ht="11.25">
      <c r="B351" s="150"/>
      <c r="D351" s="144" t="s">
        <v>141</v>
      </c>
      <c r="E351" s="151" t="s">
        <v>1</v>
      </c>
      <c r="F351" s="152" t="s">
        <v>349</v>
      </c>
      <c r="H351" s="151" t="s">
        <v>1</v>
      </c>
      <c r="I351" s="153"/>
      <c r="L351" s="150"/>
      <c r="M351" s="154"/>
      <c r="T351" s="155"/>
      <c r="AT351" s="151" t="s">
        <v>141</v>
      </c>
      <c r="AU351" s="151" t="s">
        <v>90</v>
      </c>
      <c r="AV351" s="12" t="s">
        <v>88</v>
      </c>
      <c r="AW351" s="12" t="s">
        <v>36</v>
      </c>
      <c r="AX351" s="12" t="s">
        <v>80</v>
      </c>
      <c r="AY351" s="151" t="s">
        <v>128</v>
      </c>
    </row>
    <row r="352" spans="2:65" s="13" customFormat="1" ht="11.25">
      <c r="B352" s="156"/>
      <c r="D352" s="144" t="s">
        <v>141</v>
      </c>
      <c r="E352" s="157" t="s">
        <v>1</v>
      </c>
      <c r="F352" s="158" t="s">
        <v>350</v>
      </c>
      <c r="H352" s="159">
        <v>115.2</v>
      </c>
      <c r="I352" s="160"/>
      <c r="L352" s="156"/>
      <c r="M352" s="161"/>
      <c r="T352" s="162"/>
      <c r="AT352" s="157" t="s">
        <v>141</v>
      </c>
      <c r="AU352" s="157" t="s">
        <v>90</v>
      </c>
      <c r="AV352" s="13" t="s">
        <v>90</v>
      </c>
      <c r="AW352" s="13" t="s">
        <v>36</v>
      </c>
      <c r="AX352" s="13" t="s">
        <v>80</v>
      </c>
      <c r="AY352" s="157" t="s">
        <v>128</v>
      </c>
    </row>
    <row r="353" spans="2:65" s="12" customFormat="1" ht="11.25">
      <c r="B353" s="150"/>
      <c r="D353" s="144" t="s">
        <v>141</v>
      </c>
      <c r="E353" s="151" t="s">
        <v>1</v>
      </c>
      <c r="F353" s="152" t="s">
        <v>145</v>
      </c>
      <c r="H353" s="151" t="s">
        <v>1</v>
      </c>
      <c r="I353" s="153"/>
      <c r="L353" s="150"/>
      <c r="M353" s="154"/>
      <c r="T353" s="155"/>
      <c r="AT353" s="151" t="s">
        <v>141</v>
      </c>
      <c r="AU353" s="151" t="s">
        <v>90</v>
      </c>
      <c r="AV353" s="12" t="s">
        <v>88</v>
      </c>
      <c r="AW353" s="12" t="s">
        <v>36</v>
      </c>
      <c r="AX353" s="12" t="s">
        <v>80</v>
      </c>
      <c r="AY353" s="151" t="s">
        <v>128</v>
      </c>
    </row>
    <row r="354" spans="2:65" s="13" customFormat="1" ht="11.25">
      <c r="B354" s="156"/>
      <c r="D354" s="144" t="s">
        <v>141</v>
      </c>
      <c r="E354" s="157" t="s">
        <v>1</v>
      </c>
      <c r="F354" s="158" t="s">
        <v>351</v>
      </c>
      <c r="H354" s="159">
        <v>41.6</v>
      </c>
      <c r="I354" s="160"/>
      <c r="L354" s="156"/>
      <c r="M354" s="161"/>
      <c r="T354" s="162"/>
      <c r="AT354" s="157" t="s">
        <v>141</v>
      </c>
      <c r="AU354" s="157" t="s">
        <v>90</v>
      </c>
      <c r="AV354" s="13" t="s">
        <v>90</v>
      </c>
      <c r="AW354" s="13" t="s">
        <v>36</v>
      </c>
      <c r="AX354" s="13" t="s">
        <v>80</v>
      </c>
      <c r="AY354" s="157" t="s">
        <v>128</v>
      </c>
    </row>
    <row r="355" spans="2:65" s="14" customFormat="1" ht="11.25">
      <c r="B355" s="163"/>
      <c r="D355" s="144" t="s">
        <v>141</v>
      </c>
      <c r="E355" s="164" t="s">
        <v>1</v>
      </c>
      <c r="F355" s="165" t="s">
        <v>149</v>
      </c>
      <c r="H355" s="166">
        <v>156.80000000000001</v>
      </c>
      <c r="I355" s="167"/>
      <c r="L355" s="163"/>
      <c r="M355" s="168"/>
      <c r="T355" s="169"/>
      <c r="AT355" s="164" t="s">
        <v>141</v>
      </c>
      <c r="AU355" s="164" t="s">
        <v>90</v>
      </c>
      <c r="AV355" s="14" t="s">
        <v>135</v>
      </c>
      <c r="AW355" s="14" t="s">
        <v>36</v>
      </c>
      <c r="AX355" s="14" t="s">
        <v>88</v>
      </c>
      <c r="AY355" s="164" t="s">
        <v>128</v>
      </c>
    </row>
    <row r="356" spans="2:65" s="1" customFormat="1" ht="16.5" customHeight="1">
      <c r="B356" s="31"/>
      <c r="C356" s="170" t="s">
        <v>352</v>
      </c>
      <c r="D356" s="170" t="s">
        <v>292</v>
      </c>
      <c r="E356" s="171" t="s">
        <v>353</v>
      </c>
      <c r="F356" s="172" t="s">
        <v>354</v>
      </c>
      <c r="G356" s="173" t="s">
        <v>346</v>
      </c>
      <c r="H356" s="174">
        <v>156.80000000000001</v>
      </c>
      <c r="I356" s="175"/>
      <c r="J356" s="176">
        <f>ROUND(I356*H356,2)</f>
        <v>0</v>
      </c>
      <c r="K356" s="172" t="s">
        <v>134</v>
      </c>
      <c r="L356" s="177"/>
      <c r="M356" s="178" t="s">
        <v>1</v>
      </c>
      <c r="N356" s="179" t="s">
        <v>45</v>
      </c>
      <c r="P356" s="140">
        <f>O356*H356</f>
        <v>0</v>
      </c>
      <c r="Q356" s="140">
        <v>0.02</v>
      </c>
      <c r="R356" s="140">
        <f>Q356*H356</f>
        <v>3.1360000000000001</v>
      </c>
      <c r="S356" s="140">
        <v>0</v>
      </c>
      <c r="T356" s="141">
        <f>S356*H356</f>
        <v>0</v>
      </c>
      <c r="AR356" s="142" t="s">
        <v>189</v>
      </c>
      <c r="AT356" s="142" t="s">
        <v>292</v>
      </c>
      <c r="AU356" s="142" t="s">
        <v>90</v>
      </c>
      <c r="AY356" s="16" t="s">
        <v>128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6" t="s">
        <v>88</v>
      </c>
      <c r="BK356" s="143">
        <f>ROUND(I356*H356,2)</f>
        <v>0</v>
      </c>
      <c r="BL356" s="16" t="s">
        <v>135</v>
      </c>
      <c r="BM356" s="142" t="s">
        <v>355</v>
      </c>
    </row>
    <row r="357" spans="2:65" s="1" customFormat="1" ht="11.25">
      <c r="B357" s="31"/>
      <c r="D357" s="144" t="s">
        <v>137</v>
      </c>
      <c r="F357" s="145" t="s">
        <v>354</v>
      </c>
      <c r="I357" s="146"/>
      <c r="L357" s="31"/>
      <c r="M357" s="147"/>
      <c r="T357" s="55"/>
      <c r="AT357" s="16" t="s">
        <v>137</v>
      </c>
      <c r="AU357" s="16" t="s">
        <v>90</v>
      </c>
    </row>
    <row r="358" spans="2:65" s="12" customFormat="1" ht="11.25">
      <c r="B358" s="150"/>
      <c r="D358" s="144" t="s">
        <v>141</v>
      </c>
      <c r="E358" s="151" t="s">
        <v>1</v>
      </c>
      <c r="F358" s="152" t="s">
        <v>324</v>
      </c>
      <c r="H358" s="151" t="s">
        <v>1</v>
      </c>
      <c r="I358" s="153"/>
      <c r="L358" s="150"/>
      <c r="M358" s="154"/>
      <c r="T358" s="155"/>
      <c r="AT358" s="151" t="s">
        <v>141</v>
      </c>
      <c r="AU358" s="151" t="s">
        <v>90</v>
      </c>
      <c r="AV358" s="12" t="s">
        <v>88</v>
      </c>
      <c r="AW358" s="12" t="s">
        <v>36</v>
      </c>
      <c r="AX358" s="12" t="s">
        <v>80</v>
      </c>
      <c r="AY358" s="151" t="s">
        <v>128</v>
      </c>
    </row>
    <row r="359" spans="2:65" s="12" customFormat="1" ht="11.25">
      <c r="B359" s="150"/>
      <c r="D359" s="144" t="s">
        <v>141</v>
      </c>
      <c r="E359" s="151" t="s">
        <v>1</v>
      </c>
      <c r="F359" s="152" t="s">
        <v>349</v>
      </c>
      <c r="H359" s="151" t="s">
        <v>1</v>
      </c>
      <c r="I359" s="153"/>
      <c r="L359" s="150"/>
      <c r="M359" s="154"/>
      <c r="T359" s="155"/>
      <c r="AT359" s="151" t="s">
        <v>141</v>
      </c>
      <c r="AU359" s="151" t="s">
        <v>90</v>
      </c>
      <c r="AV359" s="12" t="s">
        <v>88</v>
      </c>
      <c r="AW359" s="12" t="s">
        <v>36</v>
      </c>
      <c r="AX359" s="12" t="s">
        <v>80</v>
      </c>
      <c r="AY359" s="151" t="s">
        <v>128</v>
      </c>
    </row>
    <row r="360" spans="2:65" s="13" customFormat="1" ht="11.25">
      <c r="B360" s="156"/>
      <c r="D360" s="144" t="s">
        <v>141</v>
      </c>
      <c r="E360" s="157" t="s">
        <v>1</v>
      </c>
      <c r="F360" s="158" t="s">
        <v>350</v>
      </c>
      <c r="H360" s="159">
        <v>115.2</v>
      </c>
      <c r="I360" s="160"/>
      <c r="L360" s="156"/>
      <c r="M360" s="161"/>
      <c r="T360" s="162"/>
      <c r="AT360" s="157" t="s">
        <v>141</v>
      </c>
      <c r="AU360" s="157" t="s">
        <v>90</v>
      </c>
      <c r="AV360" s="13" t="s">
        <v>90</v>
      </c>
      <c r="AW360" s="13" t="s">
        <v>36</v>
      </c>
      <c r="AX360" s="13" t="s">
        <v>80</v>
      </c>
      <c r="AY360" s="157" t="s">
        <v>128</v>
      </c>
    </row>
    <row r="361" spans="2:65" s="12" customFormat="1" ht="11.25">
      <c r="B361" s="150"/>
      <c r="D361" s="144" t="s">
        <v>141</v>
      </c>
      <c r="E361" s="151" t="s">
        <v>1</v>
      </c>
      <c r="F361" s="152" t="s">
        <v>145</v>
      </c>
      <c r="H361" s="151" t="s">
        <v>1</v>
      </c>
      <c r="I361" s="153"/>
      <c r="L361" s="150"/>
      <c r="M361" s="154"/>
      <c r="T361" s="155"/>
      <c r="AT361" s="151" t="s">
        <v>141</v>
      </c>
      <c r="AU361" s="151" t="s">
        <v>90</v>
      </c>
      <c r="AV361" s="12" t="s">
        <v>88</v>
      </c>
      <c r="AW361" s="12" t="s">
        <v>36</v>
      </c>
      <c r="AX361" s="12" t="s">
        <v>80</v>
      </c>
      <c r="AY361" s="151" t="s">
        <v>128</v>
      </c>
    </row>
    <row r="362" spans="2:65" s="13" customFormat="1" ht="11.25">
      <c r="B362" s="156"/>
      <c r="D362" s="144" t="s">
        <v>141</v>
      </c>
      <c r="E362" s="157" t="s">
        <v>1</v>
      </c>
      <c r="F362" s="158" t="s">
        <v>351</v>
      </c>
      <c r="H362" s="159">
        <v>41.6</v>
      </c>
      <c r="I362" s="160"/>
      <c r="L362" s="156"/>
      <c r="M362" s="161"/>
      <c r="T362" s="162"/>
      <c r="AT362" s="157" t="s">
        <v>141</v>
      </c>
      <c r="AU362" s="157" t="s">
        <v>90</v>
      </c>
      <c r="AV362" s="13" t="s">
        <v>90</v>
      </c>
      <c r="AW362" s="13" t="s">
        <v>36</v>
      </c>
      <c r="AX362" s="13" t="s">
        <v>80</v>
      </c>
      <c r="AY362" s="157" t="s">
        <v>128</v>
      </c>
    </row>
    <row r="363" spans="2:65" s="14" customFormat="1" ht="11.25">
      <c r="B363" s="163"/>
      <c r="D363" s="144" t="s">
        <v>141</v>
      </c>
      <c r="E363" s="164" t="s">
        <v>1</v>
      </c>
      <c r="F363" s="165" t="s">
        <v>149</v>
      </c>
      <c r="H363" s="166">
        <v>156.80000000000001</v>
      </c>
      <c r="I363" s="167"/>
      <c r="L363" s="163"/>
      <c r="M363" s="168"/>
      <c r="T363" s="169"/>
      <c r="AT363" s="164" t="s">
        <v>141</v>
      </c>
      <c r="AU363" s="164" t="s">
        <v>90</v>
      </c>
      <c r="AV363" s="14" t="s">
        <v>135</v>
      </c>
      <c r="AW363" s="14" t="s">
        <v>36</v>
      </c>
      <c r="AX363" s="14" t="s">
        <v>88</v>
      </c>
      <c r="AY363" s="164" t="s">
        <v>128</v>
      </c>
    </row>
    <row r="364" spans="2:65" s="1" customFormat="1" ht="24.2" customHeight="1">
      <c r="B364" s="31"/>
      <c r="C364" s="131" t="s">
        <v>356</v>
      </c>
      <c r="D364" s="131" t="s">
        <v>130</v>
      </c>
      <c r="E364" s="132" t="s">
        <v>357</v>
      </c>
      <c r="F364" s="133" t="s">
        <v>358</v>
      </c>
      <c r="G364" s="134" t="s">
        <v>346</v>
      </c>
      <c r="H364" s="135">
        <v>3</v>
      </c>
      <c r="I364" s="136"/>
      <c r="J364" s="137">
        <f>ROUND(I364*H364,2)</f>
        <v>0</v>
      </c>
      <c r="K364" s="133" t="s">
        <v>134</v>
      </c>
      <c r="L364" s="31"/>
      <c r="M364" s="138" t="s">
        <v>1</v>
      </c>
      <c r="N364" s="139" t="s">
        <v>45</v>
      </c>
      <c r="P364" s="140">
        <f>O364*H364</f>
        <v>0</v>
      </c>
      <c r="Q364" s="140">
        <v>8.7419999999999998E-2</v>
      </c>
      <c r="R364" s="140">
        <f>Q364*H364</f>
        <v>0.26225999999999999</v>
      </c>
      <c r="S364" s="140">
        <v>0</v>
      </c>
      <c r="T364" s="141">
        <f>S364*H364</f>
        <v>0</v>
      </c>
      <c r="AR364" s="142" t="s">
        <v>135</v>
      </c>
      <c r="AT364" s="142" t="s">
        <v>130</v>
      </c>
      <c r="AU364" s="142" t="s">
        <v>90</v>
      </c>
      <c r="AY364" s="16" t="s">
        <v>128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6" t="s">
        <v>88</v>
      </c>
      <c r="BK364" s="143">
        <f>ROUND(I364*H364,2)</f>
        <v>0</v>
      </c>
      <c r="BL364" s="16" t="s">
        <v>135</v>
      </c>
      <c r="BM364" s="142" t="s">
        <v>359</v>
      </c>
    </row>
    <row r="365" spans="2:65" s="1" customFormat="1" ht="19.5">
      <c r="B365" s="31"/>
      <c r="D365" s="144" t="s">
        <v>137</v>
      </c>
      <c r="F365" s="145" t="s">
        <v>360</v>
      </c>
      <c r="I365" s="146"/>
      <c r="L365" s="31"/>
      <c r="M365" s="147"/>
      <c r="T365" s="55"/>
      <c r="AT365" s="16" t="s">
        <v>137</v>
      </c>
      <c r="AU365" s="16" t="s">
        <v>90</v>
      </c>
    </row>
    <row r="366" spans="2:65" s="1" customFormat="1" ht="11.25">
      <c r="B366" s="31"/>
      <c r="D366" s="148" t="s">
        <v>139</v>
      </c>
      <c r="F366" s="149" t="s">
        <v>361</v>
      </c>
      <c r="I366" s="146"/>
      <c r="L366" s="31"/>
      <c r="M366" s="147"/>
      <c r="T366" s="55"/>
      <c r="AT366" s="16" t="s">
        <v>139</v>
      </c>
      <c r="AU366" s="16" t="s">
        <v>90</v>
      </c>
    </row>
    <row r="367" spans="2:65" s="12" customFormat="1" ht="11.25">
      <c r="B367" s="150"/>
      <c r="D367" s="144" t="s">
        <v>141</v>
      </c>
      <c r="E367" s="151" t="s">
        <v>1</v>
      </c>
      <c r="F367" s="152" t="s">
        <v>362</v>
      </c>
      <c r="H367" s="151" t="s">
        <v>1</v>
      </c>
      <c r="I367" s="153"/>
      <c r="L367" s="150"/>
      <c r="M367" s="154"/>
      <c r="T367" s="155"/>
      <c r="AT367" s="151" t="s">
        <v>141</v>
      </c>
      <c r="AU367" s="151" t="s">
        <v>90</v>
      </c>
      <c r="AV367" s="12" t="s">
        <v>88</v>
      </c>
      <c r="AW367" s="12" t="s">
        <v>36</v>
      </c>
      <c r="AX367" s="12" t="s">
        <v>80</v>
      </c>
      <c r="AY367" s="151" t="s">
        <v>128</v>
      </c>
    </row>
    <row r="368" spans="2:65" s="13" customFormat="1" ht="11.25">
      <c r="B368" s="156"/>
      <c r="D368" s="144" t="s">
        <v>141</v>
      </c>
      <c r="E368" s="157" t="s">
        <v>1</v>
      </c>
      <c r="F368" s="158" t="s">
        <v>363</v>
      </c>
      <c r="H368" s="159">
        <v>3</v>
      </c>
      <c r="I368" s="160"/>
      <c r="L368" s="156"/>
      <c r="M368" s="161"/>
      <c r="T368" s="162"/>
      <c r="AT368" s="157" t="s">
        <v>141</v>
      </c>
      <c r="AU368" s="157" t="s">
        <v>90</v>
      </c>
      <c r="AV368" s="13" t="s">
        <v>90</v>
      </c>
      <c r="AW368" s="13" t="s">
        <v>36</v>
      </c>
      <c r="AX368" s="13" t="s">
        <v>80</v>
      </c>
      <c r="AY368" s="157" t="s">
        <v>128</v>
      </c>
    </row>
    <row r="369" spans="2:65" s="14" customFormat="1" ht="11.25">
      <c r="B369" s="163"/>
      <c r="D369" s="144" t="s">
        <v>141</v>
      </c>
      <c r="E369" s="164" t="s">
        <v>1</v>
      </c>
      <c r="F369" s="165" t="s">
        <v>149</v>
      </c>
      <c r="H369" s="166">
        <v>3</v>
      </c>
      <c r="I369" s="167"/>
      <c r="L369" s="163"/>
      <c r="M369" s="168"/>
      <c r="T369" s="169"/>
      <c r="AT369" s="164" t="s">
        <v>141</v>
      </c>
      <c r="AU369" s="164" t="s">
        <v>90</v>
      </c>
      <c r="AV369" s="14" t="s">
        <v>135</v>
      </c>
      <c r="AW369" s="14" t="s">
        <v>36</v>
      </c>
      <c r="AX369" s="14" t="s">
        <v>88</v>
      </c>
      <c r="AY369" s="164" t="s">
        <v>128</v>
      </c>
    </row>
    <row r="370" spans="2:65" s="1" customFormat="1" ht="24.2" customHeight="1">
      <c r="B370" s="31"/>
      <c r="C370" s="170" t="s">
        <v>364</v>
      </c>
      <c r="D370" s="170" t="s">
        <v>292</v>
      </c>
      <c r="E370" s="171" t="s">
        <v>365</v>
      </c>
      <c r="F370" s="172" t="s">
        <v>366</v>
      </c>
      <c r="G370" s="173" t="s">
        <v>346</v>
      </c>
      <c r="H370" s="174">
        <v>1</v>
      </c>
      <c r="I370" s="175"/>
      <c r="J370" s="176">
        <f>ROUND(I370*H370,2)</f>
        <v>0</v>
      </c>
      <c r="K370" s="172" t="s">
        <v>134</v>
      </c>
      <c r="L370" s="177"/>
      <c r="M370" s="178" t="s">
        <v>1</v>
      </c>
      <c r="N370" s="179" t="s">
        <v>45</v>
      </c>
      <c r="P370" s="140">
        <f>O370*H370</f>
        <v>0</v>
      </c>
      <c r="Q370" s="140">
        <v>2.8000000000000001E-2</v>
      </c>
      <c r="R370" s="140">
        <f>Q370*H370</f>
        <v>2.8000000000000001E-2</v>
      </c>
      <c r="S370" s="140">
        <v>0</v>
      </c>
      <c r="T370" s="141">
        <f>S370*H370</f>
        <v>0</v>
      </c>
      <c r="AR370" s="142" t="s">
        <v>189</v>
      </c>
      <c r="AT370" s="142" t="s">
        <v>292</v>
      </c>
      <c r="AU370" s="142" t="s">
        <v>90</v>
      </c>
      <c r="AY370" s="16" t="s">
        <v>128</v>
      </c>
      <c r="BE370" s="143">
        <f>IF(N370="základní",J370,0)</f>
        <v>0</v>
      </c>
      <c r="BF370" s="143">
        <f>IF(N370="snížená",J370,0)</f>
        <v>0</v>
      </c>
      <c r="BG370" s="143">
        <f>IF(N370="zákl. přenesená",J370,0)</f>
        <v>0</v>
      </c>
      <c r="BH370" s="143">
        <f>IF(N370="sníž. přenesená",J370,0)</f>
        <v>0</v>
      </c>
      <c r="BI370" s="143">
        <f>IF(N370="nulová",J370,0)</f>
        <v>0</v>
      </c>
      <c r="BJ370" s="16" t="s">
        <v>88</v>
      </c>
      <c r="BK370" s="143">
        <f>ROUND(I370*H370,2)</f>
        <v>0</v>
      </c>
      <c r="BL370" s="16" t="s">
        <v>135</v>
      </c>
      <c r="BM370" s="142" t="s">
        <v>367</v>
      </c>
    </row>
    <row r="371" spans="2:65" s="1" customFormat="1" ht="11.25">
      <c r="B371" s="31"/>
      <c r="D371" s="144" t="s">
        <v>137</v>
      </c>
      <c r="F371" s="145" t="s">
        <v>366</v>
      </c>
      <c r="I371" s="146"/>
      <c r="L371" s="31"/>
      <c r="M371" s="147"/>
      <c r="T371" s="55"/>
      <c r="AT371" s="16" t="s">
        <v>137</v>
      </c>
      <c r="AU371" s="16" t="s">
        <v>90</v>
      </c>
    </row>
    <row r="372" spans="2:65" s="12" customFormat="1" ht="11.25">
      <c r="B372" s="150"/>
      <c r="D372" s="144" t="s">
        <v>141</v>
      </c>
      <c r="E372" s="151" t="s">
        <v>1</v>
      </c>
      <c r="F372" s="152" t="s">
        <v>362</v>
      </c>
      <c r="H372" s="151" t="s">
        <v>1</v>
      </c>
      <c r="I372" s="153"/>
      <c r="L372" s="150"/>
      <c r="M372" s="154"/>
      <c r="T372" s="155"/>
      <c r="AT372" s="151" t="s">
        <v>141</v>
      </c>
      <c r="AU372" s="151" t="s">
        <v>90</v>
      </c>
      <c r="AV372" s="12" t="s">
        <v>88</v>
      </c>
      <c r="AW372" s="12" t="s">
        <v>36</v>
      </c>
      <c r="AX372" s="12" t="s">
        <v>80</v>
      </c>
      <c r="AY372" s="151" t="s">
        <v>128</v>
      </c>
    </row>
    <row r="373" spans="2:65" s="13" customFormat="1" ht="11.25">
      <c r="B373" s="156"/>
      <c r="D373" s="144" t="s">
        <v>141</v>
      </c>
      <c r="E373" s="157" t="s">
        <v>1</v>
      </c>
      <c r="F373" s="158" t="s">
        <v>88</v>
      </c>
      <c r="H373" s="159">
        <v>1</v>
      </c>
      <c r="I373" s="160"/>
      <c r="L373" s="156"/>
      <c r="M373" s="161"/>
      <c r="T373" s="162"/>
      <c r="AT373" s="157" t="s">
        <v>141</v>
      </c>
      <c r="AU373" s="157" t="s">
        <v>90</v>
      </c>
      <c r="AV373" s="13" t="s">
        <v>90</v>
      </c>
      <c r="AW373" s="13" t="s">
        <v>36</v>
      </c>
      <c r="AX373" s="13" t="s">
        <v>88</v>
      </c>
      <c r="AY373" s="157" t="s">
        <v>128</v>
      </c>
    </row>
    <row r="374" spans="2:65" s="1" customFormat="1" ht="24.2" customHeight="1">
      <c r="B374" s="31"/>
      <c r="C374" s="170" t="s">
        <v>368</v>
      </c>
      <c r="D374" s="170" t="s">
        <v>292</v>
      </c>
      <c r="E374" s="171" t="s">
        <v>369</v>
      </c>
      <c r="F374" s="172" t="s">
        <v>370</v>
      </c>
      <c r="G374" s="173" t="s">
        <v>346</v>
      </c>
      <c r="H374" s="174">
        <v>1</v>
      </c>
      <c r="I374" s="175"/>
      <c r="J374" s="176">
        <f>ROUND(I374*H374,2)</f>
        <v>0</v>
      </c>
      <c r="K374" s="172" t="s">
        <v>134</v>
      </c>
      <c r="L374" s="177"/>
      <c r="M374" s="178" t="s">
        <v>1</v>
      </c>
      <c r="N374" s="179" t="s">
        <v>45</v>
      </c>
      <c r="P374" s="140">
        <f>O374*H374</f>
        <v>0</v>
      </c>
      <c r="Q374" s="140">
        <v>5.0999999999999997E-2</v>
      </c>
      <c r="R374" s="140">
        <f>Q374*H374</f>
        <v>5.0999999999999997E-2</v>
      </c>
      <c r="S374" s="140">
        <v>0</v>
      </c>
      <c r="T374" s="141">
        <f>S374*H374</f>
        <v>0</v>
      </c>
      <c r="AR374" s="142" t="s">
        <v>189</v>
      </c>
      <c r="AT374" s="142" t="s">
        <v>292</v>
      </c>
      <c r="AU374" s="142" t="s">
        <v>90</v>
      </c>
      <c r="AY374" s="16" t="s">
        <v>128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6" t="s">
        <v>88</v>
      </c>
      <c r="BK374" s="143">
        <f>ROUND(I374*H374,2)</f>
        <v>0</v>
      </c>
      <c r="BL374" s="16" t="s">
        <v>135</v>
      </c>
      <c r="BM374" s="142" t="s">
        <v>371</v>
      </c>
    </row>
    <row r="375" spans="2:65" s="1" customFormat="1" ht="11.25">
      <c r="B375" s="31"/>
      <c r="D375" s="144" t="s">
        <v>137</v>
      </c>
      <c r="F375" s="145" t="s">
        <v>370</v>
      </c>
      <c r="I375" s="146"/>
      <c r="L375" s="31"/>
      <c r="M375" s="147"/>
      <c r="T375" s="55"/>
      <c r="AT375" s="16" t="s">
        <v>137</v>
      </c>
      <c r="AU375" s="16" t="s">
        <v>90</v>
      </c>
    </row>
    <row r="376" spans="2:65" s="12" customFormat="1" ht="11.25">
      <c r="B376" s="150"/>
      <c r="D376" s="144" t="s">
        <v>141</v>
      </c>
      <c r="E376" s="151" t="s">
        <v>1</v>
      </c>
      <c r="F376" s="152" t="s">
        <v>362</v>
      </c>
      <c r="H376" s="151" t="s">
        <v>1</v>
      </c>
      <c r="I376" s="153"/>
      <c r="L376" s="150"/>
      <c r="M376" s="154"/>
      <c r="T376" s="155"/>
      <c r="AT376" s="151" t="s">
        <v>141</v>
      </c>
      <c r="AU376" s="151" t="s">
        <v>90</v>
      </c>
      <c r="AV376" s="12" t="s">
        <v>88</v>
      </c>
      <c r="AW376" s="12" t="s">
        <v>36</v>
      </c>
      <c r="AX376" s="12" t="s">
        <v>80</v>
      </c>
      <c r="AY376" s="151" t="s">
        <v>128</v>
      </c>
    </row>
    <row r="377" spans="2:65" s="13" customFormat="1" ht="11.25">
      <c r="B377" s="156"/>
      <c r="D377" s="144" t="s">
        <v>141</v>
      </c>
      <c r="E377" s="157" t="s">
        <v>1</v>
      </c>
      <c r="F377" s="158" t="s">
        <v>88</v>
      </c>
      <c r="H377" s="159">
        <v>1</v>
      </c>
      <c r="I377" s="160"/>
      <c r="L377" s="156"/>
      <c r="M377" s="161"/>
      <c r="T377" s="162"/>
      <c r="AT377" s="157" t="s">
        <v>141</v>
      </c>
      <c r="AU377" s="157" t="s">
        <v>90</v>
      </c>
      <c r="AV377" s="13" t="s">
        <v>90</v>
      </c>
      <c r="AW377" s="13" t="s">
        <v>36</v>
      </c>
      <c r="AX377" s="13" t="s">
        <v>88</v>
      </c>
      <c r="AY377" s="157" t="s">
        <v>128</v>
      </c>
    </row>
    <row r="378" spans="2:65" s="1" customFormat="1" ht="24.2" customHeight="1">
      <c r="B378" s="31"/>
      <c r="C378" s="170" t="s">
        <v>372</v>
      </c>
      <c r="D378" s="170" t="s">
        <v>292</v>
      </c>
      <c r="E378" s="171" t="s">
        <v>373</v>
      </c>
      <c r="F378" s="172" t="s">
        <v>374</v>
      </c>
      <c r="G378" s="173" t="s">
        <v>346</v>
      </c>
      <c r="H378" s="174">
        <v>1</v>
      </c>
      <c r="I378" s="175"/>
      <c r="J378" s="176">
        <f>ROUND(I378*H378,2)</f>
        <v>0</v>
      </c>
      <c r="K378" s="172" t="s">
        <v>134</v>
      </c>
      <c r="L378" s="177"/>
      <c r="M378" s="178" t="s">
        <v>1</v>
      </c>
      <c r="N378" s="179" t="s">
        <v>45</v>
      </c>
      <c r="P378" s="140">
        <f>O378*H378</f>
        <v>0</v>
      </c>
      <c r="Q378" s="140">
        <v>6.8000000000000005E-2</v>
      </c>
      <c r="R378" s="140">
        <f>Q378*H378</f>
        <v>6.8000000000000005E-2</v>
      </c>
      <c r="S378" s="140">
        <v>0</v>
      </c>
      <c r="T378" s="141">
        <f>S378*H378</f>
        <v>0</v>
      </c>
      <c r="AR378" s="142" t="s">
        <v>189</v>
      </c>
      <c r="AT378" s="142" t="s">
        <v>292</v>
      </c>
      <c r="AU378" s="142" t="s">
        <v>90</v>
      </c>
      <c r="AY378" s="16" t="s">
        <v>128</v>
      </c>
      <c r="BE378" s="143">
        <f>IF(N378="základní",J378,0)</f>
        <v>0</v>
      </c>
      <c r="BF378" s="143">
        <f>IF(N378="snížená",J378,0)</f>
        <v>0</v>
      </c>
      <c r="BG378" s="143">
        <f>IF(N378="zákl. přenesená",J378,0)</f>
        <v>0</v>
      </c>
      <c r="BH378" s="143">
        <f>IF(N378="sníž. přenesená",J378,0)</f>
        <v>0</v>
      </c>
      <c r="BI378" s="143">
        <f>IF(N378="nulová",J378,0)</f>
        <v>0</v>
      </c>
      <c r="BJ378" s="16" t="s">
        <v>88</v>
      </c>
      <c r="BK378" s="143">
        <f>ROUND(I378*H378,2)</f>
        <v>0</v>
      </c>
      <c r="BL378" s="16" t="s">
        <v>135</v>
      </c>
      <c r="BM378" s="142" t="s">
        <v>375</v>
      </c>
    </row>
    <row r="379" spans="2:65" s="1" customFormat="1" ht="11.25">
      <c r="B379" s="31"/>
      <c r="D379" s="144" t="s">
        <v>137</v>
      </c>
      <c r="F379" s="145" t="s">
        <v>374</v>
      </c>
      <c r="I379" s="146"/>
      <c r="L379" s="31"/>
      <c r="M379" s="147"/>
      <c r="T379" s="55"/>
      <c r="AT379" s="16" t="s">
        <v>137</v>
      </c>
      <c r="AU379" s="16" t="s">
        <v>90</v>
      </c>
    </row>
    <row r="380" spans="2:65" s="12" customFormat="1" ht="11.25">
      <c r="B380" s="150"/>
      <c r="D380" s="144" t="s">
        <v>141</v>
      </c>
      <c r="E380" s="151" t="s">
        <v>1</v>
      </c>
      <c r="F380" s="152" t="s">
        <v>362</v>
      </c>
      <c r="H380" s="151" t="s">
        <v>1</v>
      </c>
      <c r="I380" s="153"/>
      <c r="L380" s="150"/>
      <c r="M380" s="154"/>
      <c r="T380" s="155"/>
      <c r="AT380" s="151" t="s">
        <v>141</v>
      </c>
      <c r="AU380" s="151" t="s">
        <v>90</v>
      </c>
      <c r="AV380" s="12" t="s">
        <v>88</v>
      </c>
      <c r="AW380" s="12" t="s">
        <v>36</v>
      </c>
      <c r="AX380" s="12" t="s">
        <v>80</v>
      </c>
      <c r="AY380" s="151" t="s">
        <v>128</v>
      </c>
    </row>
    <row r="381" spans="2:65" s="13" customFormat="1" ht="11.25">
      <c r="B381" s="156"/>
      <c r="D381" s="144" t="s">
        <v>141</v>
      </c>
      <c r="E381" s="157" t="s">
        <v>1</v>
      </c>
      <c r="F381" s="158" t="s">
        <v>88</v>
      </c>
      <c r="H381" s="159">
        <v>1</v>
      </c>
      <c r="I381" s="160"/>
      <c r="L381" s="156"/>
      <c r="M381" s="161"/>
      <c r="T381" s="162"/>
      <c r="AT381" s="157" t="s">
        <v>141</v>
      </c>
      <c r="AU381" s="157" t="s">
        <v>90</v>
      </c>
      <c r="AV381" s="13" t="s">
        <v>90</v>
      </c>
      <c r="AW381" s="13" t="s">
        <v>36</v>
      </c>
      <c r="AX381" s="13" t="s">
        <v>88</v>
      </c>
      <c r="AY381" s="157" t="s">
        <v>128</v>
      </c>
    </row>
    <row r="382" spans="2:65" s="1" customFormat="1" ht="21.75" customHeight="1">
      <c r="B382" s="31"/>
      <c r="C382" s="131" t="s">
        <v>376</v>
      </c>
      <c r="D382" s="131" t="s">
        <v>130</v>
      </c>
      <c r="E382" s="132" t="s">
        <v>377</v>
      </c>
      <c r="F382" s="133" t="s">
        <v>378</v>
      </c>
      <c r="G382" s="134" t="s">
        <v>346</v>
      </c>
      <c r="H382" s="135">
        <v>1</v>
      </c>
      <c r="I382" s="136"/>
      <c r="J382" s="137">
        <f>ROUND(I382*H382,2)</f>
        <v>0</v>
      </c>
      <c r="K382" s="133" t="s">
        <v>134</v>
      </c>
      <c r="L382" s="31"/>
      <c r="M382" s="138" t="s">
        <v>1</v>
      </c>
      <c r="N382" s="139" t="s">
        <v>45</v>
      </c>
      <c r="P382" s="140">
        <f>O382*H382</f>
        <v>0</v>
      </c>
      <c r="Q382" s="140">
        <v>8.7419999999999998E-2</v>
      </c>
      <c r="R382" s="140">
        <f>Q382*H382</f>
        <v>8.7419999999999998E-2</v>
      </c>
      <c r="S382" s="140">
        <v>0</v>
      </c>
      <c r="T382" s="141">
        <f>S382*H382</f>
        <v>0</v>
      </c>
      <c r="AR382" s="142" t="s">
        <v>135</v>
      </c>
      <c r="AT382" s="142" t="s">
        <v>130</v>
      </c>
      <c r="AU382" s="142" t="s">
        <v>90</v>
      </c>
      <c r="AY382" s="16" t="s">
        <v>128</v>
      </c>
      <c r="BE382" s="143">
        <f>IF(N382="základní",J382,0)</f>
        <v>0</v>
      </c>
      <c r="BF382" s="143">
        <f>IF(N382="snížená",J382,0)</f>
        <v>0</v>
      </c>
      <c r="BG382" s="143">
        <f>IF(N382="zákl. přenesená",J382,0)</f>
        <v>0</v>
      </c>
      <c r="BH382" s="143">
        <f>IF(N382="sníž. přenesená",J382,0)</f>
        <v>0</v>
      </c>
      <c r="BI382" s="143">
        <f>IF(N382="nulová",J382,0)</f>
        <v>0</v>
      </c>
      <c r="BJ382" s="16" t="s">
        <v>88</v>
      </c>
      <c r="BK382" s="143">
        <f>ROUND(I382*H382,2)</f>
        <v>0</v>
      </c>
      <c r="BL382" s="16" t="s">
        <v>135</v>
      </c>
      <c r="BM382" s="142" t="s">
        <v>379</v>
      </c>
    </row>
    <row r="383" spans="2:65" s="1" customFormat="1" ht="19.5">
      <c r="B383" s="31"/>
      <c r="D383" s="144" t="s">
        <v>137</v>
      </c>
      <c r="F383" s="145" t="s">
        <v>380</v>
      </c>
      <c r="I383" s="146"/>
      <c r="L383" s="31"/>
      <c r="M383" s="147"/>
      <c r="T383" s="55"/>
      <c r="AT383" s="16" t="s">
        <v>137</v>
      </c>
      <c r="AU383" s="16" t="s">
        <v>90</v>
      </c>
    </row>
    <row r="384" spans="2:65" s="1" customFormat="1" ht="11.25">
      <c r="B384" s="31"/>
      <c r="D384" s="148" t="s">
        <v>139</v>
      </c>
      <c r="F384" s="149" t="s">
        <v>381</v>
      </c>
      <c r="I384" s="146"/>
      <c r="L384" s="31"/>
      <c r="M384" s="147"/>
      <c r="T384" s="55"/>
      <c r="AT384" s="16" t="s">
        <v>139</v>
      </c>
      <c r="AU384" s="16" t="s">
        <v>90</v>
      </c>
    </row>
    <row r="385" spans="2:65" s="12" customFormat="1" ht="11.25">
      <c r="B385" s="150"/>
      <c r="D385" s="144" t="s">
        <v>141</v>
      </c>
      <c r="E385" s="151" t="s">
        <v>1</v>
      </c>
      <c r="F385" s="152" t="s">
        <v>362</v>
      </c>
      <c r="H385" s="151" t="s">
        <v>1</v>
      </c>
      <c r="I385" s="153"/>
      <c r="L385" s="150"/>
      <c r="M385" s="154"/>
      <c r="T385" s="155"/>
      <c r="AT385" s="151" t="s">
        <v>141</v>
      </c>
      <c r="AU385" s="151" t="s">
        <v>90</v>
      </c>
      <c r="AV385" s="12" t="s">
        <v>88</v>
      </c>
      <c r="AW385" s="12" t="s">
        <v>36</v>
      </c>
      <c r="AX385" s="12" t="s">
        <v>80</v>
      </c>
      <c r="AY385" s="151" t="s">
        <v>128</v>
      </c>
    </row>
    <row r="386" spans="2:65" s="13" customFormat="1" ht="11.25">
      <c r="B386" s="156"/>
      <c r="D386" s="144" t="s">
        <v>141</v>
      </c>
      <c r="E386" s="157" t="s">
        <v>1</v>
      </c>
      <c r="F386" s="158" t="s">
        <v>88</v>
      </c>
      <c r="H386" s="159">
        <v>1</v>
      </c>
      <c r="I386" s="160"/>
      <c r="L386" s="156"/>
      <c r="M386" s="161"/>
      <c r="T386" s="162"/>
      <c r="AT386" s="157" t="s">
        <v>141</v>
      </c>
      <c r="AU386" s="157" t="s">
        <v>90</v>
      </c>
      <c r="AV386" s="13" t="s">
        <v>90</v>
      </c>
      <c r="AW386" s="13" t="s">
        <v>36</v>
      </c>
      <c r="AX386" s="13" t="s">
        <v>88</v>
      </c>
      <c r="AY386" s="157" t="s">
        <v>128</v>
      </c>
    </row>
    <row r="387" spans="2:65" s="1" customFormat="1" ht="24.2" customHeight="1">
      <c r="B387" s="31"/>
      <c r="C387" s="170" t="s">
        <v>382</v>
      </c>
      <c r="D387" s="170" t="s">
        <v>292</v>
      </c>
      <c r="E387" s="171" t="s">
        <v>383</v>
      </c>
      <c r="F387" s="172" t="s">
        <v>384</v>
      </c>
      <c r="G387" s="173" t="s">
        <v>346</v>
      </c>
      <c r="H387" s="174">
        <v>1</v>
      </c>
      <c r="I387" s="175"/>
      <c r="J387" s="176">
        <f>ROUND(I387*H387,2)</f>
        <v>0</v>
      </c>
      <c r="K387" s="172" t="s">
        <v>134</v>
      </c>
      <c r="L387" s="177"/>
      <c r="M387" s="178" t="s">
        <v>1</v>
      </c>
      <c r="N387" s="179" t="s">
        <v>45</v>
      </c>
      <c r="P387" s="140">
        <f>O387*H387</f>
        <v>0</v>
      </c>
      <c r="Q387" s="140">
        <v>8.1000000000000003E-2</v>
      </c>
      <c r="R387" s="140">
        <f>Q387*H387</f>
        <v>8.1000000000000003E-2</v>
      </c>
      <c r="S387" s="140">
        <v>0</v>
      </c>
      <c r="T387" s="141">
        <f>S387*H387</f>
        <v>0</v>
      </c>
      <c r="AR387" s="142" t="s">
        <v>189</v>
      </c>
      <c r="AT387" s="142" t="s">
        <v>292</v>
      </c>
      <c r="AU387" s="142" t="s">
        <v>90</v>
      </c>
      <c r="AY387" s="16" t="s">
        <v>128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6" t="s">
        <v>88</v>
      </c>
      <c r="BK387" s="143">
        <f>ROUND(I387*H387,2)</f>
        <v>0</v>
      </c>
      <c r="BL387" s="16" t="s">
        <v>135</v>
      </c>
      <c r="BM387" s="142" t="s">
        <v>385</v>
      </c>
    </row>
    <row r="388" spans="2:65" s="1" customFormat="1" ht="11.25">
      <c r="B388" s="31"/>
      <c r="D388" s="144" t="s">
        <v>137</v>
      </c>
      <c r="F388" s="145" t="s">
        <v>384</v>
      </c>
      <c r="I388" s="146"/>
      <c r="L388" s="31"/>
      <c r="M388" s="147"/>
      <c r="T388" s="55"/>
      <c r="AT388" s="16" t="s">
        <v>137</v>
      </c>
      <c r="AU388" s="16" t="s">
        <v>90</v>
      </c>
    </row>
    <row r="389" spans="2:65" s="12" customFormat="1" ht="11.25">
      <c r="B389" s="150"/>
      <c r="D389" s="144" t="s">
        <v>141</v>
      </c>
      <c r="E389" s="151" t="s">
        <v>1</v>
      </c>
      <c r="F389" s="152" t="s">
        <v>362</v>
      </c>
      <c r="H389" s="151" t="s">
        <v>1</v>
      </c>
      <c r="I389" s="153"/>
      <c r="L389" s="150"/>
      <c r="M389" s="154"/>
      <c r="T389" s="155"/>
      <c r="AT389" s="151" t="s">
        <v>141</v>
      </c>
      <c r="AU389" s="151" t="s">
        <v>90</v>
      </c>
      <c r="AV389" s="12" t="s">
        <v>88</v>
      </c>
      <c r="AW389" s="12" t="s">
        <v>36</v>
      </c>
      <c r="AX389" s="12" t="s">
        <v>80</v>
      </c>
      <c r="AY389" s="151" t="s">
        <v>128</v>
      </c>
    </row>
    <row r="390" spans="2:65" s="13" customFormat="1" ht="11.25">
      <c r="B390" s="156"/>
      <c r="D390" s="144" t="s">
        <v>141</v>
      </c>
      <c r="E390" s="157" t="s">
        <v>1</v>
      </c>
      <c r="F390" s="158" t="s">
        <v>88</v>
      </c>
      <c r="H390" s="159">
        <v>1</v>
      </c>
      <c r="I390" s="160"/>
      <c r="L390" s="156"/>
      <c r="M390" s="161"/>
      <c r="T390" s="162"/>
      <c r="AT390" s="157" t="s">
        <v>141</v>
      </c>
      <c r="AU390" s="157" t="s">
        <v>90</v>
      </c>
      <c r="AV390" s="13" t="s">
        <v>90</v>
      </c>
      <c r="AW390" s="13" t="s">
        <v>36</v>
      </c>
      <c r="AX390" s="13" t="s">
        <v>88</v>
      </c>
      <c r="AY390" s="157" t="s">
        <v>128</v>
      </c>
    </row>
    <row r="391" spans="2:65" s="1" customFormat="1" ht="24.2" customHeight="1">
      <c r="B391" s="31"/>
      <c r="C391" s="131" t="s">
        <v>386</v>
      </c>
      <c r="D391" s="131" t="s">
        <v>130</v>
      </c>
      <c r="E391" s="132" t="s">
        <v>387</v>
      </c>
      <c r="F391" s="133" t="s">
        <v>388</v>
      </c>
      <c r="G391" s="134" t="s">
        <v>226</v>
      </c>
      <c r="H391" s="135">
        <v>0.67500000000000004</v>
      </c>
      <c r="I391" s="136"/>
      <c r="J391" s="137">
        <f>ROUND(I391*H391,2)</f>
        <v>0</v>
      </c>
      <c r="K391" s="133" t="s">
        <v>134</v>
      </c>
      <c r="L391" s="31"/>
      <c r="M391" s="138" t="s">
        <v>1</v>
      </c>
      <c r="N391" s="139" t="s">
        <v>45</v>
      </c>
      <c r="P391" s="140">
        <f>O391*H391</f>
        <v>0</v>
      </c>
      <c r="Q391" s="140">
        <v>0</v>
      </c>
      <c r="R391" s="140">
        <f>Q391*H391</f>
        <v>0</v>
      </c>
      <c r="S391" s="140">
        <v>0</v>
      </c>
      <c r="T391" s="141">
        <f>S391*H391</f>
        <v>0</v>
      </c>
      <c r="AR391" s="142" t="s">
        <v>135</v>
      </c>
      <c r="AT391" s="142" t="s">
        <v>130</v>
      </c>
      <c r="AU391" s="142" t="s">
        <v>90</v>
      </c>
      <c r="AY391" s="16" t="s">
        <v>128</v>
      </c>
      <c r="BE391" s="143">
        <f>IF(N391="základní",J391,0)</f>
        <v>0</v>
      </c>
      <c r="BF391" s="143">
        <f>IF(N391="snížená",J391,0)</f>
        <v>0</v>
      </c>
      <c r="BG391" s="143">
        <f>IF(N391="zákl. přenesená",J391,0)</f>
        <v>0</v>
      </c>
      <c r="BH391" s="143">
        <f>IF(N391="sníž. přenesená",J391,0)</f>
        <v>0</v>
      </c>
      <c r="BI391" s="143">
        <f>IF(N391="nulová",J391,0)</f>
        <v>0</v>
      </c>
      <c r="BJ391" s="16" t="s">
        <v>88</v>
      </c>
      <c r="BK391" s="143">
        <f>ROUND(I391*H391,2)</f>
        <v>0</v>
      </c>
      <c r="BL391" s="16" t="s">
        <v>135</v>
      </c>
      <c r="BM391" s="142" t="s">
        <v>389</v>
      </c>
    </row>
    <row r="392" spans="2:65" s="1" customFormat="1" ht="11.25">
      <c r="B392" s="31"/>
      <c r="D392" s="144" t="s">
        <v>137</v>
      </c>
      <c r="F392" s="145" t="s">
        <v>388</v>
      </c>
      <c r="I392" s="146"/>
      <c r="L392" s="31"/>
      <c r="M392" s="147"/>
      <c r="T392" s="55"/>
      <c r="AT392" s="16" t="s">
        <v>137</v>
      </c>
      <c r="AU392" s="16" t="s">
        <v>90</v>
      </c>
    </row>
    <row r="393" spans="2:65" s="1" customFormat="1" ht="11.25">
      <c r="B393" s="31"/>
      <c r="D393" s="148" t="s">
        <v>139</v>
      </c>
      <c r="F393" s="149" t="s">
        <v>390</v>
      </c>
      <c r="I393" s="146"/>
      <c r="L393" s="31"/>
      <c r="M393" s="147"/>
      <c r="T393" s="55"/>
      <c r="AT393" s="16" t="s">
        <v>139</v>
      </c>
      <c r="AU393" s="16" t="s">
        <v>90</v>
      </c>
    </row>
    <row r="394" spans="2:65" s="12" customFormat="1" ht="11.25">
      <c r="B394" s="150"/>
      <c r="D394" s="144" t="s">
        <v>141</v>
      </c>
      <c r="E394" s="151" t="s">
        <v>1</v>
      </c>
      <c r="F394" s="152" t="s">
        <v>391</v>
      </c>
      <c r="H394" s="151" t="s">
        <v>1</v>
      </c>
      <c r="I394" s="153"/>
      <c r="L394" s="150"/>
      <c r="M394" s="154"/>
      <c r="T394" s="155"/>
      <c r="AT394" s="151" t="s">
        <v>141</v>
      </c>
      <c r="AU394" s="151" t="s">
        <v>90</v>
      </c>
      <c r="AV394" s="12" t="s">
        <v>88</v>
      </c>
      <c r="AW394" s="12" t="s">
        <v>36</v>
      </c>
      <c r="AX394" s="12" t="s">
        <v>80</v>
      </c>
      <c r="AY394" s="151" t="s">
        <v>128</v>
      </c>
    </row>
    <row r="395" spans="2:65" s="12" customFormat="1" ht="11.25">
      <c r="B395" s="150"/>
      <c r="D395" s="144" t="s">
        <v>141</v>
      </c>
      <c r="E395" s="151" t="s">
        <v>1</v>
      </c>
      <c r="F395" s="152" t="s">
        <v>392</v>
      </c>
      <c r="H395" s="151" t="s">
        <v>1</v>
      </c>
      <c r="I395" s="153"/>
      <c r="L395" s="150"/>
      <c r="M395" s="154"/>
      <c r="T395" s="155"/>
      <c r="AT395" s="151" t="s">
        <v>141</v>
      </c>
      <c r="AU395" s="151" t="s">
        <v>90</v>
      </c>
      <c r="AV395" s="12" t="s">
        <v>88</v>
      </c>
      <c r="AW395" s="12" t="s">
        <v>36</v>
      </c>
      <c r="AX395" s="12" t="s">
        <v>80</v>
      </c>
      <c r="AY395" s="151" t="s">
        <v>128</v>
      </c>
    </row>
    <row r="396" spans="2:65" s="13" customFormat="1" ht="11.25">
      <c r="B396" s="156"/>
      <c r="D396" s="144" t="s">
        <v>141</v>
      </c>
      <c r="E396" s="157" t="s">
        <v>1</v>
      </c>
      <c r="F396" s="158" t="s">
        <v>393</v>
      </c>
      <c r="H396" s="159">
        <v>0.67500000000000004</v>
      </c>
      <c r="I396" s="160"/>
      <c r="L396" s="156"/>
      <c r="M396" s="161"/>
      <c r="T396" s="162"/>
      <c r="AT396" s="157" t="s">
        <v>141</v>
      </c>
      <c r="AU396" s="157" t="s">
        <v>90</v>
      </c>
      <c r="AV396" s="13" t="s">
        <v>90</v>
      </c>
      <c r="AW396" s="13" t="s">
        <v>36</v>
      </c>
      <c r="AX396" s="13" t="s">
        <v>88</v>
      </c>
      <c r="AY396" s="157" t="s">
        <v>128</v>
      </c>
    </row>
    <row r="397" spans="2:65" s="1" customFormat="1" ht="24.2" customHeight="1">
      <c r="B397" s="31"/>
      <c r="C397" s="131" t="s">
        <v>394</v>
      </c>
      <c r="D397" s="131" t="s">
        <v>130</v>
      </c>
      <c r="E397" s="132" t="s">
        <v>395</v>
      </c>
      <c r="F397" s="133" t="s">
        <v>396</v>
      </c>
      <c r="G397" s="134" t="s">
        <v>226</v>
      </c>
      <c r="H397" s="135">
        <v>22.74</v>
      </c>
      <c r="I397" s="136"/>
      <c r="J397" s="137">
        <f>ROUND(I397*H397,2)</f>
        <v>0</v>
      </c>
      <c r="K397" s="133" t="s">
        <v>134</v>
      </c>
      <c r="L397" s="31"/>
      <c r="M397" s="138" t="s">
        <v>1</v>
      </c>
      <c r="N397" s="139" t="s">
        <v>45</v>
      </c>
      <c r="P397" s="140">
        <f>O397*H397</f>
        <v>0</v>
      </c>
      <c r="Q397" s="140">
        <v>0</v>
      </c>
      <c r="R397" s="140">
        <f>Q397*H397</f>
        <v>0</v>
      </c>
      <c r="S397" s="140">
        <v>0</v>
      </c>
      <c r="T397" s="141">
        <f>S397*H397</f>
        <v>0</v>
      </c>
      <c r="AR397" s="142" t="s">
        <v>135</v>
      </c>
      <c r="AT397" s="142" t="s">
        <v>130</v>
      </c>
      <c r="AU397" s="142" t="s">
        <v>90</v>
      </c>
      <c r="AY397" s="16" t="s">
        <v>128</v>
      </c>
      <c r="BE397" s="143">
        <f>IF(N397="základní",J397,0)</f>
        <v>0</v>
      </c>
      <c r="BF397" s="143">
        <f>IF(N397="snížená",J397,0)</f>
        <v>0</v>
      </c>
      <c r="BG397" s="143">
        <f>IF(N397="zákl. přenesená",J397,0)</f>
        <v>0</v>
      </c>
      <c r="BH397" s="143">
        <f>IF(N397="sníž. přenesená",J397,0)</f>
        <v>0</v>
      </c>
      <c r="BI397" s="143">
        <f>IF(N397="nulová",J397,0)</f>
        <v>0</v>
      </c>
      <c r="BJ397" s="16" t="s">
        <v>88</v>
      </c>
      <c r="BK397" s="143">
        <f>ROUND(I397*H397,2)</f>
        <v>0</v>
      </c>
      <c r="BL397" s="16" t="s">
        <v>135</v>
      </c>
      <c r="BM397" s="142" t="s">
        <v>397</v>
      </c>
    </row>
    <row r="398" spans="2:65" s="1" customFormat="1" ht="11.25">
      <c r="B398" s="31"/>
      <c r="D398" s="144" t="s">
        <v>137</v>
      </c>
      <c r="F398" s="145" t="s">
        <v>396</v>
      </c>
      <c r="I398" s="146"/>
      <c r="L398" s="31"/>
      <c r="M398" s="147"/>
      <c r="T398" s="55"/>
      <c r="AT398" s="16" t="s">
        <v>137</v>
      </c>
      <c r="AU398" s="16" t="s">
        <v>90</v>
      </c>
    </row>
    <row r="399" spans="2:65" s="1" customFormat="1" ht="11.25">
      <c r="B399" s="31"/>
      <c r="D399" s="148" t="s">
        <v>139</v>
      </c>
      <c r="F399" s="149" t="s">
        <v>398</v>
      </c>
      <c r="I399" s="146"/>
      <c r="L399" s="31"/>
      <c r="M399" s="147"/>
      <c r="T399" s="55"/>
      <c r="AT399" s="16" t="s">
        <v>139</v>
      </c>
      <c r="AU399" s="16" t="s">
        <v>90</v>
      </c>
    </row>
    <row r="400" spans="2:65" s="12" customFormat="1" ht="11.25">
      <c r="B400" s="150"/>
      <c r="D400" s="144" t="s">
        <v>141</v>
      </c>
      <c r="E400" s="151" t="s">
        <v>1</v>
      </c>
      <c r="F400" s="152" t="s">
        <v>399</v>
      </c>
      <c r="H400" s="151" t="s">
        <v>1</v>
      </c>
      <c r="I400" s="153"/>
      <c r="L400" s="150"/>
      <c r="M400" s="154"/>
      <c r="T400" s="155"/>
      <c r="AT400" s="151" t="s">
        <v>141</v>
      </c>
      <c r="AU400" s="151" t="s">
        <v>90</v>
      </c>
      <c r="AV400" s="12" t="s">
        <v>88</v>
      </c>
      <c r="AW400" s="12" t="s">
        <v>36</v>
      </c>
      <c r="AX400" s="12" t="s">
        <v>80</v>
      </c>
      <c r="AY400" s="151" t="s">
        <v>128</v>
      </c>
    </row>
    <row r="401" spans="2:65" s="12" customFormat="1" ht="11.25">
      <c r="B401" s="150"/>
      <c r="D401" s="144" t="s">
        <v>141</v>
      </c>
      <c r="E401" s="151" t="s">
        <v>1</v>
      </c>
      <c r="F401" s="152" t="s">
        <v>349</v>
      </c>
      <c r="H401" s="151" t="s">
        <v>1</v>
      </c>
      <c r="I401" s="153"/>
      <c r="L401" s="150"/>
      <c r="M401" s="154"/>
      <c r="T401" s="155"/>
      <c r="AT401" s="151" t="s">
        <v>141</v>
      </c>
      <c r="AU401" s="151" t="s">
        <v>90</v>
      </c>
      <c r="AV401" s="12" t="s">
        <v>88</v>
      </c>
      <c r="AW401" s="12" t="s">
        <v>36</v>
      </c>
      <c r="AX401" s="12" t="s">
        <v>80</v>
      </c>
      <c r="AY401" s="151" t="s">
        <v>128</v>
      </c>
    </row>
    <row r="402" spans="2:65" s="13" customFormat="1" ht="11.25">
      <c r="B402" s="156"/>
      <c r="D402" s="144" t="s">
        <v>141</v>
      </c>
      <c r="E402" s="157" t="s">
        <v>1</v>
      </c>
      <c r="F402" s="158" t="s">
        <v>400</v>
      </c>
      <c r="H402" s="159">
        <v>17.28</v>
      </c>
      <c r="I402" s="160"/>
      <c r="L402" s="156"/>
      <c r="M402" s="161"/>
      <c r="T402" s="162"/>
      <c r="AT402" s="157" t="s">
        <v>141</v>
      </c>
      <c r="AU402" s="157" t="s">
        <v>90</v>
      </c>
      <c r="AV402" s="13" t="s">
        <v>90</v>
      </c>
      <c r="AW402" s="13" t="s">
        <v>36</v>
      </c>
      <c r="AX402" s="13" t="s">
        <v>80</v>
      </c>
      <c r="AY402" s="157" t="s">
        <v>128</v>
      </c>
    </row>
    <row r="403" spans="2:65" s="12" customFormat="1" ht="11.25">
      <c r="B403" s="150"/>
      <c r="D403" s="144" t="s">
        <v>141</v>
      </c>
      <c r="E403" s="151" t="s">
        <v>1</v>
      </c>
      <c r="F403" s="152" t="s">
        <v>401</v>
      </c>
      <c r="H403" s="151" t="s">
        <v>1</v>
      </c>
      <c r="I403" s="153"/>
      <c r="L403" s="150"/>
      <c r="M403" s="154"/>
      <c r="T403" s="155"/>
      <c r="AT403" s="151" t="s">
        <v>141</v>
      </c>
      <c r="AU403" s="151" t="s">
        <v>90</v>
      </c>
      <c r="AV403" s="12" t="s">
        <v>88</v>
      </c>
      <c r="AW403" s="12" t="s">
        <v>36</v>
      </c>
      <c r="AX403" s="12" t="s">
        <v>80</v>
      </c>
      <c r="AY403" s="151" t="s">
        <v>128</v>
      </c>
    </row>
    <row r="404" spans="2:65" s="13" customFormat="1" ht="11.25">
      <c r="B404" s="156"/>
      <c r="D404" s="144" t="s">
        <v>141</v>
      </c>
      <c r="E404" s="157" t="s">
        <v>1</v>
      </c>
      <c r="F404" s="158" t="s">
        <v>402</v>
      </c>
      <c r="H404" s="159">
        <v>5.46</v>
      </c>
      <c r="I404" s="160"/>
      <c r="L404" s="156"/>
      <c r="M404" s="161"/>
      <c r="T404" s="162"/>
      <c r="AT404" s="157" t="s">
        <v>141</v>
      </c>
      <c r="AU404" s="157" t="s">
        <v>90</v>
      </c>
      <c r="AV404" s="13" t="s">
        <v>90</v>
      </c>
      <c r="AW404" s="13" t="s">
        <v>36</v>
      </c>
      <c r="AX404" s="13" t="s">
        <v>80</v>
      </c>
      <c r="AY404" s="157" t="s">
        <v>128</v>
      </c>
    </row>
    <row r="405" spans="2:65" s="14" customFormat="1" ht="11.25">
      <c r="B405" s="163"/>
      <c r="D405" s="144" t="s">
        <v>141</v>
      </c>
      <c r="E405" s="164" t="s">
        <v>1</v>
      </c>
      <c r="F405" s="165" t="s">
        <v>149</v>
      </c>
      <c r="H405" s="166">
        <v>22.74</v>
      </c>
      <c r="I405" s="167"/>
      <c r="L405" s="163"/>
      <c r="M405" s="168"/>
      <c r="T405" s="169"/>
      <c r="AT405" s="164" t="s">
        <v>141</v>
      </c>
      <c r="AU405" s="164" t="s">
        <v>90</v>
      </c>
      <c r="AV405" s="14" t="s">
        <v>135</v>
      </c>
      <c r="AW405" s="14" t="s">
        <v>36</v>
      </c>
      <c r="AX405" s="14" t="s">
        <v>88</v>
      </c>
      <c r="AY405" s="164" t="s">
        <v>128</v>
      </c>
    </row>
    <row r="406" spans="2:65" s="1" customFormat="1" ht="33" customHeight="1">
      <c r="B406" s="31"/>
      <c r="C406" s="131" t="s">
        <v>403</v>
      </c>
      <c r="D406" s="131" t="s">
        <v>130</v>
      </c>
      <c r="E406" s="132" t="s">
        <v>404</v>
      </c>
      <c r="F406" s="133" t="s">
        <v>405</v>
      </c>
      <c r="G406" s="134" t="s">
        <v>133</v>
      </c>
      <c r="H406" s="135">
        <v>75.8</v>
      </c>
      <c r="I406" s="136"/>
      <c r="J406" s="137">
        <f>ROUND(I406*H406,2)</f>
        <v>0</v>
      </c>
      <c r="K406" s="133" t="s">
        <v>134</v>
      </c>
      <c r="L406" s="31"/>
      <c r="M406" s="138" t="s">
        <v>1</v>
      </c>
      <c r="N406" s="139" t="s">
        <v>45</v>
      </c>
      <c r="P406" s="140">
        <f>O406*H406</f>
        <v>0</v>
      </c>
      <c r="Q406" s="140">
        <v>7.8799999999999999E-3</v>
      </c>
      <c r="R406" s="140">
        <f>Q406*H406</f>
        <v>0.59730399999999995</v>
      </c>
      <c r="S406" s="140">
        <v>0</v>
      </c>
      <c r="T406" s="141">
        <f>S406*H406</f>
        <v>0</v>
      </c>
      <c r="AR406" s="142" t="s">
        <v>135</v>
      </c>
      <c r="AT406" s="142" t="s">
        <v>130</v>
      </c>
      <c r="AU406" s="142" t="s">
        <v>90</v>
      </c>
      <c r="AY406" s="16" t="s">
        <v>128</v>
      </c>
      <c r="BE406" s="143">
        <f>IF(N406="základní",J406,0)</f>
        <v>0</v>
      </c>
      <c r="BF406" s="143">
        <f>IF(N406="snížená",J406,0)</f>
        <v>0</v>
      </c>
      <c r="BG406" s="143">
        <f>IF(N406="zákl. přenesená",J406,0)</f>
        <v>0</v>
      </c>
      <c r="BH406" s="143">
        <f>IF(N406="sníž. přenesená",J406,0)</f>
        <v>0</v>
      </c>
      <c r="BI406" s="143">
        <f>IF(N406="nulová",J406,0)</f>
        <v>0</v>
      </c>
      <c r="BJ406" s="16" t="s">
        <v>88</v>
      </c>
      <c r="BK406" s="143">
        <f>ROUND(I406*H406,2)</f>
        <v>0</v>
      </c>
      <c r="BL406" s="16" t="s">
        <v>135</v>
      </c>
      <c r="BM406" s="142" t="s">
        <v>406</v>
      </c>
    </row>
    <row r="407" spans="2:65" s="1" customFormat="1" ht="29.25">
      <c r="B407" s="31"/>
      <c r="D407" s="144" t="s">
        <v>137</v>
      </c>
      <c r="F407" s="145" t="s">
        <v>407</v>
      </c>
      <c r="I407" s="146"/>
      <c r="L407" s="31"/>
      <c r="M407" s="147"/>
      <c r="T407" s="55"/>
      <c r="AT407" s="16" t="s">
        <v>137</v>
      </c>
      <c r="AU407" s="16" t="s">
        <v>90</v>
      </c>
    </row>
    <row r="408" spans="2:65" s="1" customFormat="1" ht="11.25">
      <c r="B408" s="31"/>
      <c r="D408" s="148" t="s">
        <v>139</v>
      </c>
      <c r="F408" s="149" t="s">
        <v>408</v>
      </c>
      <c r="I408" s="146"/>
      <c r="L408" s="31"/>
      <c r="M408" s="147"/>
      <c r="T408" s="55"/>
      <c r="AT408" s="16" t="s">
        <v>139</v>
      </c>
      <c r="AU408" s="16" t="s">
        <v>90</v>
      </c>
    </row>
    <row r="409" spans="2:65" s="12" customFormat="1" ht="11.25">
      <c r="B409" s="150"/>
      <c r="D409" s="144" t="s">
        <v>141</v>
      </c>
      <c r="E409" s="151" t="s">
        <v>1</v>
      </c>
      <c r="F409" s="152" t="s">
        <v>399</v>
      </c>
      <c r="H409" s="151" t="s">
        <v>1</v>
      </c>
      <c r="I409" s="153"/>
      <c r="L409" s="150"/>
      <c r="M409" s="154"/>
      <c r="T409" s="155"/>
      <c r="AT409" s="151" t="s">
        <v>141</v>
      </c>
      <c r="AU409" s="151" t="s">
        <v>90</v>
      </c>
      <c r="AV409" s="12" t="s">
        <v>88</v>
      </c>
      <c r="AW409" s="12" t="s">
        <v>36</v>
      </c>
      <c r="AX409" s="12" t="s">
        <v>80</v>
      </c>
      <c r="AY409" s="151" t="s">
        <v>128</v>
      </c>
    </row>
    <row r="410" spans="2:65" s="12" customFormat="1" ht="11.25">
      <c r="B410" s="150"/>
      <c r="D410" s="144" t="s">
        <v>141</v>
      </c>
      <c r="E410" s="151" t="s">
        <v>1</v>
      </c>
      <c r="F410" s="152" t="s">
        <v>349</v>
      </c>
      <c r="H410" s="151" t="s">
        <v>1</v>
      </c>
      <c r="I410" s="153"/>
      <c r="L410" s="150"/>
      <c r="M410" s="154"/>
      <c r="T410" s="155"/>
      <c r="AT410" s="151" t="s">
        <v>141</v>
      </c>
      <c r="AU410" s="151" t="s">
        <v>90</v>
      </c>
      <c r="AV410" s="12" t="s">
        <v>88</v>
      </c>
      <c r="AW410" s="12" t="s">
        <v>36</v>
      </c>
      <c r="AX410" s="12" t="s">
        <v>80</v>
      </c>
      <c r="AY410" s="151" t="s">
        <v>128</v>
      </c>
    </row>
    <row r="411" spans="2:65" s="13" customFormat="1" ht="11.25">
      <c r="B411" s="156"/>
      <c r="D411" s="144" t="s">
        <v>141</v>
      </c>
      <c r="E411" s="157" t="s">
        <v>1</v>
      </c>
      <c r="F411" s="158" t="s">
        <v>409</v>
      </c>
      <c r="H411" s="159">
        <v>57.6</v>
      </c>
      <c r="I411" s="160"/>
      <c r="L411" s="156"/>
      <c r="M411" s="161"/>
      <c r="T411" s="162"/>
      <c r="AT411" s="157" t="s">
        <v>141</v>
      </c>
      <c r="AU411" s="157" t="s">
        <v>90</v>
      </c>
      <c r="AV411" s="13" t="s">
        <v>90</v>
      </c>
      <c r="AW411" s="13" t="s">
        <v>36</v>
      </c>
      <c r="AX411" s="13" t="s">
        <v>80</v>
      </c>
      <c r="AY411" s="157" t="s">
        <v>128</v>
      </c>
    </row>
    <row r="412" spans="2:65" s="12" customFormat="1" ht="11.25">
      <c r="B412" s="150"/>
      <c r="D412" s="144" t="s">
        <v>141</v>
      </c>
      <c r="E412" s="151" t="s">
        <v>1</v>
      </c>
      <c r="F412" s="152" t="s">
        <v>401</v>
      </c>
      <c r="H412" s="151" t="s">
        <v>1</v>
      </c>
      <c r="I412" s="153"/>
      <c r="L412" s="150"/>
      <c r="M412" s="154"/>
      <c r="T412" s="155"/>
      <c r="AT412" s="151" t="s">
        <v>141</v>
      </c>
      <c r="AU412" s="151" t="s">
        <v>90</v>
      </c>
      <c r="AV412" s="12" t="s">
        <v>88</v>
      </c>
      <c r="AW412" s="12" t="s">
        <v>36</v>
      </c>
      <c r="AX412" s="12" t="s">
        <v>80</v>
      </c>
      <c r="AY412" s="151" t="s">
        <v>128</v>
      </c>
    </row>
    <row r="413" spans="2:65" s="13" customFormat="1" ht="11.25">
      <c r="B413" s="156"/>
      <c r="D413" s="144" t="s">
        <v>141</v>
      </c>
      <c r="E413" s="157" t="s">
        <v>1</v>
      </c>
      <c r="F413" s="158" t="s">
        <v>410</v>
      </c>
      <c r="H413" s="159">
        <v>18.2</v>
      </c>
      <c r="I413" s="160"/>
      <c r="L413" s="156"/>
      <c r="M413" s="161"/>
      <c r="T413" s="162"/>
      <c r="AT413" s="157" t="s">
        <v>141</v>
      </c>
      <c r="AU413" s="157" t="s">
        <v>90</v>
      </c>
      <c r="AV413" s="13" t="s">
        <v>90</v>
      </c>
      <c r="AW413" s="13" t="s">
        <v>36</v>
      </c>
      <c r="AX413" s="13" t="s">
        <v>80</v>
      </c>
      <c r="AY413" s="157" t="s">
        <v>128</v>
      </c>
    </row>
    <row r="414" spans="2:65" s="14" customFormat="1" ht="11.25">
      <c r="B414" s="163"/>
      <c r="D414" s="144" t="s">
        <v>141</v>
      </c>
      <c r="E414" s="164" t="s">
        <v>1</v>
      </c>
      <c r="F414" s="165" t="s">
        <v>149</v>
      </c>
      <c r="H414" s="166">
        <v>75.8</v>
      </c>
      <c r="I414" s="167"/>
      <c r="L414" s="163"/>
      <c r="M414" s="168"/>
      <c r="T414" s="169"/>
      <c r="AT414" s="164" t="s">
        <v>141</v>
      </c>
      <c r="AU414" s="164" t="s">
        <v>90</v>
      </c>
      <c r="AV414" s="14" t="s">
        <v>135</v>
      </c>
      <c r="AW414" s="14" t="s">
        <v>36</v>
      </c>
      <c r="AX414" s="14" t="s">
        <v>88</v>
      </c>
      <c r="AY414" s="164" t="s">
        <v>128</v>
      </c>
    </row>
    <row r="415" spans="2:65" s="1" customFormat="1" ht="37.9" customHeight="1">
      <c r="B415" s="31"/>
      <c r="C415" s="131" t="s">
        <v>411</v>
      </c>
      <c r="D415" s="131" t="s">
        <v>130</v>
      </c>
      <c r="E415" s="132" t="s">
        <v>412</v>
      </c>
      <c r="F415" s="133" t="s">
        <v>413</v>
      </c>
      <c r="G415" s="134" t="s">
        <v>133</v>
      </c>
      <c r="H415" s="135">
        <v>75.8</v>
      </c>
      <c r="I415" s="136"/>
      <c r="J415" s="137">
        <f>ROUND(I415*H415,2)</f>
        <v>0</v>
      </c>
      <c r="K415" s="133" t="s">
        <v>134</v>
      </c>
      <c r="L415" s="31"/>
      <c r="M415" s="138" t="s">
        <v>1</v>
      </c>
      <c r="N415" s="139" t="s">
        <v>45</v>
      </c>
      <c r="P415" s="140">
        <f>O415*H415</f>
        <v>0</v>
      </c>
      <c r="Q415" s="140">
        <v>0</v>
      </c>
      <c r="R415" s="140">
        <f>Q415*H415</f>
        <v>0</v>
      </c>
      <c r="S415" s="140">
        <v>0</v>
      </c>
      <c r="T415" s="141">
        <f>S415*H415</f>
        <v>0</v>
      </c>
      <c r="AR415" s="142" t="s">
        <v>135</v>
      </c>
      <c r="AT415" s="142" t="s">
        <v>130</v>
      </c>
      <c r="AU415" s="142" t="s">
        <v>90</v>
      </c>
      <c r="AY415" s="16" t="s">
        <v>128</v>
      </c>
      <c r="BE415" s="143">
        <f>IF(N415="základní",J415,0)</f>
        <v>0</v>
      </c>
      <c r="BF415" s="143">
        <f>IF(N415="snížená",J415,0)</f>
        <v>0</v>
      </c>
      <c r="BG415" s="143">
        <f>IF(N415="zákl. přenesená",J415,0)</f>
        <v>0</v>
      </c>
      <c r="BH415" s="143">
        <f>IF(N415="sníž. přenesená",J415,0)</f>
        <v>0</v>
      </c>
      <c r="BI415" s="143">
        <f>IF(N415="nulová",J415,0)</f>
        <v>0</v>
      </c>
      <c r="BJ415" s="16" t="s">
        <v>88</v>
      </c>
      <c r="BK415" s="143">
        <f>ROUND(I415*H415,2)</f>
        <v>0</v>
      </c>
      <c r="BL415" s="16" t="s">
        <v>135</v>
      </c>
      <c r="BM415" s="142" t="s">
        <v>414</v>
      </c>
    </row>
    <row r="416" spans="2:65" s="1" customFormat="1" ht="29.25">
      <c r="B416" s="31"/>
      <c r="D416" s="144" t="s">
        <v>137</v>
      </c>
      <c r="F416" s="145" t="s">
        <v>415</v>
      </c>
      <c r="I416" s="146"/>
      <c r="L416" s="31"/>
      <c r="M416" s="147"/>
      <c r="T416" s="55"/>
      <c r="AT416" s="16" t="s">
        <v>137</v>
      </c>
      <c r="AU416" s="16" t="s">
        <v>90</v>
      </c>
    </row>
    <row r="417" spans="2:65" s="1" customFormat="1" ht="11.25">
      <c r="B417" s="31"/>
      <c r="D417" s="148" t="s">
        <v>139</v>
      </c>
      <c r="F417" s="149" t="s">
        <v>416</v>
      </c>
      <c r="I417" s="146"/>
      <c r="L417" s="31"/>
      <c r="M417" s="147"/>
      <c r="T417" s="55"/>
      <c r="AT417" s="16" t="s">
        <v>139</v>
      </c>
      <c r="AU417" s="16" t="s">
        <v>90</v>
      </c>
    </row>
    <row r="418" spans="2:65" s="12" customFormat="1" ht="11.25">
      <c r="B418" s="150"/>
      <c r="D418" s="144" t="s">
        <v>141</v>
      </c>
      <c r="E418" s="151" t="s">
        <v>1</v>
      </c>
      <c r="F418" s="152" t="s">
        <v>399</v>
      </c>
      <c r="H418" s="151" t="s">
        <v>1</v>
      </c>
      <c r="I418" s="153"/>
      <c r="L418" s="150"/>
      <c r="M418" s="154"/>
      <c r="T418" s="155"/>
      <c r="AT418" s="151" t="s">
        <v>141</v>
      </c>
      <c r="AU418" s="151" t="s">
        <v>90</v>
      </c>
      <c r="AV418" s="12" t="s">
        <v>88</v>
      </c>
      <c r="AW418" s="12" t="s">
        <v>36</v>
      </c>
      <c r="AX418" s="12" t="s">
        <v>80</v>
      </c>
      <c r="AY418" s="151" t="s">
        <v>128</v>
      </c>
    </row>
    <row r="419" spans="2:65" s="12" customFormat="1" ht="11.25">
      <c r="B419" s="150"/>
      <c r="D419" s="144" t="s">
        <v>141</v>
      </c>
      <c r="E419" s="151" t="s">
        <v>1</v>
      </c>
      <c r="F419" s="152" t="s">
        <v>349</v>
      </c>
      <c r="H419" s="151" t="s">
        <v>1</v>
      </c>
      <c r="I419" s="153"/>
      <c r="L419" s="150"/>
      <c r="M419" s="154"/>
      <c r="T419" s="155"/>
      <c r="AT419" s="151" t="s">
        <v>141</v>
      </c>
      <c r="AU419" s="151" t="s">
        <v>90</v>
      </c>
      <c r="AV419" s="12" t="s">
        <v>88</v>
      </c>
      <c r="AW419" s="12" t="s">
        <v>36</v>
      </c>
      <c r="AX419" s="12" t="s">
        <v>80</v>
      </c>
      <c r="AY419" s="151" t="s">
        <v>128</v>
      </c>
    </row>
    <row r="420" spans="2:65" s="13" customFormat="1" ht="11.25">
      <c r="B420" s="156"/>
      <c r="D420" s="144" t="s">
        <v>141</v>
      </c>
      <c r="E420" s="157" t="s">
        <v>1</v>
      </c>
      <c r="F420" s="158" t="s">
        <v>409</v>
      </c>
      <c r="H420" s="159">
        <v>57.6</v>
      </c>
      <c r="I420" s="160"/>
      <c r="L420" s="156"/>
      <c r="M420" s="161"/>
      <c r="T420" s="162"/>
      <c r="AT420" s="157" t="s">
        <v>141</v>
      </c>
      <c r="AU420" s="157" t="s">
        <v>90</v>
      </c>
      <c r="AV420" s="13" t="s">
        <v>90</v>
      </c>
      <c r="AW420" s="13" t="s">
        <v>36</v>
      </c>
      <c r="AX420" s="13" t="s">
        <v>80</v>
      </c>
      <c r="AY420" s="157" t="s">
        <v>128</v>
      </c>
    </row>
    <row r="421" spans="2:65" s="12" customFormat="1" ht="11.25">
      <c r="B421" s="150"/>
      <c r="D421" s="144" t="s">
        <v>141</v>
      </c>
      <c r="E421" s="151" t="s">
        <v>1</v>
      </c>
      <c r="F421" s="152" t="s">
        <v>401</v>
      </c>
      <c r="H421" s="151" t="s">
        <v>1</v>
      </c>
      <c r="I421" s="153"/>
      <c r="L421" s="150"/>
      <c r="M421" s="154"/>
      <c r="T421" s="155"/>
      <c r="AT421" s="151" t="s">
        <v>141</v>
      </c>
      <c r="AU421" s="151" t="s">
        <v>90</v>
      </c>
      <c r="AV421" s="12" t="s">
        <v>88</v>
      </c>
      <c r="AW421" s="12" t="s">
        <v>36</v>
      </c>
      <c r="AX421" s="12" t="s">
        <v>80</v>
      </c>
      <c r="AY421" s="151" t="s">
        <v>128</v>
      </c>
    </row>
    <row r="422" spans="2:65" s="13" customFormat="1" ht="11.25">
      <c r="B422" s="156"/>
      <c r="D422" s="144" t="s">
        <v>141</v>
      </c>
      <c r="E422" s="157" t="s">
        <v>1</v>
      </c>
      <c r="F422" s="158" t="s">
        <v>410</v>
      </c>
      <c r="H422" s="159">
        <v>18.2</v>
      </c>
      <c r="I422" s="160"/>
      <c r="L422" s="156"/>
      <c r="M422" s="161"/>
      <c r="T422" s="162"/>
      <c r="AT422" s="157" t="s">
        <v>141</v>
      </c>
      <c r="AU422" s="157" t="s">
        <v>90</v>
      </c>
      <c r="AV422" s="13" t="s">
        <v>90</v>
      </c>
      <c r="AW422" s="13" t="s">
        <v>36</v>
      </c>
      <c r="AX422" s="13" t="s">
        <v>80</v>
      </c>
      <c r="AY422" s="157" t="s">
        <v>128</v>
      </c>
    </row>
    <row r="423" spans="2:65" s="14" customFormat="1" ht="11.25">
      <c r="B423" s="163"/>
      <c r="D423" s="144" t="s">
        <v>141</v>
      </c>
      <c r="E423" s="164" t="s">
        <v>1</v>
      </c>
      <c r="F423" s="165" t="s">
        <v>149</v>
      </c>
      <c r="H423" s="166">
        <v>75.8</v>
      </c>
      <c r="I423" s="167"/>
      <c r="L423" s="163"/>
      <c r="M423" s="168"/>
      <c r="T423" s="169"/>
      <c r="AT423" s="164" t="s">
        <v>141</v>
      </c>
      <c r="AU423" s="164" t="s">
        <v>90</v>
      </c>
      <c r="AV423" s="14" t="s">
        <v>135</v>
      </c>
      <c r="AW423" s="14" t="s">
        <v>36</v>
      </c>
      <c r="AX423" s="14" t="s">
        <v>88</v>
      </c>
      <c r="AY423" s="164" t="s">
        <v>128</v>
      </c>
    </row>
    <row r="424" spans="2:65" s="11" customFormat="1" ht="22.9" customHeight="1">
      <c r="B424" s="119"/>
      <c r="D424" s="120" t="s">
        <v>79</v>
      </c>
      <c r="E424" s="129" t="s">
        <v>164</v>
      </c>
      <c r="F424" s="129" t="s">
        <v>417</v>
      </c>
      <c r="I424" s="122"/>
      <c r="J424" s="130">
        <f>BK424</f>
        <v>0</v>
      </c>
      <c r="L424" s="119"/>
      <c r="M424" s="124"/>
      <c r="P424" s="125">
        <f>SUM(P425:P504)</f>
        <v>0</v>
      </c>
      <c r="R424" s="125">
        <f>SUM(R425:R504)</f>
        <v>0.17366599999999999</v>
      </c>
      <c r="T424" s="126">
        <f>SUM(T425:T504)</f>
        <v>0</v>
      </c>
      <c r="AR424" s="120" t="s">
        <v>88</v>
      </c>
      <c r="AT424" s="127" t="s">
        <v>79</v>
      </c>
      <c r="AU424" s="127" t="s">
        <v>88</v>
      </c>
      <c r="AY424" s="120" t="s">
        <v>128</v>
      </c>
      <c r="BK424" s="128">
        <f>SUM(BK425:BK504)</f>
        <v>0</v>
      </c>
    </row>
    <row r="425" spans="2:65" s="1" customFormat="1" ht="16.5" customHeight="1">
      <c r="B425" s="31"/>
      <c r="C425" s="131" t="s">
        <v>418</v>
      </c>
      <c r="D425" s="131" t="s">
        <v>130</v>
      </c>
      <c r="E425" s="132" t="s">
        <v>419</v>
      </c>
      <c r="F425" s="133" t="s">
        <v>420</v>
      </c>
      <c r="G425" s="134" t="s">
        <v>133</v>
      </c>
      <c r="H425" s="135">
        <v>244.6</v>
      </c>
      <c r="I425" s="136"/>
      <c r="J425" s="137">
        <f>ROUND(I425*H425,2)</f>
        <v>0</v>
      </c>
      <c r="K425" s="133" t="s">
        <v>134</v>
      </c>
      <c r="L425" s="31"/>
      <c r="M425" s="138" t="s">
        <v>1</v>
      </c>
      <c r="N425" s="139" t="s">
        <v>45</v>
      </c>
      <c r="P425" s="140">
        <f>O425*H425</f>
        <v>0</v>
      </c>
      <c r="Q425" s="140">
        <v>0</v>
      </c>
      <c r="R425" s="140">
        <f>Q425*H425</f>
        <v>0</v>
      </c>
      <c r="S425" s="140">
        <v>0</v>
      </c>
      <c r="T425" s="141">
        <f>S425*H425</f>
        <v>0</v>
      </c>
      <c r="AR425" s="142" t="s">
        <v>135</v>
      </c>
      <c r="AT425" s="142" t="s">
        <v>130</v>
      </c>
      <c r="AU425" s="142" t="s">
        <v>90</v>
      </c>
      <c r="AY425" s="16" t="s">
        <v>128</v>
      </c>
      <c r="BE425" s="143">
        <f>IF(N425="základní",J425,0)</f>
        <v>0</v>
      </c>
      <c r="BF425" s="143">
        <f>IF(N425="snížená",J425,0)</f>
        <v>0</v>
      </c>
      <c r="BG425" s="143">
        <f>IF(N425="zákl. přenesená",J425,0)</f>
        <v>0</v>
      </c>
      <c r="BH425" s="143">
        <f>IF(N425="sníž. přenesená",J425,0)</f>
        <v>0</v>
      </c>
      <c r="BI425" s="143">
        <f>IF(N425="nulová",J425,0)</f>
        <v>0</v>
      </c>
      <c r="BJ425" s="16" t="s">
        <v>88</v>
      </c>
      <c r="BK425" s="143">
        <f>ROUND(I425*H425,2)</f>
        <v>0</v>
      </c>
      <c r="BL425" s="16" t="s">
        <v>135</v>
      </c>
      <c r="BM425" s="142" t="s">
        <v>421</v>
      </c>
    </row>
    <row r="426" spans="2:65" s="1" customFormat="1" ht="11.25">
      <c r="B426" s="31"/>
      <c r="D426" s="144" t="s">
        <v>137</v>
      </c>
      <c r="F426" s="145" t="s">
        <v>420</v>
      </c>
      <c r="I426" s="146"/>
      <c r="L426" s="31"/>
      <c r="M426" s="147"/>
      <c r="T426" s="55"/>
      <c r="AT426" s="16" t="s">
        <v>137</v>
      </c>
      <c r="AU426" s="16" t="s">
        <v>90</v>
      </c>
    </row>
    <row r="427" spans="2:65" s="1" customFormat="1" ht="11.25">
      <c r="B427" s="31"/>
      <c r="D427" s="148" t="s">
        <v>139</v>
      </c>
      <c r="F427" s="149" t="s">
        <v>422</v>
      </c>
      <c r="I427" s="146"/>
      <c r="L427" s="31"/>
      <c r="M427" s="147"/>
      <c r="T427" s="55"/>
      <c r="AT427" s="16" t="s">
        <v>139</v>
      </c>
      <c r="AU427" s="16" t="s">
        <v>90</v>
      </c>
    </row>
    <row r="428" spans="2:65" s="12" customFormat="1" ht="11.25">
      <c r="B428" s="150"/>
      <c r="D428" s="144" t="s">
        <v>141</v>
      </c>
      <c r="E428" s="151" t="s">
        <v>1</v>
      </c>
      <c r="F428" s="152" t="s">
        <v>142</v>
      </c>
      <c r="H428" s="151" t="s">
        <v>1</v>
      </c>
      <c r="I428" s="153"/>
      <c r="L428" s="150"/>
      <c r="M428" s="154"/>
      <c r="T428" s="155"/>
      <c r="AT428" s="151" t="s">
        <v>141</v>
      </c>
      <c r="AU428" s="151" t="s">
        <v>90</v>
      </c>
      <c r="AV428" s="12" t="s">
        <v>88</v>
      </c>
      <c r="AW428" s="12" t="s">
        <v>36</v>
      </c>
      <c r="AX428" s="12" t="s">
        <v>80</v>
      </c>
      <c r="AY428" s="151" t="s">
        <v>128</v>
      </c>
    </row>
    <row r="429" spans="2:65" s="12" customFormat="1" ht="11.25">
      <c r="B429" s="150"/>
      <c r="D429" s="144" t="s">
        <v>141</v>
      </c>
      <c r="E429" s="151" t="s">
        <v>1</v>
      </c>
      <c r="F429" s="152" t="s">
        <v>143</v>
      </c>
      <c r="H429" s="151" t="s">
        <v>1</v>
      </c>
      <c r="I429" s="153"/>
      <c r="L429" s="150"/>
      <c r="M429" s="154"/>
      <c r="T429" s="155"/>
      <c r="AT429" s="151" t="s">
        <v>141</v>
      </c>
      <c r="AU429" s="151" t="s">
        <v>90</v>
      </c>
      <c r="AV429" s="12" t="s">
        <v>88</v>
      </c>
      <c r="AW429" s="12" t="s">
        <v>36</v>
      </c>
      <c r="AX429" s="12" t="s">
        <v>80</v>
      </c>
      <c r="AY429" s="151" t="s">
        <v>128</v>
      </c>
    </row>
    <row r="430" spans="2:65" s="13" customFormat="1" ht="11.25">
      <c r="B430" s="156"/>
      <c r="D430" s="144" t="s">
        <v>141</v>
      </c>
      <c r="E430" s="157" t="s">
        <v>1</v>
      </c>
      <c r="F430" s="158" t="s">
        <v>144</v>
      </c>
      <c r="H430" s="159">
        <v>172.8</v>
      </c>
      <c r="I430" s="160"/>
      <c r="L430" s="156"/>
      <c r="M430" s="161"/>
      <c r="T430" s="162"/>
      <c r="AT430" s="157" t="s">
        <v>141</v>
      </c>
      <c r="AU430" s="157" t="s">
        <v>90</v>
      </c>
      <c r="AV430" s="13" t="s">
        <v>90</v>
      </c>
      <c r="AW430" s="13" t="s">
        <v>36</v>
      </c>
      <c r="AX430" s="13" t="s">
        <v>80</v>
      </c>
      <c r="AY430" s="157" t="s">
        <v>128</v>
      </c>
    </row>
    <row r="431" spans="2:65" s="12" customFormat="1" ht="11.25">
      <c r="B431" s="150"/>
      <c r="D431" s="144" t="s">
        <v>141</v>
      </c>
      <c r="E431" s="151" t="s">
        <v>1</v>
      </c>
      <c r="F431" s="152" t="s">
        <v>145</v>
      </c>
      <c r="H431" s="151" t="s">
        <v>1</v>
      </c>
      <c r="I431" s="153"/>
      <c r="L431" s="150"/>
      <c r="M431" s="154"/>
      <c r="T431" s="155"/>
      <c r="AT431" s="151" t="s">
        <v>141</v>
      </c>
      <c r="AU431" s="151" t="s">
        <v>90</v>
      </c>
      <c r="AV431" s="12" t="s">
        <v>88</v>
      </c>
      <c r="AW431" s="12" t="s">
        <v>36</v>
      </c>
      <c r="AX431" s="12" t="s">
        <v>80</v>
      </c>
      <c r="AY431" s="151" t="s">
        <v>128</v>
      </c>
    </row>
    <row r="432" spans="2:65" s="13" customFormat="1" ht="11.25">
      <c r="B432" s="156"/>
      <c r="D432" s="144" t="s">
        <v>141</v>
      </c>
      <c r="E432" s="157" t="s">
        <v>1</v>
      </c>
      <c r="F432" s="158" t="s">
        <v>146</v>
      </c>
      <c r="H432" s="159">
        <v>52</v>
      </c>
      <c r="I432" s="160"/>
      <c r="L432" s="156"/>
      <c r="M432" s="161"/>
      <c r="T432" s="162"/>
      <c r="AT432" s="157" t="s">
        <v>141</v>
      </c>
      <c r="AU432" s="157" t="s">
        <v>90</v>
      </c>
      <c r="AV432" s="13" t="s">
        <v>90</v>
      </c>
      <c r="AW432" s="13" t="s">
        <v>36</v>
      </c>
      <c r="AX432" s="13" t="s">
        <v>80</v>
      </c>
      <c r="AY432" s="157" t="s">
        <v>128</v>
      </c>
    </row>
    <row r="433" spans="2:65" s="12" customFormat="1" ht="11.25">
      <c r="B433" s="150"/>
      <c r="D433" s="144" t="s">
        <v>141</v>
      </c>
      <c r="E433" s="151" t="s">
        <v>1</v>
      </c>
      <c r="F433" s="152" t="s">
        <v>147</v>
      </c>
      <c r="H433" s="151" t="s">
        <v>1</v>
      </c>
      <c r="I433" s="153"/>
      <c r="L433" s="150"/>
      <c r="M433" s="154"/>
      <c r="T433" s="155"/>
      <c r="AT433" s="151" t="s">
        <v>141</v>
      </c>
      <c r="AU433" s="151" t="s">
        <v>90</v>
      </c>
      <c r="AV433" s="12" t="s">
        <v>88</v>
      </c>
      <c r="AW433" s="12" t="s">
        <v>36</v>
      </c>
      <c r="AX433" s="12" t="s">
        <v>80</v>
      </c>
      <c r="AY433" s="151" t="s">
        <v>128</v>
      </c>
    </row>
    <row r="434" spans="2:65" s="13" customFormat="1" ht="11.25">
      <c r="B434" s="156"/>
      <c r="D434" s="144" t="s">
        <v>141</v>
      </c>
      <c r="E434" s="157" t="s">
        <v>1</v>
      </c>
      <c r="F434" s="158" t="s">
        <v>148</v>
      </c>
      <c r="H434" s="159">
        <v>19.8</v>
      </c>
      <c r="I434" s="160"/>
      <c r="L434" s="156"/>
      <c r="M434" s="161"/>
      <c r="T434" s="162"/>
      <c r="AT434" s="157" t="s">
        <v>141</v>
      </c>
      <c r="AU434" s="157" t="s">
        <v>90</v>
      </c>
      <c r="AV434" s="13" t="s">
        <v>90</v>
      </c>
      <c r="AW434" s="13" t="s">
        <v>36</v>
      </c>
      <c r="AX434" s="13" t="s">
        <v>80</v>
      </c>
      <c r="AY434" s="157" t="s">
        <v>128</v>
      </c>
    </row>
    <row r="435" spans="2:65" s="14" customFormat="1" ht="11.25">
      <c r="B435" s="163"/>
      <c r="D435" s="144" t="s">
        <v>141</v>
      </c>
      <c r="E435" s="164" t="s">
        <v>1</v>
      </c>
      <c r="F435" s="165" t="s">
        <v>149</v>
      </c>
      <c r="H435" s="166">
        <v>244.6</v>
      </c>
      <c r="I435" s="167"/>
      <c r="L435" s="163"/>
      <c r="M435" s="168"/>
      <c r="T435" s="169"/>
      <c r="AT435" s="164" t="s">
        <v>141</v>
      </c>
      <c r="AU435" s="164" t="s">
        <v>90</v>
      </c>
      <c r="AV435" s="14" t="s">
        <v>135</v>
      </c>
      <c r="AW435" s="14" t="s">
        <v>36</v>
      </c>
      <c r="AX435" s="14" t="s">
        <v>88</v>
      </c>
      <c r="AY435" s="164" t="s">
        <v>128</v>
      </c>
    </row>
    <row r="436" spans="2:65" s="1" customFormat="1" ht="24.2" customHeight="1">
      <c r="B436" s="31"/>
      <c r="C436" s="131" t="s">
        <v>423</v>
      </c>
      <c r="D436" s="131" t="s">
        <v>130</v>
      </c>
      <c r="E436" s="132" t="s">
        <v>424</v>
      </c>
      <c r="F436" s="133" t="s">
        <v>425</v>
      </c>
      <c r="G436" s="134" t="s">
        <v>133</v>
      </c>
      <c r="H436" s="135">
        <v>244.6</v>
      </c>
      <c r="I436" s="136"/>
      <c r="J436" s="137">
        <f>ROUND(I436*H436,2)</f>
        <v>0</v>
      </c>
      <c r="K436" s="133" t="s">
        <v>134</v>
      </c>
      <c r="L436" s="31"/>
      <c r="M436" s="138" t="s">
        <v>1</v>
      </c>
      <c r="N436" s="139" t="s">
        <v>45</v>
      </c>
      <c r="P436" s="140">
        <f>O436*H436</f>
        <v>0</v>
      </c>
      <c r="Q436" s="140">
        <v>0</v>
      </c>
      <c r="R436" s="140">
        <f>Q436*H436</f>
        <v>0</v>
      </c>
      <c r="S436" s="140">
        <v>0</v>
      </c>
      <c r="T436" s="141">
        <f>S436*H436</f>
        <v>0</v>
      </c>
      <c r="AR436" s="142" t="s">
        <v>135</v>
      </c>
      <c r="AT436" s="142" t="s">
        <v>130</v>
      </c>
      <c r="AU436" s="142" t="s">
        <v>90</v>
      </c>
      <c r="AY436" s="16" t="s">
        <v>128</v>
      </c>
      <c r="BE436" s="143">
        <f>IF(N436="základní",J436,0)</f>
        <v>0</v>
      </c>
      <c r="BF436" s="143">
        <f>IF(N436="snížená",J436,0)</f>
        <v>0</v>
      </c>
      <c r="BG436" s="143">
        <f>IF(N436="zákl. přenesená",J436,0)</f>
        <v>0</v>
      </c>
      <c r="BH436" s="143">
        <f>IF(N436="sníž. přenesená",J436,0)</f>
        <v>0</v>
      </c>
      <c r="BI436" s="143">
        <f>IF(N436="nulová",J436,0)</f>
        <v>0</v>
      </c>
      <c r="BJ436" s="16" t="s">
        <v>88</v>
      </c>
      <c r="BK436" s="143">
        <f>ROUND(I436*H436,2)</f>
        <v>0</v>
      </c>
      <c r="BL436" s="16" t="s">
        <v>135</v>
      </c>
      <c r="BM436" s="142" t="s">
        <v>426</v>
      </c>
    </row>
    <row r="437" spans="2:65" s="1" customFormat="1" ht="29.25">
      <c r="B437" s="31"/>
      <c r="D437" s="144" t="s">
        <v>137</v>
      </c>
      <c r="F437" s="145" t="s">
        <v>427</v>
      </c>
      <c r="I437" s="146"/>
      <c r="L437" s="31"/>
      <c r="M437" s="147"/>
      <c r="T437" s="55"/>
      <c r="AT437" s="16" t="s">
        <v>137</v>
      </c>
      <c r="AU437" s="16" t="s">
        <v>90</v>
      </c>
    </row>
    <row r="438" spans="2:65" s="1" customFormat="1" ht="11.25">
      <c r="B438" s="31"/>
      <c r="D438" s="148" t="s">
        <v>139</v>
      </c>
      <c r="F438" s="149" t="s">
        <v>428</v>
      </c>
      <c r="I438" s="146"/>
      <c r="L438" s="31"/>
      <c r="M438" s="147"/>
      <c r="T438" s="55"/>
      <c r="AT438" s="16" t="s">
        <v>139</v>
      </c>
      <c r="AU438" s="16" t="s">
        <v>90</v>
      </c>
    </row>
    <row r="439" spans="2:65" s="12" customFormat="1" ht="11.25">
      <c r="B439" s="150"/>
      <c r="D439" s="144" t="s">
        <v>141</v>
      </c>
      <c r="E439" s="151" t="s">
        <v>1</v>
      </c>
      <c r="F439" s="152" t="s">
        <v>142</v>
      </c>
      <c r="H439" s="151" t="s">
        <v>1</v>
      </c>
      <c r="I439" s="153"/>
      <c r="L439" s="150"/>
      <c r="M439" s="154"/>
      <c r="T439" s="155"/>
      <c r="AT439" s="151" t="s">
        <v>141</v>
      </c>
      <c r="AU439" s="151" t="s">
        <v>90</v>
      </c>
      <c r="AV439" s="12" t="s">
        <v>88</v>
      </c>
      <c r="AW439" s="12" t="s">
        <v>36</v>
      </c>
      <c r="AX439" s="12" t="s">
        <v>80</v>
      </c>
      <c r="AY439" s="151" t="s">
        <v>128</v>
      </c>
    </row>
    <row r="440" spans="2:65" s="12" customFormat="1" ht="11.25">
      <c r="B440" s="150"/>
      <c r="D440" s="144" t="s">
        <v>141</v>
      </c>
      <c r="E440" s="151" t="s">
        <v>1</v>
      </c>
      <c r="F440" s="152" t="s">
        <v>143</v>
      </c>
      <c r="H440" s="151" t="s">
        <v>1</v>
      </c>
      <c r="I440" s="153"/>
      <c r="L440" s="150"/>
      <c r="M440" s="154"/>
      <c r="T440" s="155"/>
      <c r="AT440" s="151" t="s">
        <v>141</v>
      </c>
      <c r="AU440" s="151" t="s">
        <v>90</v>
      </c>
      <c r="AV440" s="12" t="s">
        <v>88</v>
      </c>
      <c r="AW440" s="12" t="s">
        <v>36</v>
      </c>
      <c r="AX440" s="12" t="s">
        <v>80</v>
      </c>
      <c r="AY440" s="151" t="s">
        <v>128</v>
      </c>
    </row>
    <row r="441" spans="2:65" s="13" customFormat="1" ht="11.25">
      <c r="B441" s="156"/>
      <c r="D441" s="144" t="s">
        <v>141</v>
      </c>
      <c r="E441" s="157" t="s">
        <v>1</v>
      </c>
      <c r="F441" s="158" t="s">
        <v>144</v>
      </c>
      <c r="H441" s="159">
        <v>172.8</v>
      </c>
      <c r="I441" s="160"/>
      <c r="L441" s="156"/>
      <c r="M441" s="161"/>
      <c r="T441" s="162"/>
      <c r="AT441" s="157" t="s">
        <v>141</v>
      </c>
      <c r="AU441" s="157" t="s">
        <v>90</v>
      </c>
      <c r="AV441" s="13" t="s">
        <v>90</v>
      </c>
      <c r="AW441" s="13" t="s">
        <v>36</v>
      </c>
      <c r="AX441" s="13" t="s">
        <v>80</v>
      </c>
      <c r="AY441" s="157" t="s">
        <v>128</v>
      </c>
    </row>
    <row r="442" spans="2:65" s="12" customFormat="1" ht="11.25">
      <c r="B442" s="150"/>
      <c r="D442" s="144" t="s">
        <v>141</v>
      </c>
      <c r="E442" s="151" t="s">
        <v>1</v>
      </c>
      <c r="F442" s="152" t="s">
        <v>145</v>
      </c>
      <c r="H442" s="151" t="s">
        <v>1</v>
      </c>
      <c r="I442" s="153"/>
      <c r="L442" s="150"/>
      <c r="M442" s="154"/>
      <c r="T442" s="155"/>
      <c r="AT442" s="151" t="s">
        <v>141</v>
      </c>
      <c r="AU442" s="151" t="s">
        <v>90</v>
      </c>
      <c r="AV442" s="12" t="s">
        <v>88</v>
      </c>
      <c r="AW442" s="12" t="s">
        <v>36</v>
      </c>
      <c r="AX442" s="12" t="s">
        <v>80</v>
      </c>
      <c r="AY442" s="151" t="s">
        <v>128</v>
      </c>
    </row>
    <row r="443" spans="2:65" s="13" customFormat="1" ht="11.25">
      <c r="B443" s="156"/>
      <c r="D443" s="144" t="s">
        <v>141</v>
      </c>
      <c r="E443" s="157" t="s">
        <v>1</v>
      </c>
      <c r="F443" s="158" t="s">
        <v>146</v>
      </c>
      <c r="H443" s="159">
        <v>52</v>
      </c>
      <c r="I443" s="160"/>
      <c r="L443" s="156"/>
      <c r="M443" s="161"/>
      <c r="T443" s="162"/>
      <c r="AT443" s="157" t="s">
        <v>141</v>
      </c>
      <c r="AU443" s="157" t="s">
        <v>90</v>
      </c>
      <c r="AV443" s="13" t="s">
        <v>90</v>
      </c>
      <c r="AW443" s="13" t="s">
        <v>36</v>
      </c>
      <c r="AX443" s="13" t="s">
        <v>80</v>
      </c>
      <c r="AY443" s="157" t="s">
        <v>128</v>
      </c>
    </row>
    <row r="444" spans="2:65" s="12" customFormat="1" ht="11.25">
      <c r="B444" s="150"/>
      <c r="D444" s="144" t="s">
        <v>141</v>
      </c>
      <c r="E444" s="151" t="s">
        <v>1</v>
      </c>
      <c r="F444" s="152" t="s">
        <v>147</v>
      </c>
      <c r="H444" s="151" t="s">
        <v>1</v>
      </c>
      <c r="I444" s="153"/>
      <c r="L444" s="150"/>
      <c r="M444" s="154"/>
      <c r="T444" s="155"/>
      <c r="AT444" s="151" t="s">
        <v>141</v>
      </c>
      <c r="AU444" s="151" t="s">
        <v>90</v>
      </c>
      <c r="AV444" s="12" t="s">
        <v>88</v>
      </c>
      <c r="AW444" s="12" t="s">
        <v>36</v>
      </c>
      <c r="AX444" s="12" t="s">
        <v>80</v>
      </c>
      <c r="AY444" s="151" t="s">
        <v>128</v>
      </c>
    </row>
    <row r="445" spans="2:65" s="13" customFormat="1" ht="11.25">
      <c r="B445" s="156"/>
      <c r="D445" s="144" t="s">
        <v>141</v>
      </c>
      <c r="E445" s="157" t="s">
        <v>1</v>
      </c>
      <c r="F445" s="158" t="s">
        <v>148</v>
      </c>
      <c r="H445" s="159">
        <v>19.8</v>
      </c>
      <c r="I445" s="160"/>
      <c r="L445" s="156"/>
      <c r="M445" s="161"/>
      <c r="T445" s="162"/>
      <c r="AT445" s="157" t="s">
        <v>141</v>
      </c>
      <c r="AU445" s="157" t="s">
        <v>90</v>
      </c>
      <c r="AV445" s="13" t="s">
        <v>90</v>
      </c>
      <c r="AW445" s="13" t="s">
        <v>36</v>
      </c>
      <c r="AX445" s="13" t="s">
        <v>80</v>
      </c>
      <c r="AY445" s="157" t="s">
        <v>128</v>
      </c>
    </row>
    <row r="446" spans="2:65" s="14" customFormat="1" ht="11.25">
      <c r="B446" s="163"/>
      <c r="D446" s="144" t="s">
        <v>141</v>
      </c>
      <c r="E446" s="164" t="s">
        <v>1</v>
      </c>
      <c r="F446" s="165" t="s">
        <v>149</v>
      </c>
      <c r="H446" s="166">
        <v>244.6</v>
      </c>
      <c r="I446" s="167"/>
      <c r="L446" s="163"/>
      <c r="M446" s="168"/>
      <c r="T446" s="169"/>
      <c r="AT446" s="164" t="s">
        <v>141</v>
      </c>
      <c r="AU446" s="164" t="s">
        <v>90</v>
      </c>
      <c r="AV446" s="14" t="s">
        <v>135</v>
      </c>
      <c r="AW446" s="14" t="s">
        <v>36</v>
      </c>
      <c r="AX446" s="14" t="s">
        <v>88</v>
      </c>
      <c r="AY446" s="164" t="s">
        <v>128</v>
      </c>
    </row>
    <row r="447" spans="2:65" s="1" customFormat="1" ht="24.2" customHeight="1">
      <c r="B447" s="31"/>
      <c r="C447" s="131" t="s">
        <v>429</v>
      </c>
      <c r="D447" s="131" t="s">
        <v>130</v>
      </c>
      <c r="E447" s="132" t="s">
        <v>430</v>
      </c>
      <c r="F447" s="133" t="s">
        <v>431</v>
      </c>
      <c r="G447" s="134" t="s">
        <v>133</v>
      </c>
      <c r="H447" s="135">
        <v>244.6</v>
      </c>
      <c r="I447" s="136"/>
      <c r="J447" s="137">
        <f>ROUND(I447*H447,2)</f>
        <v>0</v>
      </c>
      <c r="K447" s="133" t="s">
        <v>134</v>
      </c>
      <c r="L447" s="31"/>
      <c r="M447" s="138" t="s">
        <v>1</v>
      </c>
      <c r="N447" s="139" t="s">
        <v>45</v>
      </c>
      <c r="P447" s="140">
        <f>O447*H447</f>
        <v>0</v>
      </c>
      <c r="Q447" s="140">
        <v>0</v>
      </c>
      <c r="R447" s="140">
        <f>Q447*H447</f>
        <v>0</v>
      </c>
      <c r="S447" s="140">
        <v>0</v>
      </c>
      <c r="T447" s="141">
        <f>S447*H447</f>
        <v>0</v>
      </c>
      <c r="AR447" s="142" t="s">
        <v>135</v>
      </c>
      <c r="AT447" s="142" t="s">
        <v>130</v>
      </c>
      <c r="AU447" s="142" t="s">
        <v>90</v>
      </c>
      <c r="AY447" s="16" t="s">
        <v>128</v>
      </c>
      <c r="BE447" s="143">
        <f>IF(N447="základní",J447,0)</f>
        <v>0</v>
      </c>
      <c r="BF447" s="143">
        <f>IF(N447="snížená",J447,0)</f>
        <v>0</v>
      </c>
      <c r="BG447" s="143">
        <f>IF(N447="zákl. přenesená",J447,0)</f>
        <v>0</v>
      </c>
      <c r="BH447" s="143">
        <f>IF(N447="sníž. přenesená",J447,0)</f>
        <v>0</v>
      </c>
      <c r="BI447" s="143">
        <f>IF(N447="nulová",J447,0)</f>
        <v>0</v>
      </c>
      <c r="BJ447" s="16" t="s">
        <v>88</v>
      </c>
      <c r="BK447" s="143">
        <f>ROUND(I447*H447,2)</f>
        <v>0</v>
      </c>
      <c r="BL447" s="16" t="s">
        <v>135</v>
      </c>
      <c r="BM447" s="142" t="s">
        <v>432</v>
      </c>
    </row>
    <row r="448" spans="2:65" s="1" customFormat="1" ht="19.5">
      <c r="B448" s="31"/>
      <c r="D448" s="144" t="s">
        <v>137</v>
      </c>
      <c r="F448" s="145" t="s">
        <v>433</v>
      </c>
      <c r="I448" s="146"/>
      <c r="L448" s="31"/>
      <c r="M448" s="147"/>
      <c r="T448" s="55"/>
      <c r="AT448" s="16" t="s">
        <v>137</v>
      </c>
      <c r="AU448" s="16" t="s">
        <v>90</v>
      </c>
    </row>
    <row r="449" spans="2:65" s="1" customFormat="1" ht="11.25">
      <c r="B449" s="31"/>
      <c r="D449" s="148" t="s">
        <v>139</v>
      </c>
      <c r="F449" s="149" t="s">
        <v>434</v>
      </c>
      <c r="I449" s="146"/>
      <c r="L449" s="31"/>
      <c r="M449" s="147"/>
      <c r="T449" s="55"/>
      <c r="AT449" s="16" t="s">
        <v>139</v>
      </c>
      <c r="AU449" s="16" t="s">
        <v>90</v>
      </c>
    </row>
    <row r="450" spans="2:65" s="12" customFormat="1" ht="11.25">
      <c r="B450" s="150"/>
      <c r="D450" s="144" t="s">
        <v>141</v>
      </c>
      <c r="E450" s="151" t="s">
        <v>1</v>
      </c>
      <c r="F450" s="152" t="s">
        <v>142</v>
      </c>
      <c r="H450" s="151" t="s">
        <v>1</v>
      </c>
      <c r="I450" s="153"/>
      <c r="L450" s="150"/>
      <c r="M450" s="154"/>
      <c r="T450" s="155"/>
      <c r="AT450" s="151" t="s">
        <v>141</v>
      </c>
      <c r="AU450" s="151" t="s">
        <v>90</v>
      </c>
      <c r="AV450" s="12" t="s">
        <v>88</v>
      </c>
      <c r="AW450" s="12" t="s">
        <v>36</v>
      </c>
      <c r="AX450" s="12" t="s">
        <v>80</v>
      </c>
      <c r="AY450" s="151" t="s">
        <v>128</v>
      </c>
    </row>
    <row r="451" spans="2:65" s="12" customFormat="1" ht="11.25">
      <c r="B451" s="150"/>
      <c r="D451" s="144" t="s">
        <v>141</v>
      </c>
      <c r="E451" s="151" t="s">
        <v>1</v>
      </c>
      <c r="F451" s="152" t="s">
        <v>143</v>
      </c>
      <c r="H451" s="151" t="s">
        <v>1</v>
      </c>
      <c r="I451" s="153"/>
      <c r="L451" s="150"/>
      <c r="M451" s="154"/>
      <c r="T451" s="155"/>
      <c r="AT451" s="151" t="s">
        <v>141</v>
      </c>
      <c r="AU451" s="151" t="s">
        <v>90</v>
      </c>
      <c r="AV451" s="12" t="s">
        <v>88</v>
      </c>
      <c r="AW451" s="12" t="s">
        <v>36</v>
      </c>
      <c r="AX451" s="12" t="s">
        <v>80</v>
      </c>
      <c r="AY451" s="151" t="s">
        <v>128</v>
      </c>
    </row>
    <row r="452" spans="2:65" s="13" customFormat="1" ht="11.25">
      <c r="B452" s="156"/>
      <c r="D452" s="144" t="s">
        <v>141</v>
      </c>
      <c r="E452" s="157" t="s">
        <v>1</v>
      </c>
      <c r="F452" s="158" t="s">
        <v>144</v>
      </c>
      <c r="H452" s="159">
        <v>172.8</v>
      </c>
      <c r="I452" s="160"/>
      <c r="L452" s="156"/>
      <c r="M452" s="161"/>
      <c r="T452" s="162"/>
      <c r="AT452" s="157" t="s">
        <v>141</v>
      </c>
      <c r="AU452" s="157" t="s">
        <v>90</v>
      </c>
      <c r="AV452" s="13" t="s">
        <v>90</v>
      </c>
      <c r="AW452" s="13" t="s">
        <v>36</v>
      </c>
      <c r="AX452" s="13" t="s">
        <v>80</v>
      </c>
      <c r="AY452" s="157" t="s">
        <v>128</v>
      </c>
    </row>
    <row r="453" spans="2:65" s="12" customFormat="1" ht="11.25">
      <c r="B453" s="150"/>
      <c r="D453" s="144" t="s">
        <v>141</v>
      </c>
      <c r="E453" s="151" t="s">
        <v>1</v>
      </c>
      <c r="F453" s="152" t="s">
        <v>145</v>
      </c>
      <c r="H453" s="151" t="s">
        <v>1</v>
      </c>
      <c r="I453" s="153"/>
      <c r="L453" s="150"/>
      <c r="M453" s="154"/>
      <c r="T453" s="155"/>
      <c r="AT453" s="151" t="s">
        <v>141</v>
      </c>
      <c r="AU453" s="151" t="s">
        <v>90</v>
      </c>
      <c r="AV453" s="12" t="s">
        <v>88</v>
      </c>
      <c r="AW453" s="12" t="s">
        <v>36</v>
      </c>
      <c r="AX453" s="12" t="s">
        <v>80</v>
      </c>
      <c r="AY453" s="151" t="s">
        <v>128</v>
      </c>
    </row>
    <row r="454" spans="2:65" s="13" customFormat="1" ht="11.25">
      <c r="B454" s="156"/>
      <c r="D454" s="144" t="s">
        <v>141</v>
      </c>
      <c r="E454" s="157" t="s">
        <v>1</v>
      </c>
      <c r="F454" s="158" t="s">
        <v>146</v>
      </c>
      <c r="H454" s="159">
        <v>52</v>
      </c>
      <c r="I454" s="160"/>
      <c r="L454" s="156"/>
      <c r="M454" s="161"/>
      <c r="T454" s="162"/>
      <c r="AT454" s="157" t="s">
        <v>141</v>
      </c>
      <c r="AU454" s="157" t="s">
        <v>90</v>
      </c>
      <c r="AV454" s="13" t="s">
        <v>90</v>
      </c>
      <c r="AW454" s="13" t="s">
        <v>36</v>
      </c>
      <c r="AX454" s="13" t="s">
        <v>80</v>
      </c>
      <c r="AY454" s="157" t="s">
        <v>128</v>
      </c>
    </row>
    <row r="455" spans="2:65" s="12" customFormat="1" ht="11.25">
      <c r="B455" s="150"/>
      <c r="D455" s="144" t="s">
        <v>141</v>
      </c>
      <c r="E455" s="151" t="s">
        <v>1</v>
      </c>
      <c r="F455" s="152" t="s">
        <v>147</v>
      </c>
      <c r="H455" s="151" t="s">
        <v>1</v>
      </c>
      <c r="I455" s="153"/>
      <c r="L455" s="150"/>
      <c r="M455" s="154"/>
      <c r="T455" s="155"/>
      <c r="AT455" s="151" t="s">
        <v>141</v>
      </c>
      <c r="AU455" s="151" t="s">
        <v>90</v>
      </c>
      <c r="AV455" s="12" t="s">
        <v>88</v>
      </c>
      <c r="AW455" s="12" t="s">
        <v>36</v>
      </c>
      <c r="AX455" s="12" t="s">
        <v>80</v>
      </c>
      <c r="AY455" s="151" t="s">
        <v>128</v>
      </c>
    </row>
    <row r="456" spans="2:65" s="13" customFormat="1" ht="11.25">
      <c r="B456" s="156"/>
      <c r="D456" s="144" t="s">
        <v>141</v>
      </c>
      <c r="E456" s="157" t="s">
        <v>1</v>
      </c>
      <c r="F456" s="158" t="s">
        <v>148</v>
      </c>
      <c r="H456" s="159">
        <v>19.8</v>
      </c>
      <c r="I456" s="160"/>
      <c r="L456" s="156"/>
      <c r="M456" s="161"/>
      <c r="T456" s="162"/>
      <c r="AT456" s="157" t="s">
        <v>141</v>
      </c>
      <c r="AU456" s="157" t="s">
        <v>90</v>
      </c>
      <c r="AV456" s="13" t="s">
        <v>90</v>
      </c>
      <c r="AW456" s="13" t="s">
        <v>36</v>
      </c>
      <c r="AX456" s="13" t="s">
        <v>80</v>
      </c>
      <c r="AY456" s="157" t="s">
        <v>128</v>
      </c>
    </row>
    <row r="457" spans="2:65" s="14" customFormat="1" ht="11.25">
      <c r="B457" s="163"/>
      <c r="D457" s="144" t="s">
        <v>141</v>
      </c>
      <c r="E457" s="164" t="s">
        <v>1</v>
      </c>
      <c r="F457" s="165" t="s">
        <v>149</v>
      </c>
      <c r="H457" s="166">
        <v>244.6</v>
      </c>
      <c r="I457" s="167"/>
      <c r="L457" s="163"/>
      <c r="M457" s="168"/>
      <c r="T457" s="169"/>
      <c r="AT457" s="164" t="s">
        <v>141</v>
      </c>
      <c r="AU457" s="164" t="s">
        <v>90</v>
      </c>
      <c r="AV457" s="14" t="s">
        <v>135</v>
      </c>
      <c r="AW457" s="14" t="s">
        <v>36</v>
      </c>
      <c r="AX457" s="14" t="s">
        <v>88</v>
      </c>
      <c r="AY457" s="164" t="s">
        <v>128</v>
      </c>
    </row>
    <row r="458" spans="2:65" s="1" customFormat="1" ht="24.2" customHeight="1">
      <c r="B458" s="31"/>
      <c r="C458" s="131" t="s">
        <v>435</v>
      </c>
      <c r="D458" s="131" t="s">
        <v>130</v>
      </c>
      <c r="E458" s="132" t="s">
        <v>430</v>
      </c>
      <c r="F458" s="133" t="s">
        <v>431</v>
      </c>
      <c r="G458" s="134" t="s">
        <v>133</v>
      </c>
      <c r="H458" s="135">
        <v>1180.4000000000001</v>
      </c>
      <c r="I458" s="136"/>
      <c r="J458" s="137">
        <f>ROUND(I458*H458,2)</f>
        <v>0</v>
      </c>
      <c r="K458" s="133" t="s">
        <v>134</v>
      </c>
      <c r="L458" s="31"/>
      <c r="M458" s="138" t="s">
        <v>1</v>
      </c>
      <c r="N458" s="139" t="s">
        <v>45</v>
      </c>
      <c r="P458" s="140">
        <f>O458*H458</f>
        <v>0</v>
      </c>
      <c r="Q458" s="140">
        <v>0</v>
      </c>
      <c r="R458" s="140">
        <f>Q458*H458</f>
        <v>0</v>
      </c>
      <c r="S458" s="140">
        <v>0</v>
      </c>
      <c r="T458" s="141">
        <f>S458*H458</f>
        <v>0</v>
      </c>
      <c r="AR458" s="142" t="s">
        <v>135</v>
      </c>
      <c r="AT458" s="142" t="s">
        <v>130</v>
      </c>
      <c r="AU458" s="142" t="s">
        <v>90</v>
      </c>
      <c r="AY458" s="16" t="s">
        <v>128</v>
      </c>
      <c r="BE458" s="143">
        <f>IF(N458="základní",J458,0)</f>
        <v>0</v>
      </c>
      <c r="BF458" s="143">
        <f>IF(N458="snížená",J458,0)</f>
        <v>0</v>
      </c>
      <c r="BG458" s="143">
        <f>IF(N458="zákl. přenesená",J458,0)</f>
        <v>0</v>
      </c>
      <c r="BH458" s="143">
        <f>IF(N458="sníž. přenesená",J458,0)</f>
        <v>0</v>
      </c>
      <c r="BI458" s="143">
        <f>IF(N458="nulová",J458,0)</f>
        <v>0</v>
      </c>
      <c r="BJ458" s="16" t="s">
        <v>88</v>
      </c>
      <c r="BK458" s="143">
        <f>ROUND(I458*H458,2)</f>
        <v>0</v>
      </c>
      <c r="BL458" s="16" t="s">
        <v>135</v>
      </c>
      <c r="BM458" s="142" t="s">
        <v>436</v>
      </c>
    </row>
    <row r="459" spans="2:65" s="1" customFormat="1" ht="19.5">
      <c r="B459" s="31"/>
      <c r="D459" s="144" t="s">
        <v>137</v>
      </c>
      <c r="F459" s="145" t="s">
        <v>433</v>
      </c>
      <c r="I459" s="146"/>
      <c r="L459" s="31"/>
      <c r="M459" s="147"/>
      <c r="T459" s="55"/>
      <c r="AT459" s="16" t="s">
        <v>137</v>
      </c>
      <c r="AU459" s="16" t="s">
        <v>90</v>
      </c>
    </row>
    <row r="460" spans="2:65" s="1" customFormat="1" ht="11.25">
      <c r="B460" s="31"/>
      <c r="D460" s="148" t="s">
        <v>139</v>
      </c>
      <c r="F460" s="149" t="s">
        <v>434</v>
      </c>
      <c r="I460" s="146"/>
      <c r="L460" s="31"/>
      <c r="M460" s="147"/>
      <c r="T460" s="55"/>
      <c r="AT460" s="16" t="s">
        <v>139</v>
      </c>
      <c r="AU460" s="16" t="s">
        <v>90</v>
      </c>
    </row>
    <row r="461" spans="2:65" s="12" customFormat="1" ht="11.25">
      <c r="B461" s="150"/>
      <c r="D461" s="144" t="s">
        <v>141</v>
      </c>
      <c r="E461" s="151" t="s">
        <v>1</v>
      </c>
      <c r="F461" s="152" t="s">
        <v>142</v>
      </c>
      <c r="H461" s="151" t="s">
        <v>1</v>
      </c>
      <c r="I461" s="153"/>
      <c r="L461" s="150"/>
      <c r="M461" s="154"/>
      <c r="T461" s="155"/>
      <c r="AT461" s="151" t="s">
        <v>141</v>
      </c>
      <c r="AU461" s="151" t="s">
        <v>90</v>
      </c>
      <c r="AV461" s="12" t="s">
        <v>88</v>
      </c>
      <c r="AW461" s="12" t="s">
        <v>36</v>
      </c>
      <c r="AX461" s="12" t="s">
        <v>80</v>
      </c>
      <c r="AY461" s="151" t="s">
        <v>128</v>
      </c>
    </row>
    <row r="462" spans="2:65" s="12" customFormat="1" ht="11.25">
      <c r="B462" s="150"/>
      <c r="D462" s="144" t="s">
        <v>141</v>
      </c>
      <c r="E462" s="151" t="s">
        <v>1</v>
      </c>
      <c r="F462" s="152" t="s">
        <v>161</v>
      </c>
      <c r="H462" s="151" t="s">
        <v>1</v>
      </c>
      <c r="I462" s="153"/>
      <c r="L462" s="150"/>
      <c r="M462" s="154"/>
      <c r="T462" s="155"/>
      <c r="AT462" s="151" t="s">
        <v>141</v>
      </c>
      <c r="AU462" s="151" t="s">
        <v>90</v>
      </c>
      <c r="AV462" s="12" t="s">
        <v>88</v>
      </c>
      <c r="AW462" s="12" t="s">
        <v>36</v>
      </c>
      <c r="AX462" s="12" t="s">
        <v>80</v>
      </c>
      <c r="AY462" s="151" t="s">
        <v>128</v>
      </c>
    </row>
    <row r="463" spans="2:65" s="13" customFormat="1" ht="11.25">
      <c r="B463" s="156"/>
      <c r="D463" s="144" t="s">
        <v>141</v>
      </c>
      <c r="E463" s="157" t="s">
        <v>1</v>
      </c>
      <c r="F463" s="158" t="s">
        <v>162</v>
      </c>
      <c r="H463" s="159">
        <v>1180.4000000000001</v>
      </c>
      <c r="I463" s="160"/>
      <c r="L463" s="156"/>
      <c r="M463" s="161"/>
      <c r="T463" s="162"/>
      <c r="AT463" s="157" t="s">
        <v>141</v>
      </c>
      <c r="AU463" s="157" t="s">
        <v>90</v>
      </c>
      <c r="AV463" s="13" t="s">
        <v>90</v>
      </c>
      <c r="AW463" s="13" t="s">
        <v>36</v>
      </c>
      <c r="AX463" s="13" t="s">
        <v>80</v>
      </c>
      <c r="AY463" s="157" t="s">
        <v>128</v>
      </c>
    </row>
    <row r="464" spans="2:65" s="14" customFormat="1" ht="11.25">
      <c r="B464" s="163"/>
      <c r="D464" s="144" t="s">
        <v>141</v>
      </c>
      <c r="E464" s="164" t="s">
        <v>1</v>
      </c>
      <c r="F464" s="165" t="s">
        <v>149</v>
      </c>
      <c r="H464" s="166">
        <v>1180.4000000000001</v>
      </c>
      <c r="I464" s="167"/>
      <c r="L464" s="163"/>
      <c r="M464" s="168"/>
      <c r="T464" s="169"/>
      <c r="AT464" s="164" t="s">
        <v>141</v>
      </c>
      <c r="AU464" s="164" t="s">
        <v>90</v>
      </c>
      <c r="AV464" s="14" t="s">
        <v>135</v>
      </c>
      <c r="AW464" s="14" t="s">
        <v>36</v>
      </c>
      <c r="AX464" s="14" t="s">
        <v>88</v>
      </c>
      <c r="AY464" s="164" t="s">
        <v>128</v>
      </c>
    </row>
    <row r="465" spans="2:65" s="1" customFormat="1" ht="24.2" customHeight="1">
      <c r="B465" s="31"/>
      <c r="C465" s="131" t="s">
        <v>437</v>
      </c>
      <c r="D465" s="131" t="s">
        <v>130</v>
      </c>
      <c r="E465" s="132" t="s">
        <v>438</v>
      </c>
      <c r="F465" s="133" t="s">
        <v>439</v>
      </c>
      <c r="G465" s="134" t="s">
        <v>133</v>
      </c>
      <c r="H465" s="135">
        <v>244.6</v>
      </c>
      <c r="I465" s="136"/>
      <c r="J465" s="137">
        <f>ROUND(I465*H465,2)</f>
        <v>0</v>
      </c>
      <c r="K465" s="133" t="s">
        <v>134</v>
      </c>
      <c r="L465" s="31"/>
      <c r="M465" s="138" t="s">
        <v>1</v>
      </c>
      <c r="N465" s="139" t="s">
        <v>45</v>
      </c>
      <c r="P465" s="140">
        <f>O465*H465</f>
        <v>0</v>
      </c>
      <c r="Q465" s="140">
        <v>7.1000000000000002E-4</v>
      </c>
      <c r="R465" s="140">
        <f>Q465*H465</f>
        <v>0.17366599999999999</v>
      </c>
      <c r="S465" s="140">
        <v>0</v>
      </c>
      <c r="T465" s="141">
        <f>S465*H465</f>
        <v>0</v>
      </c>
      <c r="AR465" s="142" t="s">
        <v>135</v>
      </c>
      <c r="AT465" s="142" t="s">
        <v>130</v>
      </c>
      <c r="AU465" s="142" t="s">
        <v>90</v>
      </c>
      <c r="AY465" s="16" t="s">
        <v>128</v>
      </c>
      <c r="BE465" s="143">
        <f>IF(N465="základní",J465,0)</f>
        <v>0</v>
      </c>
      <c r="BF465" s="143">
        <f>IF(N465="snížená",J465,0)</f>
        <v>0</v>
      </c>
      <c r="BG465" s="143">
        <f>IF(N465="zákl. přenesená",J465,0)</f>
        <v>0</v>
      </c>
      <c r="BH465" s="143">
        <f>IF(N465="sníž. přenesená",J465,0)</f>
        <v>0</v>
      </c>
      <c r="BI465" s="143">
        <f>IF(N465="nulová",J465,0)</f>
        <v>0</v>
      </c>
      <c r="BJ465" s="16" t="s">
        <v>88</v>
      </c>
      <c r="BK465" s="143">
        <f>ROUND(I465*H465,2)</f>
        <v>0</v>
      </c>
      <c r="BL465" s="16" t="s">
        <v>135</v>
      </c>
      <c r="BM465" s="142" t="s">
        <v>440</v>
      </c>
    </row>
    <row r="466" spans="2:65" s="1" customFormat="1" ht="19.5">
      <c r="B466" s="31"/>
      <c r="D466" s="144" t="s">
        <v>137</v>
      </c>
      <c r="F466" s="145" t="s">
        <v>441</v>
      </c>
      <c r="I466" s="146"/>
      <c r="L466" s="31"/>
      <c r="M466" s="147"/>
      <c r="T466" s="55"/>
      <c r="AT466" s="16" t="s">
        <v>137</v>
      </c>
      <c r="AU466" s="16" t="s">
        <v>90</v>
      </c>
    </row>
    <row r="467" spans="2:65" s="1" customFormat="1" ht="11.25">
      <c r="B467" s="31"/>
      <c r="D467" s="148" t="s">
        <v>139</v>
      </c>
      <c r="F467" s="149" t="s">
        <v>442</v>
      </c>
      <c r="I467" s="146"/>
      <c r="L467" s="31"/>
      <c r="M467" s="147"/>
      <c r="T467" s="55"/>
      <c r="AT467" s="16" t="s">
        <v>139</v>
      </c>
      <c r="AU467" s="16" t="s">
        <v>90</v>
      </c>
    </row>
    <row r="468" spans="2:65" s="12" customFormat="1" ht="11.25">
      <c r="B468" s="150"/>
      <c r="D468" s="144" t="s">
        <v>141</v>
      </c>
      <c r="E468" s="151" t="s">
        <v>1</v>
      </c>
      <c r="F468" s="152" t="s">
        <v>142</v>
      </c>
      <c r="H468" s="151" t="s">
        <v>1</v>
      </c>
      <c r="I468" s="153"/>
      <c r="L468" s="150"/>
      <c r="M468" s="154"/>
      <c r="T468" s="155"/>
      <c r="AT468" s="151" t="s">
        <v>141</v>
      </c>
      <c r="AU468" s="151" t="s">
        <v>90</v>
      </c>
      <c r="AV468" s="12" t="s">
        <v>88</v>
      </c>
      <c r="AW468" s="12" t="s">
        <v>36</v>
      </c>
      <c r="AX468" s="12" t="s">
        <v>80</v>
      </c>
      <c r="AY468" s="151" t="s">
        <v>128</v>
      </c>
    </row>
    <row r="469" spans="2:65" s="12" customFormat="1" ht="11.25">
      <c r="B469" s="150"/>
      <c r="D469" s="144" t="s">
        <v>141</v>
      </c>
      <c r="E469" s="151" t="s">
        <v>1</v>
      </c>
      <c r="F469" s="152" t="s">
        <v>143</v>
      </c>
      <c r="H469" s="151" t="s">
        <v>1</v>
      </c>
      <c r="I469" s="153"/>
      <c r="L469" s="150"/>
      <c r="M469" s="154"/>
      <c r="T469" s="155"/>
      <c r="AT469" s="151" t="s">
        <v>141</v>
      </c>
      <c r="AU469" s="151" t="s">
        <v>90</v>
      </c>
      <c r="AV469" s="12" t="s">
        <v>88</v>
      </c>
      <c r="AW469" s="12" t="s">
        <v>36</v>
      </c>
      <c r="AX469" s="12" t="s">
        <v>80</v>
      </c>
      <c r="AY469" s="151" t="s">
        <v>128</v>
      </c>
    </row>
    <row r="470" spans="2:65" s="13" customFormat="1" ht="11.25">
      <c r="B470" s="156"/>
      <c r="D470" s="144" t="s">
        <v>141</v>
      </c>
      <c r="E470" s="157" t="s">
        <v>1</v>
      </c>
      <c r="F470" s="158" t="s">
        <v>144</v>
      </c>
      <c r="H470" s="159">
        <v>172.8</v>
      </c>
      <c r="I470" s="160"/>
      <c r="L470" s="156"/>
      <c r="M470" s="161"/>
      <c r="T470" s="162"/>
      <c r="AT470" s="157" t="s">
        <v>141</v>
      </c>
      <c r="AU470" s="157" t="s">
        <v>90</v>
      </c>
      <c r="AV470" s="13" t="s">
        <v>90</v>
      </c>
      <c r="AW470" s="13" t="s">
        <v>36</v>
      </c>
      <c r="AX470" s="13" t="s">
        <v>80</v>
      </c>
      <c r="AY470" s="157" t="s">
        <v>128</v>
      </c>
    </row>
    <row r="471" spans="2:65" s="12" customFormat="1" ht="11.25">
      <c r="B471" s="150"/>
      <c r="D471" s="144" t="s">
        <v>141</v>
      </c>
      <c r="E471" s="151" t="s">
        <v>1</v>
      </c>
      <c r="F471" s="152" t="s">
        <v>145</v>
      </c>
      <c r="H471" s="151" t="s">
        <v>1</v>
      </c>
      <c r="I471" s="153"/>
      <c r="L471" s="150"/>
      <c r="M471" s="154"/>
      <c r="T471" s="155"/>
      <c r="AT471" s="151" t="s">
        <v>141</v>
      </c>
      <c r="AU471" s="151" t="s">
        <v>90</v>
      </c>
      <c r="AV471" s="12" t="s">
        <v>88</v>
      </c>
      <c r="AW471" s="12" t="s">
        <v>36</v>
      </c>
      <c r="AX471" s="12" t="s">
        <v>80</v>
      </c>
      <c r="AY471" s="151" t="s">
        <v>128</v>
      </c>
    </row>
    <row r="472" spans="2:65" s="13" customFormat="1" ht="11.25">
      <c r="B472" s="156"/>
      <c r="D472" s="144" t="s">
        <v>141</v>
      </c>
      <c r="E472" s="157" t="s">
        <v>1</v>
      </c>
      <c r="F472" s="158" t="s">
        <v>146</v>
      </c>
      <c r="H472" s="159">
        <v>52</v>
      </c>
      <c r="I472" s="160"/>
      <c r="L472" s="156"/>
      <c r="M472" s="161"/>
      <c r="T472" s="162"/>
      <c r="AT472" s="157" t="s">
        <v>141</v>
      </c>
      <c r="AU472" s="157" t="s">
        <v>90</v>
      </c>
      <c r="AV472" s="13" t="s">
        <v>90</v>
      </c>
      <c r="AW472" s="13" t="s">
        <v>36</v>
      </c>
      <c r="AX472" s="13" t="s">
        <v>80</v>
      </c>
      <c r="AY472" s="157" t="s">
        <v>128</v>
      </c>
    </row>
    <row r="473" spans="2:65" s="12" customFormat="1" ht="11.25">
      <c r="B473" s="150"/>
      <c r="D473" s="144" t="s">
        <v>141</v>
      </c>
      <c r="E473" s="151" t="s">
        <v>1</v>
      </c>
      <c r="F473" s="152" t="s">
        <v>147</v>
      </c>
      <c r="H473" s="151" t="s">
        <v>1</v>
      </c>
      <c r="I473" s="153"/>
      <c r="L473" s="150"/>
      <c r="M473" s="154"/>
      <c r="T473" s="155"/>
      <c r="AT473" s="151" t="s">
        <v>141</v>
      </c>
      <c r="AU473" s="151" t="s">
        <v>90</v>
      </c>
      <c r="AV473" s="12" t="s">
        <v>88</v>
      </c>
      <c r="AW473" s="12" t="s">
        <v>36</v>
      </c>
      <c r="AX473" s="12" t="s">
        <v>80</v>
      </c>
      <c r="AY473" s="151" t="s">
        <v>128</v>
      </c>
    </row>
    <row r="474" spans="2:65" s="13" customFormat="1" ht="11.25">
      <c r="B474" s="156"/>
      <c r="D474" s="144" t="s">
        <v>141</v>
      </c>
      <c r="E474" s="157" t="s">
        <v>1</v>
      </c>
      <c r="F474" s="158" t="s">
        <v>148</v>
      </c>
      <c r="H474" s="159">
        <v>19.8</v>
      </c>
      <c r="I474" s="160"/>
      <c r="L474" s="156"/>
      <c r="M474" s="161"/>
      <c r="T474" s="162"/>
      <c r="AT474" s="157" t="s">
        <v>141</v>
      </c>
      <c r="AU474" s="157" t="s">
        <v>90</v>
      </c>
      <c r="AV474" s="13" t="s">
        <v>90</v>
      </c>
      <c r="AW474" s="13" t="s">
        <v>36</v>
      </c>
      <c r="AX474" s="13" t="s">
        <v>80</v>
      </c>
      <c r="AY474" s="157" t="s">
        <v>128</v>
      </c>
    </row>
    <row r="475" spans="2:65" s="14" customFormat="1" ht="11.25">
      <c r="B475" s="163"/>
      <c r="D475" s="144" t="s">
        <v>141</v>
      </c>
      <c r="E475" s="164" t="s">
        <v>1</v>
      </c>
      <c r="F475" s="165" t="s">
        <v>149</v>
      </c>
      <c r="H475" s="166">
        <v>244.6</v>
      </c>
      <c r="I475" s="167"/>
      <c r="L475" s="163"/>
      <c r="M475" s="168"/>
      <c r="T475" s="169"/>
      <c r="AT475" s="164" t="s">
        <v>141</v>
      </c>
      <c r="AU475" s="164" t="s">
        <v>90</v>
      </c>
      <c r="AV475" s="14" t="s">
        <v>135</v>
      </c>
      <c r="AW475" s="14" t="s">
        <v>36</v>
      </c>
      <c r="AX475" s="14" t="s">
        <v>88</v>
      </c>
      <c r="AY475" s="164" t="s">
        <v>128</v>
      </c>
    </row>
    <row r="476" spans="2:65" s="1" customFormat="1" ht="33" customHeight="1">
      <c r="B476" s="31"/>
      <c r="C476" s="131" t="s">
        <v>443</v>
      </c>
      <c r="D476" s="131" t="s">
        <v>130</v>
      </c>
      <c r="E476" s="132" t="s">
        <v>444</v>
      </c>
      <c r="F476" s="133" t="s">
        <v>445</v>
      </c>
      <c r="G476" s="134" t="s">
        <v>133</v>
      </c>
      <c r="H476" s="135">
        <v>244.6</v>
      </c>
      <c r="I476" s="136"/>
      <c r="J476" s="137">
        <f>ROUND(I476*H476,2)</f>
        <v>0</v>
      </c>
      <c r="K476" s="133" t="s">
        <v>134</v>
      </c>
      <c r="L476" s="31"/>
      <c r="M476" s="138" t="s">
        <v>1</v>
      </c>
      <c r="N476" s="139" t="s">
        <v>45</v>
      </c>
      <c r="P476" s="140">
        <f>O476*H476</f>
        <v>0</v>
      </c>
      <c r="Q476" s="140">
        <v>0</v>
      </c>
      <c r="R476" s="140">
        <f>Q476*H476</f>
        <v>0</v>
      </c>
      <c r="S476" s="140">
        <v>0</v>
      </c>
      <c r="T476" s="141">
        <f>S476*H476</f>
        <v>0</v>
      </c>
      <c r="AR476" s="142" t="s">
        <v>135</v>
      </c>
      <c r="AT476" s="142" t="s">
        <v>130</v>
      </c>
      <c r="AU476" s="142" t="s">
        <v>90</v>
      </c>
      <c r="AY476" s="16" t="s">
        <v>128</v>
      </c>
      <c r="BE476" s="143">
        <f>IF(N476="základní",J476,0)</f>
        <v>0</v>
      </c>
      <c r="BF476" s="143">
        <f>IF(N476="snížená",J476,0)</f>
        <v>0</v>
      </c>
      <c r="BG476" s="143">
        <f>IF(N476="zákl. přenesená",J476,0)</f>
        <v>0</v>
      </c>
      <c r="BH476" s="143">
        <f>IF(N476="sníž. přenesená",J476,0)</f>
        <v>0</v>
      </c>
      <c r="BI476" s="143">
        <f>IF(N476="nulová",J476,0)</f>
        <v>0</v>
      </c>
      <c r="BJ476" s="16" t="s">
        <v>88</v>
      </c>
      <c r="BK476" s="143">
        <f>ROUND(I476*H476,2)</f>
        <v>0</v>
      </c>
      <c r="BL476" s="16" t="s">
        <v>135</v>
      </c>
      <c r="BM476" s="142" t="s">
        <v>446</v>
      </c>
    </row>
    <row r="477" spans="2:65" s="1" customFormat="1" ht="29.25">
      <c r="B477" s="31"/>
      <c r="D477" s="144" t="s">
        <v>137</v>
      </c>
      <c r="F477" s="145" t="s">
        <v>447</v>
      </c>
      <c r="I477" s="146"/>
      <c r="L477" s="31"/>
      <c r="M477" s="147"/>
      <c r="T477" s="55"/>
      <c r="AT477" s="16" t="s">
        <v>137</v>
      </c>
      <c r="AU477" s="16" t="s">
        <v>90</v>
      </c>
    </row>
    <row r="478" spans="2:65" s="1" customFormat="1" ht="11.25">
      <c r="B478" s="31"/>
      <c r="D478" s="148" t="s">
        <v>139</v>
      </c>
      <c r="F478" s="149" t="s">
        <v>448</v>
      </c>
      <c r="I478" s="146"/>
      <c r="L478" s="31"/>
      <c r="M478" s="147"/>
      <c r="T478" s="55"/>
      <c r="AT478" s="16" t="s">
        <v>139</v>
      </c>
      <c r="AU478" s="16" t="s">
        <v>90</v>
      </c>
    </row>
    <row r="479" spans="2:65" s="12" customFormat="1" ht="11.25">
      <c r="B479" s="150"/>
      <c r="D479" s="144" t="s">
        <v>141</v>
      </c>
      <c r="E479" s="151" t="s">
        <v>1</v>
      </c>
      <c r="F479" s="152" t="s">
        <v>142</v>
      </c>
      <c r="H479" s="151" t="s">
        <v>1</v>
      </c>
      <c r="I479" s="153"/>
      <c r="L479" s="150"/>
      <c r="M479" s="154"/>
      <c r="T479" s="155"/>
      <c r="AT479" s="151" t="s">
        <v>141</v>
      </c>
      <c r="AU479" s="151" t="s">
        <v>90</v>
      </c>
      <c r="AV479" s="12" t="s">
        <v>88</v>
      </c>
      <c r="AW479" s="12" t="s">
        <v>36</v>
      </c>
      <c r="AX479" s="12" t="s">
        <v>80</v>
      </c>
      <c r="AY479" s="151" t="s">
        <v>128</v>
      </c>
    </row>
    <row r="480" spans="2:65" s="12" customFormat="1" ht="11.25">
      <c r="B480" s="150"/>
      <c r="D480" s="144" t="s">
        <v>141</v>
      </c>
      <c r="E480" s="151" t="s">
        <v>1</v>
      </c>
      <c r="F480" s="152" t="s">
        <v>143</v>
      </c>
      <c r="H480" s="151" t="s">
        <v>1</v>
      </c>
      <c r="I480" s="153"/>
      <c r="L480" s="150"/>
      <c r="M480" s="154"/>
      <c r="T480" s="155"/>
      <c r="AT480" s="151" t="s">
        <v>141</v>
      </c>
      <c r="AU480" s="151" t="s">
        <v>90</v>
      </c>
      <c r="AV480" s="12" t="s">
        <v>88</v>
      </c>
      <c r="AW480" s="12" t="s">
        <v>36</v>
      </c>
      <c r="AX480" s="12" t="s">
        <v>80</v>
      </c>
      <c r="AY480" s="151" t="s">
        <v>128</v>
      </c>
    </row>
    <row r="481" spans="2:65" s="13" customFormat="1" ht="11.25">
      <c r="B481" s="156"/>
      <c r="D481" s="144" t="s">
        <v>141</v>
      </c>
      <c r="E481" s="157" t="s">
        <v>1</v>
      </c>
      <c r="F481" s="158" t="s">
        <v>144</v>
      </c>
      <c r="H481" s="159">
        <v>172.8</v>
      </c>
      <c r="I481" s="160"/>
      <c r="L481" s="156"/>
      <c r="M481" s="161"/>
      <c r="T481" s="162"/>
      <c r="AT481" s="157" t="s">
        <v>141</v>
      </c>
      <c r="AU481" s="157" t="s">
        <v>90</v>
      </c>
      <c r="AV481" s="13" t="s">
        <v>90</v>
      </c>
      <c r="AW481" s="13" t="s">
        <v>36</v>
      </c>
      <c r="AX481" s="13" t="s">
        <v>80</v>
      </c>
      <c r="AY481" s="157" t="s">
        <v>128</v>
      </c>
    </row>
    <row r="482" spans="2:65" s="12" customFormat="1" ht="11.25">
      <c r="B482" s="150"/>
      <c r="D482" s="144" t="s">
        <v>141</v>
      </c>
      <c r="E482" s="151" t="s">
        <v>1</v>
      </c>
      <c r="F482" s="152" t="s">
        <v>145</v>
      </c>
      <c r="H482" s="151" t="s">
        <v>1</v>
      </c>
      <c r="I482" s="153"/>
      <c r="L482" s="150"/>
      <c r="M482" s="154"/>
      <c r="T482" s="155"/>
      <c r="AT482" s="151" t="s">
        <v>141</v>
      </c>
      <c r="AU482" s="151" t="s">
        <v>90</v>
      </c>
      <c r="AV482" s="12" t="s">
        <v>88</v>
      </c>
      <c r="AW482" s="12" t="s">
        <v>36</v>
      </c>
      <c r="AX482" s="12" t="s">
        <v>80</v>
      </c>
      <c r="AY482" s="151" t="s">
        <v>128</v>
      </c>
    </row>
    <row r="483" spans="2:65" s="13" customFormat="1" ht="11.25">
      <c r="B483" s="156"/>
      <c r="D483" s="144" t="s">
        <v>141</v>
      </c>
      <c r="E483" s="157" t="s">
        <v>1</v>
      </c>
      <c r="F483" s="158" t="s">
        <v>146</v>
      </c>
      <c r="H483" s="159">
        <v>52</v>
      </c>
      <c r="I483" s="160"/>
      <c r="L483" s="156"/>
      <c r="M483" s="161"/>
      <c r="T483" s="162"/>
      <c r="AT483" s="157" t="s">
        <v>141</v>
      </c>
      <c r="AU483" s="157" t="s">
        <v>90</v>
      </c>
      <c r="AV483" s="13" t="s">
        <v>90</v>
      </c>
      <c r="AW483" s="13" t="s">
        <v>36</v>
      </c>
      <c r="AX483" s="13" t="s">
        <v>80</v>
      </c>
      <c r="AY483" s="157" t="s">
        <v>128</v>
      </c>
    </row>
    <row r="484" spans="2:65" s="12" customFormat="1" ht="11.25">
      <c r="B484" s="150"/>
      <c r="D484" s="144" t="s">
        <v>141</v>
      </c>
      <c r="E484" s="151" t="s">
        <v>1</v>
      </c>
      <c r="F484" s="152" t="s">
        <v>147</v>
      </c>
      <c r="H484" s="151" t="s">
        <v>1</v>
      </c>
      <c r="I484" s="153"/>
      <c r="L484" s="150"/>
      <c r="M484" s="154"/>
      <c r="T484" s="155"/>
      <c r="AT484" s="151" t="s">
        <v>141</v>
      </c>
      <c r="AU484" s="151" t="s">
        <v>90</v>
      </c>
      <c r="AV484" s="12" t="s">
        <v>88</v>
      </c>
      <c r="AW484" s="12" t="s">
        <v>36</v>
      </c>
      <c r="AX484" s="12" t="s">
        <v>80</v>
      </c>
      <c r="AY484" s="151" t="s">
        <v>128</v>
      </c>
    </row>
    <row r="485" spans="2:65" s="13" customFormat="1" ht="11.25">
      <c r="B485" s="156"/>
      <c r="D485" s="144" t="s">
        <v>141</v>
      </c>
      <c r="E485" s="157" t="s">
        <v>1</v>
      </c>
      <c r="F485" s="158" t="s">
        <v>148</v>
      </c>
      <c r="H485" s="159">
        <v>19.8</v>
      </c>
      <c r="I485" s="160"/>
      <c r="L485" s="156"/>
      <c r="M485" s="161"/>
      <c r="T485" s="162"/>
      <c r="AT485" s="157" t="s">
        <v>141</v>
      </c>
      <c r="AU485" s="157" t="s">
        <v>90</v>
      </c>
      <c r="AV485" s="13" t="s">
        <v>90</v>
      </c>
      <c r="AW485" s="13" t="s">
        <v>36</v>
      </c>
      <c r="AX485" s="13" t="s">
        <v>80</v>
      </c>
      <c r="AY485" s="157" t="s">
        <v>128</v>
      </c>
    </row>
    <row r="486" spans="2:65" s="14" customFormat="1" ht="11.25">
      <c r="B486" s="163"/>
      <c r="D486" s="144" t="s">
        <v>141</v>
      </c>
      <c r="E486" s="164" t="s">
        <v>1</v>
      </c>
      <c r="F486" s="165" t="s">
        <v>149</v>
      </c>
      <c r="H486" s="166">
        <v>244.6</v>
      </c>
      <c r="I486" s="167"/>
      <c r="L486" s="163"/>
      <c r="M486" s="168"/>
      <c r="T486" s="169"/>
      <c r="AT486" s="164" t="s">
        <v>141</v>
      </c>
      <c r="AU486" s="164" t="s">
        <v>90</v>
      </c>
      <c r="AV486" s="14" t="s">
        <v>135</v>
      </c>
      <c r="AW486" s="14" t="s">
        <v>36</v>
      </c>
      <c r="AX486" s="14" t="s">
        <v>88</v>
      </c>
      <c r="AY486" s="164" t="s">
        <v>128</v>
      </c>
    </row>
    <row r="487" spans="2:65" s="1" customFormat="1" ht="33" customHeight="1">
      <c r="B487" s="31"/>
      <c r="C487" s="131" t="s">
        <v>449</v>
      </c>
      <c r="D487" s="131" t="s">
        <v>130</v>
      </c>
      <c r="E487" s="132" t="s">
        <v>444</v>
      </c>
      <c r="F487" s="133" t="s">
        <v>445</v>
      </c>
      <c r="G487" s="134" t="s">
        <v>133</v>
      </c>
      <c r="H487" s="135">
        <v>1180.4000000000001</v>
      </c>
      <c r="I487" s="136"/>
      <c r="J487" s="137">
        <f>ROUND(I487*H487,2)</f>
        <v>0</v>
      </c>
      <c r="K487" s="133" t="s">
        <v>134</v>
      </c>
      <c r="L487" s="31"/>
      <c r="M487" s="138" t="s">
        <v>1</v>
      </c>
      <c r="N487" s="139" t="s">
        <v>45</v>
      </c>
      <c r="P487" s="140">
        <f>O487*H487</f>
        <v>0</v>
      </c>
      <c r="Q487" s="140">
        <v>0</v>
      </c>
      <c r="R487" s="140">
        <f>Q487*H487</f>
        <v>0</v>
      </c>
      <c r="S487" s="140">
        <v>0</v>
      </c>
      <c r="T487" s="141">
        <f>S487*H487</f>
        <v>0</v>
      </c>
      <c r="AR487" s="142" t="s">
        <v>135</v>
      </c>
      <c r="AT487" s="142" t="s">
        <v>130</v>
      </c>
      <c r="AU487" s="142" t="s">
        <v>90</v>
      </c>
      <c r="AY487" s="16" t="s">
        <v>128</v>
      </c>
      <c r="BE487" s="143">
        <f>IF(N487="základní",J487,0)</f>
        <v>0</v>
      </c>
      <c r="BF487" s="143">
        <f>IF(N487="snížená",J487,0)</f>
        <v>0</v>
      </c>
      <c r="BG487" s="143">
        <f>IF(N487="zákl. přenesená",J487,0)</f>
        <v>0</v>
      </c>
      <c r="BH487" s="143">
        <f>IF(N487="sníž. přenesená",J487,0)</f>
        <v>0</v>
      </c>
      <c r="BI487" s="143">
        <f>IF(N487="nulová",J487,0)</f>
        <v>0</v>
      </c>
      <c r="BJ487" s="16" t="s">
        <v>88</v>
      </c>
      <c r="BK487" s="143">
        <f>ROUND(I487*H487,2)</f>
        <v>0</v>
      </c>
      <c r="BL487" s="16" t="s">
        <v>135</v>
      </c>
      <c r="BM487" s="142" t="s">
        <v>450</v>
      </c>
    </row>
    <row r="488" spans="2:65" s="1" customFormat="1" ht="29.25">
      <c r="B488" s="31"/>
      <c r="D488" s="144" t="s">
        <v>137</v>
      </c>
      <c r="F488" s="145" t="s">
        <v>447</v>
      </c>
      <c r="I488" s="146"/>
      <c r="L488" s="31"/>
      <c r="M488" s="147"/>
      <c r="T488" s="55"/>
      <c r="AT488" s="16" t="s">
        <v>137</v>
      </c>
      <c r="AU488" s="16" t="s">
        <v>90</v>
      </c>
    </row>
    <row r="489" spans="2:65" s="1" customFormat="1" ht="11.25">
      <c r="B489" s="31"/>
      <c r="D489" s="148" t="s">
        <v>139</v>
      </c>
      <c r="F489" s="149" t="s">
        <v>448</v>
      </c>
      <c r="I489" s="146"/>
      <c r="L489" s="31"/>
      <c r="M489" s="147"/>
      <c r="T489" s="55"/>
      <c r="AT489" s="16" t="s">
        <v>139</v>
      </c>
      <c r="AU489" s="16" t="s">
        <v>90</v>
      </c>
    </row>
    <row r="490" spans="2:65" s="12" customFormat="1" ht="11.25">
      <c r="B490" s="150"/>
      <c r="D490" s="144" t="s">
        <v>141</v>
      </c>
      <c r="E490" s="151" t="s">
        <v>1</v>
      </c>
      <c r="F490" s="152" t="s">
        <v>142</v>
      </c>
      <c r="H490" s="151" t="s">
        <v>1</v>
      </c>
      <c r="I490" s="153"/>
      <c r="L490" s="150"/>
      <c r="M490" s="154"/>
      <c r="T490" s="155"/>
      <c r="AT490" s="151" t="s">
        <v>141</v>
      </c>
      <c r="AU490" s="151" t="s">
        <v>90</v>
      </c>
      <c r="AV490" s="12" t="s">
        <v>88</v>
      </c>
      <c r="AW490" s="12" t="s">
        <v>36</v>
      </c>
      <c r="AX490" s="12" t="s">
        <v>80</v>
      </c>
      <c r="AY490" s="151" t="s">
        <v>128</v>
      </c>
    </row>
    <row r="491" spans="2:65" s="12" customFormat="1" ht="11.25">
      <c r="B491" s="150"/>
      <c r="D491" s="144" t="s">
        <v>141</v>
      </c>
      <c r="E491" s="151" t="s">
        <v>1</v>
      </c>
      <c r="F491" s="152" t="s">
        <v>161</v>
      </c>
      <c r="H491" s="151" t="s">
        <v>1</v>
      </c>
      <c r="I491" s="153"/>
      <c r="L491" s="150"/>
      <c r="M491" s="154"/>
      <c r="T491" s="155"/>
      <c r="AT491" s="151" t="s">
        <v>141</v>
      </c>
      <c r="AU491" s="151" t="s">
        <v>90</v>
      </c>
      <c r="AV491" s="12" t="s">
        <v>88</v>
      </c>
      <c r="AW491" s="12" t="s">
        <v>36</v>
      </c>
      <c r="AX491" s="12" t="s">
        <v>80</v>
      </c>
      <c r="AY491" s="151" t="s">
        <v>128</v>
      </c>
    </row>
    <row r="492" spans="2:65" s="13" customFormat="1" ht="11.25">
      <c r="B492" s="156"/>
      <c r="D492" s="144" t="s">
        <v>141</v>
      </c>
      <c r="E492" s="157" t="s">
        <v>1</v>
      </c>
      <c r="F492" s="158" t="s">
        <v>162</v>
      </c>
      <c r="H492" s="159">
        <v>1180.4000000000001</v>
      </c>
      <c r="I492" s="160"/>
      <c r="L492" s="156"/>
      <c r="M492" s="161"/>
      <c r="T492" s="162"/>
      <c r="AT492" s="157" t="s">
        <v>141</v>
      </c>
      <c r="AU492" s="157" t="s">
        <v>90</v>
      </c>
      <c r="AV492" s="13" t="s">
        <v>90</v>
      </c>
      <c r="AW492" s="13" t="s">
        <v>36</v>
      </c>
      <c r="AX492" s="13" t="s">
        <v>80</v>
      </c>
      <c r="AY492" s="157" t="s">
        <v>128</v>
      </c>
    </row>
    <row r="493" spans="2:65" s="14" customFormat="1" ht="11.25">
      <c r="B493" s="163"/>
      <c r="D493" s="144" t="s">
        <v>141</v>
      </c>
      <c r="E493" s="164" t="s">
        <v>1</v>
      </c>
      <c r="F493" s="165" t="s">
        <v>149</v>
      </c>
      <c r="H493" s="166">
        <v>1180.4000000000001</v>
      </c>
      <c r="I493" s="167"/>
      <c r="L493" s="163"/>
      <c r="M493" s="168"/>
      <c r="T493" s="169"/>
      <c r="AT493" s="164" t="s">
        <v>141</v>
      </c>
      <c r="AU493" s="164" t="s">
        <v>90</v>
      </c>
      <c r="AV493" s="14" t="s">
        <v>135</v>
      </c>
      <c r="AW493" s="14" t="s">
        <v>36</v>
      </c>
      <c r="AX493" s="14" t="s">
        <v>88</v>
      </c>
      <c r="AY493" s="164" t="s">
        <v>128</v>
      </c>
    </row>
    <row r="494" spans="2:65" s="1" customFormat="1" ht="24.2" customHeight="1">
      <c r="B494" s="31"/>
      <c r="C494" s="131" t="s">
        <v>451</v>
      </c>
      <c r="D494" s="131" t="s">
        <v>130</v>
      </c>
      <c r="E494" s="132" t="s">
        <v>452</v>
      </c>
      <c r="F494" s="133" t="s">
        <v>453</v>
      </c>
      <c r="G494" s="134" t="s">
        <v>133</v>
      </c>
      <c r="H494" s="135">
        <v>244.6</v>
      </c>
      <c r="I494" s="136"/>
      <c r="J494" s="137">
        <f>ROUND(I494*H494,2)</f>
        <v>0</v>
      </c>
      <c r="K494" s="133" t="s">
        <v>134</v>
      </c>
      <c r="L494" s="31"/>
      <c r="M494" s="138" t="s">
        <v>1</v>
      </c>
      <c r="N494" s="139" t="s">
        <v>45</v>
      </c>
      <c r="P494" s="140">
        <f>O494*H494</f>
        <v>0</v>
      </c>
      <c r="Q494" s="140">
        <v>0</v>
      </c>
      <c r="R494" s="140">
        <f>Q494*H494</f>
        <v>0</v>
      </c>
      <c r="S494" s="140">
        <v>0</v>
      </c>
      <c r="T494" s="141">
        <f>S494*H494</f>
        <v>0</v>
      </c>
      <c r="AR494" s="142" t="s">
        <v>135</v>
      </c>
      <c r="AT494" s="142" t="s">
        <v>130</v>
      </c>
      <c r="AU494" s="142" t="s">
        <v>90</v>
      </c>
      <c r="AY494" s="16" t="s">
        <v>128</v>
      </c>
      <c r="BE494" s="143">
        <f>IF(N494="základní",J494,0)</f>
        <v>0</v>
      </c>
      <c r="BF494" s="143">
        <f>IF(N494="snížená",J494,0)</f>
        <v>0</v>
      </c>
      <c r="BG494" s="143">
        <f>IF(N494="zákl. přenesená",J494,0)</f>
        <v>0</v>
      </c>
      <c r="BH494" s="143">
        <f>IF(N494="sníž. přenesená",J494,0)</f>
        <v>0</v>
      </c>
      <c r="BI494" s="143">
        <f>IF(N494="nulová",J494,0)</f>
        <v>0</v>
      </c>
      <c r="BJ494" s="16" t="s">
        <v>88</v>
      </c>
      <c r="BK494" s="143">
        <f>ROUND(I494*H494,2)</f>
        <v>0</v>
      </c>
      <c r="BL494" s="16" t="s">
        <v>135</v>
      </c>
      <c r="BM494" s="142" t="s">
        <v>454</v>
      </c>
    </row>
    <row r="495" spans="2:65" s="1" customFormat="1" ht="29.25">
      <c r="B495" s="31"/>
      <c r="D495" s="144" t="s">
        <v>137</v>
      </c>
      <c r="F495" s="145" t="s">
        <v>455</v>
      </c>
      <c r="I495" s="146"/>
      <c r="L495" s="31"/>
      <c r="M495" s="147"/>
      <c r="T495" s="55"/>
      <c r="AT495" s="16" t="s">
        <v>137</v>
      </c>
      <c r="AU495" s="16" t="s">
        <v>90</v>
      </c>
    </row>
    <row r="496" spans="2:65" s="1" customFormat="1" ht="11.25">
      <c r="B496" s="31"/>
      <c r="D496" s="148" t="s">
        <v>139</v>
      </c>
      <c r="F496" s="149" t="s">
        <v>456</v>
      </c>
      <c r="I496" s="146"/>
      <c r="L496" s="31"/>
      <c r="M496" s="147"/>
      <c r="T496" s="55"/>
      <c r="AT496" s="16" t="s">
        <v>139</v>
      </c>
      <c r="AU496" s="16" t="s">
        <v>90</v>
      </c>
    </row>
    <row r="497" spans="2:65" s="12" customFormat="1" ht="11.25">
      <c r="B497" s="150"/>
      <c r="D497" s="144" t="s">
        <v>141</v>
      </c>
      <c r="E497" s="151" t="s">
        <v>1</v>
      </c>
      <c r="F497" s="152" t="s">
        <v>142</v>
      </c>
      <c r="H497" s="151" t="s">
        <v>1</v>
      </c>
      <c r="I497" s="153"/>
      <c r="L497" s="150"/>
      <c r="M497" s="154"/>
      <c r="T497" s="155"/>
      <c r="AT497" s="151" t="s">
        <v>141</v>
      </c>
      <c r="AU497" s="151" t="s">
        <v>90</v>
      </c>
      <c r="AV497" s="12" t="s">
        <v>88</v>
      </c>
      <c r="AW497" s="12" t="s">
        <v>36</v>
      </c>
      <c r="AX497" s="12" t="s">
        <v>80</v>
      </c>
      <c r="AY497" s="151" t="s">
        <v>128</v>
      </c>
    </row>
    <row r="498" spans="2:65" s="12" customFormat="1" ht="11.25">
      <c r="B498" s="150"/>
      <c r="D498" s="144" t="s">
        <v>141</v>
      </c>
      <c r="E498" s="151" t="s">
        <v>1</v>
      </c>
      <c r="F498" s="152" t="s">
        <v>143</v>
      </c>
      <c r="H498" s="151" t="s">
        <v>1</v>
      </c>
      <c r="I498" s="153"/>
      <c r="L498" s="150"/>
      <c r="M498" s="154"/>
      <c r="T498" s="155"/>
      <c r="AT498" s="151" t="s">
        <v>141</v>
      </c>
      <c r="AU498" s="151" t="s">
        <v>90</v>
      </c>
      <c r="AV498" s="12" t="s">
        <v>88</v>
      </c>
      <c r="AW498" s="12" t="s">
        <v>36</v>
      </c>
      <c r="AX498" s="12" t="s">
        <v>80</v>
      </c>
      <c r="AY498" s="151" t="s">
        <v>128</v>
      </c>
    </row>
    <row r="499" spans="2:65" s="13" customFormat="1" ht="11.25">
      <c r="B499" s="156"/>
      <c r="D499" s="144" t="s">
        <v>141</v>
      </c>
      <c r="E499" s="157" t="s">
        <v>1</v>
      </c>
      <c r="F499" s="158" t="s">
        <v>144</v>
      </c>
      <c r="H499" s="159">
        <v>172.8</v>
      </c>
      <c r="I499" s="160"/>
      <c r="L499" s="156"/>
      <c r="M499" s="161"/>
      <c r="T499" s="162"/>
      <c r="AT499" s="157" t="s">
        <v>141</v>
      </c>
      <c r="AU499" s="157" t="s">
        <v>90</v>
      </c>
      <c r="AV499" s="13" t="s">
        <v>90</v>
      </c>
      <c r="AW499" s="13" t="s">
        <v>36</v>
      </c>
      <c r="AX499" s="13" t="s">
        <v>80</v>
      </c>
      <c r="AY499" s="157" t="s">
        <v>128</v>
      </c>
    </row>
    <row r="500" spans="2:65" s="12" customFormat="1" ht="11.25">
      <c r="B500" s="150"/>
      <c r="D500" s="144" t="s">
        <v>141</v>
      </c>
      <c r="E500" s="151" t="s">
        <v>1</v>
      </c>
      <c r="F500" s="152" t="s">
        <v>145</v>
      </c>
      <c r="H500" s="151" t="s">
        <v>1</v>
      </c>
      <c r="I500" s="153"/>
      <c r="L500" s="150"/>
      <c r="M500" s="154"/>
      <c r="T500" s="155"/>
      <c r="AT500" s="151" t="s">
        <v>141</v>
      </c>
      <c r="AU500" s="151" t="s">
        <v>90</v>
      </c>
      <c r="AV500" s="12" t="s">
        <v>88</v>
      </c>
      <c r="AW500" s="12" t="s">
        <v>36</v>
      </c>
      <c r="AX500" s="12" t="s">
        <v>80</v>
      </c>
      <c r="AY500" s="151" t="s">
        <v>128</v>
      </c>
    </row>
    <row r="501" spans="2:65" s="13" customFormat="1" ht="11.25">
      <c r="B501" s="156"/>
      <c r="D501" s="144" t="s">
        <v>141</v>
      </c>
      <c r="E501" s="157" t="s">
        <v>1</v>
      </c>
      <c r="F501" s="158" t="s">
        <v>146</v>
      </c>
      <c r="H501" s="159">
        <v>52</v>
      </c>
      <c r="I501" s="160"/>
      <c r="L501" s="156"/>
      <c r="M501" s="161"/>
      <c r="T501" s="162"/>
      <c r="AT501" s="157" t="s">
        <v>141</v>
      </c>
      <c r="AU501" s="157" t="s">
        <v>90</v>
      </c>
      <c r="AV501" s="13" t="s">
        <v>90</v>
      </c>
      <c r="AW501" s="13" t="s">
        <v>36</v>
      </c>
      <c r="AX501" s="13" t="s">
        <v>80</v>
      </c>
      <c r="AY501" s="157" t="s">
        <v>128</v>
      </c>
    </row>
    <row r="502" spans="2:65" s="12" customFormat="1" ht="11.25">
      <c r="B502" s="150"/>
      <c r="D502" s="144" t="s">
        <v>141</v>
      </c>
      <c r="E502" s="151" t="s">
        <v>1</v>
      </c>
      <c r="F502" s="152" t="s">
        <v>147</v>
      </c>
      <c r="H502" s="151" t="s">
        <v>1</v>
      </c>
      <c r="I502" s="153"/>
      <c r="L502" s="150"/>
      <c r="M502" s="154"/>
      <c r="T502" s="155"/>
      <c r="AT502" s="151" t="s">
        <v>141</v>
      </c>
      <c r="AU502" s="151" t="s">
        <v>90</v>
      </c>
      <c r="AV502" s="12" t="s">
        <v>88</v>
      </c>
      <c r="AW502" s="12" t="s">
        <v>36</v>
      </c>
      <c r="AX502" s="12" t="s">
        <v>80</v>
      </c>
      <c r="AY502" s="151" t="s">
        <v>128</v>
      </c>
    </row>
    <row r="503" spans="2:65" s="13" customFormat="1" ht="11.25">
      <c r="B503" s="156"/>
      <c r="D503" s="144" t="s">
        <v>141</v>
      </c>
      <c r="E503" s="157" t="s">
        <v>1</v>
      </c>
      <c r="F503" s="158" t="s">
        <v>148</v>
      </c>
      <c r="H503" s="159">
        <v>19.8</v>
      </c>
      <c r="I503" s="160"/>
      <c r="L503" s="156"/>
      <c r="M503" s="161"/>
      <c r="T503" s="162"/>
      <c r="AT503" s="157" t="s">
        <v>141</v>
      </c>
      <c r="AU503" s="157" t="s">
        <v>90</v>
      </c>
      <c r="AV503" s="13" t="s">
        <v>90</v>
      </c>
      <c r="AW503" s="13" t="s">
        <v>36</v>
      </c>
      <c r="AX503" s="13" t="s">
        <v>80</v>
      </c>
      <c r="AY503" s="157" t="s">
        <v>128</v>
      </c>
    </row>
    <row r="504" spans="2:65" s="14" customFormat="1" ht="11.25">
      <c r="B504" s="163"/>
      <c r="D504" s="144" t="s">
        <v>141</v>
      </c>
      <c r="E504" s="164" t="s">
        <v>1</v>
      </c>
      <c r="F504" s="165" t="s">
        <v>149</v>
      </c>
      <c r="H504" s="166">
        <v>244.6</v>
      </c>
      <c r="I504" s="167"/>
      <c r="L504" s="163"/>
      <c r="M504" s="168"/>
      <c r="T504" s="169"/>
      <c r="AT504" s="164" t="s">
        <v>141</v>
      </c>
      <c r="AU504" s="164" t="s">
        <v>90</v>
      </c>
      <c r="AV504" s="14" t="s">
        <v>135</v>
      </c>
      <c r="AW504" s="14" t="s">
        <v>36</v>
      </c>
      <c r="AX504" s="14" t="s">
        <v>88</v>
      </c>
      <c r="AY504" s="164" t="s">
        <v>128</v>
      </c>
    </row>
    <row r="505" spans="2:65" s="11" customFormat="1" ht="22.9" customHeight="1">
      <c r="B505" s="119"/>
      <c r="D505" s="120" t="s">
        <v>79</v>
      </c>
      <c r="E505" s="129" t="s">
        <v>189</v>
      </c>
      <c r="F505" s="129" t="s">
        <v>457</v>
      </c>
      <c r="I505" s="122"/>
      <c r="J505" s="130">
        <f>BK505</f>
        <v>0</v>
      </c>
      <c r="L505" s="119"/>
      <c r="M505" s="124"/>
      <c r="P505" s="125">
        <f>SUM(P506:P669)</f>
        <v>0</v>
      </c>
      <c r="R505" s="125">
        <f>SUM(R506:R669)</f>
        <v>30.238620000000001</v>
      </c>
      <c r="T505" s="126">
        <f>SUM(T506:T669)</f>
        <v>58.134</v>
      </c>
      <c r="AR505" s="120" t="s">
        <v>88</v>
      </c>
      <c r="AT505" s="127" t="s">
        <v>79</v>
      </c>
      <c r="AU505" s="127" t="s">
        <v>88</v>
      </c>
      <c r="AY505" s="120" t="s">
        <v>128</v>
      </c>
      <c r="BK505" s="128">
        <f>SUM(BK506:BK669)</f>
        <v>0</v>
      </c>
    </row>
    <row r="506" spans="2:65" s="1" customFormat="1" ht="16.5" customHeight="1">
      <c r="B506" s="31"/>
      <c r="C506" s="131" t="s">
        <v>458</v>
      </c>
      <c r="D506" s="131" t="s">
        <v>130</v>
      </c>
      <c r="E506" s="132" t="s">
        <v>459</v>
      </c>
      <c r="F506" s="133" t="s">
        <v>460</v>
      </c>
      <c r="G506" s="134" t="s">
        <v>183</v>
      </c>
      <c r="H506" s="135">
        <v>70</v>
      </c>
      <c r="I506" s="136"/>
      <c r="J506" s="137">
        <f>ROUND(I506*H506,2)</f>
        <v>0</v>
      </c>
      <c r="K506" s="133" t="s">
        <v>461</v>
      </c>
      <c r="L506" s="31"/>
      <c r="M506" s="138" t="s">
        <v>1</v>
      </c>
      <c r="N506" s="139" t="s">
        <v>45</v>
      </c>
      <c r="P506" s="140">
        <f>O506*H506</f>
        <v>0</v>
      </c>
      <c r="Q506" s="140">
        <v>0</v>
      </c>
      <c r="R506" s="140">
        <f>Q506*H506</f>
        <v>0</v>
      </c>
      <c r="S506" s="140">
        <v>0.18</v>
      </c>
      <c r="T506" s="141">
        <f>S506*H506</f>
        <v>12.6</v>
      </c>
      <c r="AR506" s="142" t="s">
        <v>135</v>
      </c>
      <c r="AT506" s="142" t="s">
        <v>130</v>
      </c>
      <c r="AU506" s="142" t="s">
        <v>90</v>
      </c>
      <c r="AY506" s="16" t="s">
        <v>128</v>
      </c>
      <c r="BE506" s="143">
        <f>IF(N506="základní",J506,0)</f>
        <v>0</v>
      </c>
      <c r="BF506" s="143">
        <f>IF(N506="snížená",J506,0)</f>
        <v>0</v>
      </c>
      <c r="BG506" s="143">
        <f>IF(N506="zákl. přenesená",J506,0)</f>
        <v>0</v>
      </c>
      <c r="BH506" s="143">
        <f>IF(N506="sníž. přenesená",J506,0)</f>
        <v>0</v>
      </c>
      <c r="BI506" s="143">
        <f>IF(N506="nulová",J506,0)</f>
        <v>0</v>
      </c>
      <c r="BJ506" s="16" t="s">
        <v>88</v>
      </c>
      <c r="BK506" s="143">
        <f>ROUND(I506*H506,2)</f>
        <v>0</v>
      </c>
      <c r="BL506" s="16" t="s">
        <v>135</v>
      </c>
      <c r="BM506" s="142" t="s">
        <v>462</v>
      </c>
    </row>
    <row r="507" spans="2:65" s="1" customFormat="1" ht="19.5">
      <c r="B507" s="31"/>
      <c r="D507" s="144" t="s">
        <v>137</v>
      </c>
      <c r="F507" s="145" t="s">
        <v>463</v>
      </c>
      <c r="I507" s="146"/>
      <c r="L507" s="31"/>
      <c r="M507" s="147"/>
      <c r="T507" s="55"/>
      <c r="AT507" s="16" t="s">
        <v>137</v>
      </c>
      <c r="AU507" s="16" t="s">
        <v>90</v>
      </c>
    </row>
    <row r="508" spans="2:65" s="1" customFormat="1" ht="11.25">
      <c r="B508" s="31"/>
      <c r="D508" s="148" t="s">
        <v>139</v>
      </c>
      <c r="F508" s="149" t="s">
        <v>464</v>
      </c>
      <c r="I508" s="146"/>
      <c r="L508" s="31"/>
      <c r="M508" s="147"/>
      <c r="T508" s="55"/>
      <c r="AT508" s="16" t="s">
        <v>139</v>
      </c>
      <c r="AU508" s="16" t="s">
        <v>90</v>
      </c>
    </row>
    <row r="509" spans="2:65" s="12" customFormat="1" ht="11.25">
      <c r="B509" s="150"/>
      <c r="D509" s="144" t="s">
        <v>141</v>
      </c>
      <c r="E509" s="151" t="s">
        <v>1</v>
      </c>
      <c r="F509" s="152" t="s">
        <v>324</v>
      </c>
      <c r="H509" s="151" t="s">
        <v>1</v>
      </c>
      <c r="I509" s="153"/>
      <c r="L509" s="150"/>
      <c r="M509" s="154"/>
      <c r="T509" s="155"/>
      <c r="AT509" s="151" t="s">
        <v>141</v>
      </c>
      <c r="AU509" s="151" t="s">
        <v>90</v>
      </c>
      <c r="AV509" s="12" t="s">
        <v>88</v>
      </c>
      <c r="AW509" s="12" t="s">
        <v>36</v>
      </c>
      <c r="AX509" s="12" t="s">
        <v>80</v>
      </c>
      <c r="AY509" s="151" t="s">
        <v>128</v>
      </c>
    </row>
    <row r="510" spans="2:65" s="12" customFormat="1" ht="11.25">
      <c r="B510" s="150"/>
      <c r="D510" s="144" t="s">
        <v>141</v>
      </c>
      <c r="E510" s="151" t="s">
        <v>1</v>
      </c>
      <c r="F510" s="152" t="s">
        <v>145</v>
      </c>
      <c r="H510" s="151" t="s">
        <v>1</v>
      </c>
      <c r="I510" s="153"/>
      <c r="L510" s="150"/>
      <c r="M510" s="154"/>
      <c r="T510" s="155"/>
      <c r="AT510" s="151" t="s">
        <v>141</v>
      </c>
      <c r="AU510" s="151" t="s">
        <v>90</v>
      </c>
      <c r="AV510" s="12" t="s">
        <v>88</v>
      </c>
      <c r="AW510" s="12" t="s">
        <v>36</v>
      </c>
      <c r="AX510" s="12" t="s">
        <v>80</v>
      </c>
      <c r="AY510" s="151" t="s">
        <v>128</v>
      </c>
    </row>
    <row r="511" spans="2:65" s="13" customFormat="1" ht="11.25">
      <c r="B511" s="156"/>
      <c r="D511" s="144" t="s">
        <v>141</v>
      </c>
      <c r="E511" s="157" t="s">
        <v>1</v>
      </c>
      <c r="F511" s="158" t="s">
        <v>465</v>
      </c>
      <c r="H511" s="159">
        <v>52</v>
      </c>
      <c r="I511" s="160"/>
      <c r="L511" s="156"/>
      <c r="M511" s="161"/>
      <c r="T511" s="162"/>
      <c r="AT511" s="157" t="s">
        <v>141</v>
      </c>
      <c r="AU511" s="157" t="s">
        <v>90</v>
      </c>
      <c r="AV511" s="13" t="s">
        <v>90</v>
      </c>
      <c r="AW511" s="13" t="s">
        <v>36</v>
      </c>
      <c r="AX511" s="13" t="s">
        <v>80</v>
      </c>
      <c r="AY511" s="157" t="s">
        <v>128</v>
      </c>
    </row>
    <row r="512" spans="2:65" s="12" customFormat="1" ht="11.25">
      <c r="B512" s="150"/>
      <c r="D512" s="144" t="s">
        <v>141</v>
      </c>
      <c r="E512" s="151" t="s">
        <v>1</v>
      </c>
      <c r="F512" s="152" t="s">
        <v>239</v>
      </c>
      <c r="H512" s="151" t="s">
        <v>1</v>
      </c>
      <c r="I512" s="153"/>
      <c r="L512" s="150"/>
      <c r="M512" s="154"/>
      <c r="T512" s="155"/>
      <c r="AT512" s="151" t="s">
        <v>141</v>
      </c>
      <c r="AU512" s="151" t="s">
        <v>90</v>
      </c>
      <c r="AV512" s="12" t="s">
        <v>88</v>
      </c>
      <c r="AW512" s="12" t="s">
        <v>36</v>
      </c>
      <c r="AX512" s="12" t="s">
        <v>80</v>
      </c>
      <c r="AY512" s="151" t="s">
        <v>128</v>
      </c>
    </row>
    <row r="513" spans="2:65" s="13" customFormat="1" ht="11.25">
      <c r="B513" s="156"/>
      <c r="D513" s="144" t="s">
        <v>141</v>
      </c>
      <c r="E513" s="157" t="s">
        <v>1</v>
      </c>
      <c r="F513" s="158" t="s">
        <v>466</v>
      </c>
      <c r="H513" s="159">
        <v>18</v>
      </c>
      <c r="I513" s="160"/>
      <c r="L513" s="156"/>
      <c r="M513" s="161"/>
      <c r="T513" s="162"/>
      <c r="AT513" s="157" t="s">
        <v>141</v>
      </c>
      <c r="AU513" s="157" t="s">
        <v>90</v>
      </c>
      <c r="AV513" s="13" t="s">
        <v>90</v>
      </c>
      <c r="AW513" s="13" t="s">
        <v>36</v>
      </c>
      <c r="AX513" s="13" t="s">
        <v>80</v>
      </c>
      <c r="AY513" s="157" t="s">
        <v>128</v>
      </c>
    </row>
    <row r="514" spans="2:65" s="14" customFormat="1" ht="11.25">
      <c r="B514" s="163"/>
      <c r="D514" s="144" t="s">
        <v>141</v>
      </c>
      <c r="E514" s="164" t="s">
        <v>1</v>
      </c>
      <c r="F514" s="165" t="s">
        <v>149</v>
      </c>
      <c r="H514" s="166">
        <v>70</v>
      </c>
      <c r="I514" s="167"/>
      <c r="L514" s="163"/>
      <c r="M514" s="168"/>
      <c r="T514" s="169"/>
      <c r="AT514" s="164" t="s">
        <v>141</v>
      </c>
      <c r="AU514" s="164" t="s">
        <v>90</v>
      </c>
      <c r="AV514" s="14" t="s">
        <v>135</v>
      </c>
      <c r="AW514" s="14" t="s">
        <v>36</v>
      </c>
      <c r="AX514" s="14" t="s">
        <v>88</v>
      </c>
      <c r="AY514" s="164" t="s">
        <v>128</v>
      </c>
    </row>
    <row r="515" spans="2:65" s="1" customFormat="1" ht="24.2" customHeight="1">
      <c r="B515" s="31"/>
      <c r="C515" s="131" t="s">
        <v>467</v>
      </c>
      <c r="D515" s="131" t="s">
        <v>130</v>
      </c>
      <c r="E515" s="132" t="s">
        <v>468</v>
      </c>
      <c r="F515" s="133" t="s">
        <v>469</v>
      </c>
      <c r="G515" s="134" t="s">
        <v>183</v>
      </c>
      <c r="H515" s="135">
        <v>130.5</v>
      </c>
      <c r="I515" s="136"/>
      <c r="J515" s="137">
        <f>ROUND(I515*H515,2)</f>
        <v>0</v>
      </c>
      <c r="K515" s="133" t="s">
        <v>134</v>
      </c>
      <c r="L515" s="31"/>
      <c r="M515" s="138" t="s">
        <v>1</v>
      </c>
      <c r="N515" s="139" t="s">
        <v>45</v>
      </c>
      <c r="P515" s="140">
        <f>O515*H515</f>
        <v>0</v>
      </c>
      <c r="Q515" s="140">
        <v>0</v>
      </c>
      <c r="R515" s="140">
        <f>Q515*H515</f>
        <v>0</v>
      </c>
      <c r="S515" s="140">
        <v>0.32</v>
      </c>
      <c r="T515" s="141">
        <f>S515*H515</f>
        <v>41.76</v>
      </c>
      <c r="AR515" s="142" t="s">
        <v>135</v>
      </c>
      <c r="AT515" s="142" t="s">
        <v>130</v>
      </c>
      <c r="AU515" s="142" t="s">
        <v>90</v>
      </c>
      <c r="AY515" s="16" t="s">
        <v>128</v>
      </c>
      <c r="BE515" s="143">
        <f>IF(N515="základní",J515,0)</f>
        <v>0</v>
      </c>
      <c r="BF515" s="143">
        <f>IF(N515="snížená",J515,0)</f>
        <v>0</v>
      </c>
      <c r="BG515" s="143">
        <f>IF(N515="zákl. přenesená",J515,0)</f>
        <v>0</v>
      </c>
      <c r="BH515" s="143">
        <f>IF(N515="sníž. přenesená",J515,0)</f>
        <v>0</v>
      </c>
      <c r="BI515" s="143">
        <f>IF(N515="nulová",J515,0)</f>
        <v>0</v>
      </c>
      <c r="BJ515" s="16" t="s">
        <v>88</v>
      </c>
      <c r="BK515" s="143">
        <f>ROUND(I515*H515,2)</f>
        <v>0</v>
      </c>
      <c r="BL515" s="16" t="s">
        <v>135</v>
      </c>
      <c r="BM515" s="142" t="s">
        <v>470</v>
      </c>
    </row>
    <row r="516" spans="2:65" s="1" customFormat="1" ht="19.5">
      <c r="B516" s="31"/>
      <c r="D516" s="144" t="s">
        <v>137</v>
      </c>
      <c r="F516" s="145" t="s">
        <v>471</v>
      </c>
      <c r="I516" s="146"/>
      <c r="L516" s="31"/>
      <c r="M516" s="147"/>
      <c r="T516" s="55"/>
      <c r="AT516" s="16" t="s">
        <v>137</v>
      </c>
      <c r="AU516" s="16" t="s">
        <v>90</v>
      </c>
    </row>
    <row r="517" spans="2:65" s="1" customFormat="1" ht="11.25">
      <c r="B517" s="31"/>
      <c r="D517" s="148" t="s">
        <v>139</v>
      </c>
      <c r="F517" s="149" t="s">
        <v>472</v>
      </c>
      <c r="I517" s="146"/>
      <c r="L517" s="31"/>
      <c r="M517" s="147"/>
      <c r="T517" s="55"/>
      <c r="AT517" s="16" t="s">
        <v>139</v>
      </c>
      <c r="AU517" s="16" t="s">
        <v>90</v>
      </c>
    </row>
    <row r="518" spans="2:65" s="12" customFormat="1" ht="11.25">
      <c r="B518" s="150"/>
      <c r="D518" s="144" t="s">
        <v>141</v>
      </c>
      <c r="E518" s="151" t="s">
        <v>1</v>
      </c>
      <c r="F518" s="152" t="s">
        <v>473</v>
      </c>
      <c r="H518" s="151" t="s">
        <v>1</v>
      </c>
      <c r="I518" s="153"/>
      <c r="L518" s="150"/>
      <c r="M518" s="154"/>
      <c r="T518" s="155"/>
      <c r="AT518" s="151" t="s">
        <v>141</v>
      </c>
      <c r="AU518" s="151" t="s">
        <v>90</v>
      </c>
      <c r="AV518" s="12" t="s">
        <v>88</v>
      </c>
      <c r="AW518" s="12" t="s">
        <v>36</v>
      </c>
      <c r="AX518" s="12" t="s">
        <v>80</v>
      </c>
      <c r="AY518" s="151" t="s">
        <v>128</v>
      </c>
    </row>
    <row r="519" spans="2:65" s="13" customFormat="1" ht="11.25">
      <c r="B519" s="156"/>
      <c r="D519" s="144" t="s">
        <v>141</v>
      </c>
      <c r="E519" s="157" t="s">
        <v>1</v>
      </c>
      <c r="F519" s="158" t="s">
        <v>474</v>
      </c>
      <c r="H519" s="159">
        <v>130.5</v>
      </c>
      <c r="I519" s="160"/>
      <c r="L519" s="156"/>
      <c r="M519" s="161"/>
      <c r="T519" s="162"/>
      <c r="AT519" s="157" t="s">
        <v>141</v>
      </c>
      <c r="AU519" s="157" t="s">
        <v>90</v>
      </c>
      <c r="AV519" s="13" t="s">
        <v>90</v>
      </c>
      <c r="AW519" s="13" t="s">
        <v>36</v>
      </c>
      <c r="AX519" s="13" t="s">
        <v>88</v>
      </c>
      <c r="AY519" s="157" t="s">
        <v>128</v>
      </c>
    </row>
    <row r="520" spans="2:65" s="1" customFormat="1" ht="33" customHeight="1">
      <c r="B520" s="31"/>
      <c r="C520" s="131" t="s">
        <v>475</v>
      </c>
      <c r="D520" s="131" t="s">
        <v>130</v>
      </c>
      <c r="E520" s="132" t="s">
        <v>476</v>
      </c>
      <c r="F520" s="133" t="s">
        <v>477</v>
      </c>
      <c r="G520" s="134" t="s">
        <v>183</v>
      </c>
      <c r="H520" s="135">
        <v>52</v>
      </c>
      <c r="I520" s="136"/>
      <c r="J520" s="137">
        <f>ROUND(I520*H520,2)</f>
        <v>0</v>
      </c>
      <c r="K520" s="133" t="s">
        <v>461</v>
      </c>
      <c r="L520" s="31"/>
      <c r="M520" s="138" t="s">
        <v>1</v>
      </c>
      <c r="N520" s="139" t="s">
        <v>45</v>
      </c>
      <c r="P520" s="140">
        <f>O520*H520</f>
        <v>0</v>
      </c>
      <c r="Q520" s="140">
        <v>3.0000000000000001E-5</v>
      </c>
      <c r="R520" s="140">
        <f>Q520*H520</f>
        <v>1.56E-3</v>
      </c>
      <c r="S520" s="140">
        <v>0</v>
      </c>
      <c r="T520" s="141">
        <f>S520*H520</f>
        <v>0</v>
      </c>
      <c r="AR520" s="142" t="s">
        <v>135</v>
      </c>
      <c r="AT520" s="142" t="s">
        <v>130</v>
      </c>
      <c r="AU520" s="142" t="s">
        <v>90</v>
      </c>
      <c r="AY520" s="16" t="s">
        <v>128</v>
      </c>
      <c r="BE520" s="143">
        <f>IF(N520="základní",J520,0)</f>
        <v>0</v>
      </c>
      <c r="BF520" s="143">
        <f>IF(N520="snížená",J520,0)</f>
        <v>0</v>
      </c>
      <c r="BG520" s="143">
        <f>IF(N520="zákl. přenesená",J520,0)</f>
        <v>0</v>
      </c>
      <c r="BH520" s="143">
        <f>IF(N520="sníž. přenesená",J520,0)</f>
        <v>0</v>
      </c>
      <c r="BI520" s="143">
        <f>IF(N520="nulová",J520,0)</f>
        <v>0</v>
      </c>
      <c r="BJ520" s="16" t="s">
        <v>88</v>
      </c>
      <c r="BK520" s="143">
        <f>ROUND(I520*H520,2)</f>
        <v>0</v>
      </c>
      <c r="BL520" s="16" t="s">
        <v>135</v>
      </c>
      <c r="BM520" s="142" t="s">
        <v>478</v>
      </c>
    </row>
    <row r="521" spans="2:65" s="1" customFormat="1" ht="19.5">
      <c r="B521" s="31"/>
      <c r="D521" s="144" t="s">
        <v>137</v>
      </c>
      <c r="F521" s="145" t="s">
        <v>479</v>
      </c>
      <c r="I521" s="146"/>
      <c r="L521" s="31"/>
      <c r="M521" s="147"/>
      <c r="T521" s="55"/>
      <c r="AT521" s="16" t="s">
        <v>137</v>
      </c>
      <c r="AU521" s="16" t="s">
        <v>90</v>
      </c>
    </row>
    <row r="522" spans="2:65" s="1" customFormat="1" ht="11.25">
      <c r="B522" s="31"/>
      <c r="D522" s="148" t="s">
        <v>139</v>
      </c>
      <c r="F522" s="149" t="s">
        <v>480</v>
      </c>
      <c r="I522" s="146"/>
      <c r="L522" s="31"/>
      <c r="M522" s="147"/>
      <c r="T522" s="55"/>
      <c r="AT522" s="16" t="s">
        <v>139</v>
      </c>
      <c r="AU522" s="16" t="s">
        <v>90</v>
      </c>
    </row>
    <row r="523" spans="2:65" s="12" customFormat="1" ht="11.25">
      <c r="B523" s="150"/>
      <c r="D523" s="144" t="s">
        <v>141</v>
      </c>
      <c r="E523" s="151" t="s">
        <v>1</v>
      </c>
      <c r="F523" s="152" t="s">
        <v>481</v>
      </c>
      <c r="H523" s="151" t="s">
        <v>1</v>
      </c>
      <c r="I523" s="153"/>
      <c r="L523" s="150"/>
      <c r="M523" s="154"/>
      <c r="T523" s="155"/>
      <c r="AT523" s="151" t="s">
        <v>141</v>
      </c>
      <c r="AU523" s="151" t="s">
        <v>90</v>
      </c>
      <c r="AV523" s="12" t="s">
        <v>88</v>
      </c>
      <c r="AW523" s="12" t="s">
        <v>36</v>
      </c>
      <c r="AX523" s="12" t="s">
        <v>80</v>
      </c>
      <c r="AY523" s="151" t="s">
        <v>128</v>
      </c>
    </row>
    <row r="524" spans="2:65" s="13" customFormat="1" ht="11.25">
      <c r="B524" s="156"/>
      <c r="D524" s="144" t="s">
        <v>141</v>
      </c>
      <c r="E524" s="157" t="s">
        <v>1</v>
      </c>
      <c r="F524" s="158" t="s">
        <v>482</v>
      </c>
      <c r="H524" s="159">
        <v>52</v>
      </c>
      <c r="I524" s="160"/>
      <c r="L524" s="156"/>
      <c r="M524" s="161"/>
      <c r="T524" s="162"/>
      <c r="AT524" s="157" t="s">
        <v>141</v>
      </c>
      <c r="AU524" s="157" t="s">
        <v>90</v>
      </c>
      <c r="AV524" s="13" t="s">
        <v>90</v>
      </c>
      <c r="AW524" s="13" t="s">
        <v>36</v>
      </c>
      <c r="AX524" s="13" t="s">
        <v>88</v>
      </c>
      <c r="AY524" s="157" t="s">
        <v>128</v>
      </c>
    </row>
    <row r="525" spans="2:65" s="1" customFormat="1" ht="24.2" customHeight="1">
      <c r="B525" s="31"/>
      <c r="C525" s="170" t="s">
        <v>483</v>
      </c>
      <c r="D525" s="170" t="s">
        <v>292</v>
      </c>
      <c r="E525" s="171" t="s">
        <v>484</v>
      </c>
      <c r="F525" s="172" t="s">
        <v>485</v>
      </c>
      <c r="G525" s="173" t="s">
        <v>183</v>
      </c>
      <c r="H525" s="174">
        <v>52.78</v>
      </c>
      <c r="I525" s="175"/>
      <c r="J525" s="176">
        <f>ROUND(I525*H525,2)</f>
        <v>0</v>
      </c>
      <c r="K525" s="172" t="s">
        <v>461</v>
      </c>
      <c r="L525" s="177"/>
      <c r="M525" s="178" t="s">
        <v>1</v>
      </c>
      <c r="N525" s="179" t="s">
        <v>45</v>
      </c>
      <c r="P525" s="140">
        <f>O525*H525</f>
        <v>0</v>
      </c>
      <c r="Q525" s="140">
        <v>2.4E-2</v>
      </c>
      <c r="R525" s="140">
        <f>Q525*H525</f>
        <v>1.2667200000000001</v>
      </c>
      <c r="S525" s="140">
        <v>0</v>
      </c>
      <c r="T525" s="141">
        <f>S525*H525</f>
        <v>0</v>
      </c>
      <c r="AR525" s="142" t="s">
        <v>189</v>
      </c>
      <c r="AT525" s="142" t="s">
        <v>292</v>
      </c>
      <c r="AU525" s="142" t="s">
        <v>90</v>
      </c>
      <c r="AY525" s="16" t="s">
        <v>128</v>
      </c>
      <c r="BE525" s="143">
        <f>IF(N525="základní",J525,0)</f>
        <v>0</v>
      </c>
      <c r="BF525" s="143">
        <f>IF(N525="snížená",J525,0)</f>
        <v>0</v>
      </c>
      <c r="BG525" s="143">
        <f>IF(N525="zákl. přenesená",J525,0)</f>
        <v>0</v>
      </c>
      <c r="BH525" s="143">
        <f>IF(N525="sníž. přenesená",J525,0)</f>
        <v>0</v>
      </c>
      <c r="BI525" s="143">
        <f>IF(N525="nulová",J525,0)</f>
        <v>0</v>
      </c>
      <c r="BJ525" s="16" t="s">
        <v>88</v>
      </c>
      <c r="BK525" s="143">
        <f>ROUND(I525*H525,2)</f>
        <v>0</v>
      </c>
      <c r="BL525" s="16" t="s">
        <v>135</v>
      </c>
      <c r="BM525" s="142" t="s">
        <v>486</v>
      </c>
    </row>
    <row r="526" spans="2:65" s="1" customFormat="1" ht="11.25">
      <c r="B526" s="31"/>
      <c r="D526" s="144" t="s">
        <v>137</v>
      </c>
      <c r="F526" s="145" t="s">
        <v>485</v>
      </c>
      <c r="I526" s="146"/>
      <c r="L526" s="31"/>
      <c r="M526" s="147"/>
      <c r="T526" s="55"/>
      <c r="AT526" s="16" t="s">
        <v>137</v>
      </c>
      <c r="AU526" s="16" t="s">
        <v>90</v>
      </c>
    </row>
    <row r="527" spans="2:65" s="12" customFormat="1" ht="11.25">
      <c r="B527" s="150"/>
      <c r="D527" s="144" t="s">
        <v>141</v>
      </c>
      <c r="E527" s="151" t="s">
        <v>1</v>
      </c>
      <c r="F527" s="152" t="s">
        <v>481</v>
      </c>
      <c r="H527" s="151" t="s">
        <v>1</v>
      </c>
      <c r="I527" s="153"/>
      <c r="L527" s="150"/>
      <c r="M527" s="154"/>
      <c r="T527" s="155"/>
      <c r="AT527" s="151" t="s">
        <v>141</v>
      </c>
      <c r="AU527" s="151" t="s">
        <v>90</v>
      </c>
      <c r="AV527" s="12" t="s">
        <v>88</v>
      </c>
      <c r="AW527" s="12" t="s">
        <v>36</v>
      </c>
      <c r="AX527" s="12" t="s">
        <v>80</v>
      </c>
      <c r="AY527" s="151" t="s">
        <v>128</v>
      </c>
    </row>
    <row r="528" spans="2:65" s="13" customFormat="1" ht="11.25">
      <c r="B528" s="156"/>
      <c r="D528" s="144" t="s">
        <v>141</v>
      </c>
      <c r="E528" s="157" t="s">
        <v>1</v>
      </c>
      <c r="F528" s="158" t="s">
        <v>482</v>
      </c>
      <c r="H528" s="159">
        <v>52</v>
      </c>
      <c r="I528" s="160"/>
      <c r="L528" s="156"/>
      <c r="M528" s="161"/>
      <c r="T528" s="162"/>
      <c r="AT528" s="157" t="s">
        <v>141</v>
      </c>
      <c r="AU528" s="157" t="s">
        <v>90</v>
      </c>
      <c r="AV528" s="13" t="s">
        <v>90</v>
      </c>
      <c r="AW528" s="13" t="s">
        <v>36</v>
      </c>
      <c r="AX528" s="13" t="s">
        <v>88</v>
      </c>
      <c r="AY528" s="157" t="s">
        <v>128</v>
      </c>
    </row>
    <row r="529" spans="2:65" s="13" customFormat="1" ht="11.25">
      <c r="B529" s="156"/>
      <c r="D529" s="144" t="s">
        <v>141</v>
      </c>
      <c r="F529" s="158" t="s">
        <v>487</v>
      </c>
      <c r="H529" s="159">
        <v>52.78</v>
      </c>
      <c r="I529" s="160"/>
      <c r="L529" s="156"/>
      <c r="M529" s="161"/>
      <c r="T529" s="162"/>
      <c r="AT529" s="157" t="s">
        <v>141</v>
      </c>
      <c r="AU529" s="157" t="s">
        <v>90</v>
      </c>
      <c r="AV529" s="13" t="s">
        <v>90</v>
      </c>
      <c r="AW529" s="13" t="s">
        <v>4</v>
      </c>
      <c r="AX529" s="13" t="s">
        <v>88</v>
      </c>
      <c r="AY529" s="157" t="s">
        <v>128</v>
      </c>
    </row>
    <row r="530" spans="2:65" s="1" customFormat="1" ht="33" customHeight="1">
      <c r="B530" s="31"/>
      <c r="C530" s="131" t="s">
        <v>488</v>
      </c>
      <c r="D530" s="131" t="s">
        <v>130</v>
      </c>
      <c r="E530" s="132" t="s">
        <v>489</v>
      </c>
      <c r="F530" s="133" t="s">
        <v>490</v>
      </c>
      <c r="G530" s="134" t="s">
        <v>183</v>
      </c>
      <c r="H530" s="135">
        <v>144</v>
      </c>
      <c r="I530" s="136"/>
      <c r="J530" s="137">
        <f>ROUND(I530*H530,2)</f>
        <v>0</v>
      </c>
      <c r="K530" s="133" t="s">
        <v>134</v>
      </c>
      <c r="L530" s="31"/>
      <c r="M530" s="138" t="s">
        <v>1</v>
      </c>
      <c r="N530" s="139" t="s">
        <v>45</v>
      </c>
      <c r="P530" s="140">
        <f>O530*H530</f>
        <v>0</v>
      </c>
      <c r="Q530" s="140">
        <v>8.0000000000000007E-5</v>
      </c>
      <c r="R530" s="140">
        <f>Q530*H530</f>
        <v>1.1520000000000001E-2</v>
      </c>
      <c r="S530" s="140">
        <v>0</v>
      </c>
      <c r="T530" s="141">
        <f>S530*H530</f>
        <v>0</v>
      </c>
      <c r="AR530" s="142" t="s">
        <v>135</v>
      </c>
      <c r="AT530" s="142" t="s">
        <v>130</v>
      </c>
      <c r="AU530" s="142" t="s">
        <v>90</v>
      </c>
      <c r="AY530" s="16" t="s">
        <v>128</v>
      </c>
      <c r="BE530" s="143">
        <f>IF(N530="základní",J530,0)</f>
        <v>0</v>
      </c>
      <c r="BF530" s="143">
        <f>IF(N530="snížená",J530,0)</f>
        <v>0</v>
      </c>
      <c r="BG530" s="143">
        <f>IF(N530="zákl. přenesená",J530,0)</f>
        <v>0</v>
      </c>
      <c r="BH530" s="143">
        <f>IF(N530="sníž. přenesená",J530,0)</f>
        <v>0</v>
      </c>
      <c r="BI530" s="143">
        <f>IF(N530="nulová",J530,0)</f>
        <v>0</v>
      </c>
      <c r="BJ530" s="16" t="s">
        <v>88</v>
      </c>
      <c r="BK530" s="143">
        <f>ROUND(I530*H530,2)</f>
        <v>0</v>
      </c>
      <c r="BL530" s="16" t="s">
        <v>135</v>
      </c>
      <c r="BM530" s="142" t="s">
        <v>491</v>
      </c>
    </row>
    <row r="531" spans="2:65" s="1" customFormat="1" ht="19.5">
      <c r="B531" s="31"/>
      <c r="D531" s="144" t="s">
        <v>137</v>
      </c>
      <c r="F531" s="145" t="s">
        <v>490</v>
      </c>
      <c r="I531" s="146"/>
      <c r="L531" s="31"/>
      <c r="M531" s="147"/>
      <c r="T531" s="55"/>
      <c r="AT531" s="16" t="s">
        <v>137</v>
      </c>
      <c r="AU531" s="16" t="s">
        <v>90</v>
      </c>
    </row>
    <row r="532" spans="2:65" s="1" customFormat="1" ht="11.25">
      <c r="B532" s="31"/>
      <c r="D532" s="148" t="s">
        <v>139</v>
      </c>
      <c r="F532" s="149" t="s">
        <v>492</v>
      </c>
      <c r="I532" s="146"/>
      <c r="L532" s="31"/>
      <c r="M532" s="147"/>
      <c r="T532" s="55"/>
      <c r="AT532" s="16" t="s">
        <v>139</v>
      </c>
      <c r="AU532" s="16" t="s">
        <v>90</v>
      </c>
    </row>
    <row r="533" spans="2:65" s="12" customFormat="1" ht="11.25">
      <c r="B533" s="150"/>
      <c r="D533" s="144" t="s">
        <v>141</v>
      </c>
      <c r="E533" s="151" t="s">
        <v>1</v>
      </c>
      <c r="F533" s="152" t="s">
        <v>493</v>
      </c>
      <c r="H533" s="151" t="s">
        <v>1</v>
      </c>
      <c r="I533" s="153"/>
      <c r="L533" s="150"/>
      <c r="M533" s="154"/>
      <c r="T533" s="155"/>
      <c r="AT533" s="151" t="s">
        <v>141</v>
      </c>
      <c r="AU533" s="151" t="s">
        <v>90</v>
      </c>
      <c r="AV533" s="12" t="s">
        <v>88</v>
      </c>
      <c r="AW533" s="12" t="s">
        <v>36</v>
      </c>
      <c r="AX533" s="12" t="s">
        <v>80</v>
      </c>
      <c r="AY533" s="151" t="s">
        <v>128</v>
      </c>
    </row>
    <row r="534" spans="2:65" s="12" customFormat="1" ht="11.25">
      <c r="B534" s="150"/>
      <c r="D534" s="144" t="s">
        <v>141</v>
      </c>
      <c r="E534" s="151" t="s">
        <v>1</v>
      </c>
      <c r="F534" s="152" t="s">
        <v>143</v>
      </c>
      <c r="H534" s="151" t="s">
        <v>1</v>
      </c>
      <c r="I534" s="153"/>
      <c r="L534" s="150"/>
      <c r="M534" s="154"/>
      <c r="T534" s="155"/>
      <c r="AT534" s="151" t="s">
        <v>141</v>
      </c>
      <c r="AU534" s="151" t="s">
        <v>90</v>
      </c>
      <c r="AV534" s="12" t="s">
        <v>88</v>
      </c>
      <c r="AW534" s="12" t="s">
        <v>36</v>
      </c>
      <c r="AX534" s="12" t="s">
        <v>80</v>
      </c>
      <c r="AY534" s="151" t="s">
        <v>128</v>
      </c>
    </row>
    <row r="535" spans="2:65" s="13" customFormat="1" ht="11.25">
      <c r="B535" s="156"/>
      <c r="D535" s="144" t="s">
        <v>141</v>
      </c>
      <c r="E535" s="157" t="s">
        <v>1</v>
      </c>
      <c r="F535" s="158" t="s">
        <v>494</v>
      </c>
      <c r="H535" s="159">
        <v>144</v>
      </c>
      <c r="I535" s="160"/>
      <c r="L535" s="156"/>
      <c r="M535" s="161"/>
      <c r="T535" s="162"/>
      <c r="AT535" s="157" t="s">
        <v>141</v>
      </c>
      <c r="AU535" s="157" t="s">
        <v>90</v>
      </c>
      <c r="AV535" s="13" t="s">
        <v>90</v>
      </c>
      <c r="AW535" s="13" t="s">
        <v>36</v>
      </c>
      <c r="AX535" s="13" t="s">
        <v>88</v>
      </c>
      <c r="AY535" s="157" t="s">
        <v>128</v>
      </c>
    </row>
    <row r="536" spans="2:65" s="1" customFormat="1" ht="24.2" customHeight="1">
      <c r="B536" s="31"/>
      <c r="C536" s="170" t="s">
        <v>495</v>
      </c>
      <c r="D536" s="170" t="s">
        <v>292</v>
      </c>
      <c r="E536" s="171" t="s">
        <v>496</v>
      </c>
      <c r="F536" s="172" t="s">
        <v>497</v>
      </c>
      <c r="G536" s="173" t="s">
        <v>183</v>
      </c>
      <c r="H536" s="174">
        <v>144</v>
      </c>
      <c r="I536" s="175"/>
      <c r="J536" s="176">
        <f>ROUND(I536*H536,2)</f>
        <v>0</v>
      </c>
      <c r="K536" s="172" t="s">
        <v>134</v>
      </c>
      <c r="L536" s="177"/>
      <c r="M536" s="178" t="s">
        <v>1</v>
      </c>
      <c r="N536" s="179" t="s">
        <v>45</v>
      </c>
      <c r="P536" s="140">
        <f>O536*H536</f>
        <v>0</v>
      </c>
      <c r="Q536" s="140">
        <v>7.1999999999999995E-2</v>
      </c>
      <c r="R536" s="140">
        <f>Q536*H536</f>
        <v>10.367999999999999</v>
      </c>
      <c r="S536" s="140">
        <v>0</v>
      </c>
      <c r="T536" s="141">
        <f>S536*H536</f>
        <v>0</v>
      </c>
      <c r="AR536" s="142" t="s">
        <v>189</v>
      </c>
      <c r="AT536" s="142" t="s">
        <v>292</v>
      </c>
      <c r="AU536" s="142" t="s">
        <v>90</v>
      </c>
      <c r="AY536" s="16" t="s">
        <v>128</v>
      </c>
      <c r="BE536" s="143">
        <f>IF(N536="základní",J536,0)</f>
        <v>0</v>
      </c>
      <c r="BF536" s="143">
        <f>IF(N536="snížená",J536,0)</f>
        <v>0</v>
      </c>
      <c r="BG536" s="143">
        <f>IF(N536="zákl. přenesená",J536,0)</f>
        <v>0</v>
      </c>
      <c r="BH536" s="143">
        <f>IF(N536="sníž. přenesená",J536,0)</f>
        <v>0</v>
      </c>
      <c r="BI536" s="143">
        <f>IF(N536="nulová",J536,0)</f>
        <v>0</v>
      </c>
      <c r="BJ536" s="16" t="s">
        <v>88</v>
      </c>
      <c r="BK536" s="143">
        <f>ROUND(I536*H536,2)</f>
        <v>0</v>
      </c>
      <c r="BL536" s="16" t="s">
        <v>135</v>
      </c>
      <c r="BM536" s="142" t="s">
        <v>498</v>
      </c>
    </row>
    <row r="537" spans="2:65" s="1" customFormat="1" ht="19.5">
      <c r="B537" s="31"/>
      <c r="D537" s="144" t="s">
        <v>137</v>
      </c>
      <c r="F537" s="145" t="s">
        <v>497</v>
      </c>
      <c r="I537" s="146"/>
      <c r="L537" s="31"/>
      <c r="M537" s="147"/>
      <c r="T537" s="55"/>
      <c r="AT537" s="16" t="s">
        <v>137</v>
      </c>
      <c r="AU537" s="16" t="s">
        <v>90</v>
      </c>
    </row>
    <row r="538" spans="2:65" s="12" customFormat="1" ht="11.25">
      <c r="B538" s="150"/>
      <c r="D538" s="144" t="s">
        <v>141</v>
      </c>
      <c r="E538" s="151" t="s">
        <v>1</v>
      </c>
      <c r="F538" s="152" t="s">
        <v>499</v>
      </c>
      <c r="H538" s="151" t="s">
        <v>1</v>
      </c>
      <c r="I538" s="153"/>
      <c r="L538" s="150"/>
      <c r="M538" s="154"/>
      <c r="T538" s="155"/>
      <c r="AT538" s="151" t="s">
        <v>141</v>
      </c>
      <c r="AU538" s="151" t="s">
        <v>90</v>
      </c>
      <c r="AV538" s="12" t="s">
        <v>88</v>
      </c>
      <c r="AW538" s="12" t="s">
        <v>36</v>
      </c>
      <c r="AX538" s="12" t="s">
        <v>80</v>
      </c>
      <c r="AY538" s="151" t="s">
        <v>128</v>
      </c>
    </row>
    <row r="539" spans="2:65" s="13" customFormat="1" ht="11.25">
      <c r="B539" s="156"/>
      <c r="D539" s="144" t="s">
        <v>141</v>
      </c>
      <c r="E539" s="157" t="s">
        <v>1</v>
      </c>
      <c r="F539" s="158" t="s">
        <v>494</v>
      </c>
      <c r="H539" s="159">
        <v>144</v>
      </c>
      <c r="I539" s="160"/>
      <c r="L539" s="156"/>
      <c r="M539" s="161"/>
      <c r="T539" s="162"/>
      <c r="AT539" s="157" t="s">
        <v>141</v>
      </c>
      <c r="AU539" s="157" t="s">
        <v>90</v>
      </c>
      <c r="AV539" s="13" t="s">
        <v>90</v>
      </c>
      <c r="AW539" s="13" t="s">
        <v>36</v>
      </c>
      <c r="AX539" s="13" t="s">
        <v>88</v>
      </c>
      <c r="AY539" s="157" t="s">
        <v>128</v>
      </c>
    </row>
    <row r="540" spans="2:65" s="1" customFormat="1" ht="24.2" customHeight="1">
      <c r="B540" s="31"/>
      <c r="C540" s="131" t="s">
        <v>482</v>
      </c>
      <c r="D540" s="131" t="s">
        <v>130</v>
      </c>
      <c r="E540" s="132" t="s">
        <v>500</v>
      </c>
      <c r="F540" s="133" t="s">
        <v>501</v>
      </c>
      <c r="G540" s="134" t="s">
        <v>346</v>
      </c>
      <c r="H540" s="135">
        <v>12</v>
      </c>
      <c r="I540" s="136"/>
      <c r="J540" s="137">
        <f>ROUND(I540*H540,2)</f>
        <v>0</v>
      </c>
      <c r="K540" s="133" t="s">
        <v>134</v>
      </c>
      <c r="L540" s="31"/>
      <c r="M540" s="138" t="s">
        <v>1</v>
      </c>
      <c r="N540" s="139" t="s">
        <v>45</v>
      </c>
      <c r="P540" s="140">
        <f>O540*H540</f>
        <v>0</v>
      </c>
      <c r="Q540" s="140">
        <v>1.6000000000000001E-4</v>
      </c>
      <c r="R540" s="140">
        <f>Q540*H540</f>
        <v>1.9200000000000003E-3</v>
      </c>
      <c r="S540" s="140">
        <v>0</v>
      </c>
      <c r="T540" s="141">
        <f>S540*H540</f>
        <v>0</v>
      </c>
      <c r="AR540" s="142" t="s">
        <v>135</v>
      </c>
      <c r="AT540" s="142" t="s">
        <v>130</v>
      </c>
      <c r="AU540" s="142" t="s">
        <v>90</v>
      </c>
      <c r="AY540" s="16" t="s">
        <v>128</v>
      </c>
      <c r="BE540" s="143">
        <f>IF(N540="základní",J540,0)</f>
        <v>0</v>
      </c>
      <c r="BF540" s="143">
        <f>IF(N540="snížená",J540,0)</f>
        <v>0</v>
      </c>
      <c r="BG540" s="143">
        <f>IF(N540="zákl. přenesená",J540,0)</f>
        <v>0</v>
      </c>
      <c r="BH540" s="143">
        <f>IF(N540="sníž. přenesená",J540,0)</f>
        <v>0</v>
      </c>
      <c r="BI540" s="143">
        <f>IF(N540="nulová",J540,0)</f>
        <v>0</v>
      </c>
      <c r="BJ540" s="16" t="s">
        <v>88</v>
      </c>
      <c r="BK540" s="143">
        <f>ROUND(I540*H540,2)</f>
        <v>0</v>
      </c>
      <c r="BL540" s="16" t="s">
        <v>135</v>
      </c>
      <c r="BM540" s="142" t="s">
        <v>502</v>
      </c>
    </row>
    <row r="541" spans="2:65" s="1" customFormat="1" ht="19.5">
      <c r="B541" s="31"/>
      <c r="D541" s="144" t="s">
        <v>137</v>
      </c>
      <c r="F541" s="145" t="s">
        <v>503</v>
      </c>
      <c r="I541" s="146"/>
      <c r="L541" s="31"/>
      <c r="M541" s="147"/>
      <c r="T541" s="55"/>
      <c r="AT541" s="16" t="s">
        <v>137</v>
      </c>
      <c r="AU541" s="16" t="s">
        <v>90</v>
      </c>
    </row>
    <row r="542" spans="2:65" s="1" customFormat="1" ht="11.25">
      <c r="B542" s="31"/>
      <c r="D542" s="148" t="s">
        <v>139</v>
      </c>
      <c r="F542" s="149" t="s">
        <v>504</v>
      </c>
      <c r="I542" s="146"/>
      <c r="L542" s="31"/>
      <c r="M542" s="147"/>
      <c r="T542" s="55"/>
      <c r="AT542" s="16" t="s">
        <v>139</v>
      </c>
      <c r="AU542" s="16" t="s">
        <v>90</v>
      </c>
    </row>
    <row r="543" spans="2:65" s="12" customFormat="1" ht="11.25">
      <c r="B543" s="150"/>
      <c r="D543" s="144" t="s">
        <v>141</v>
      </c>
      <c r="E543" s="151" t="s">
        <v>1</v>
      </c>
      <c r="F543" s="152" t="s">
        <v>505</v>
      </c>
      <c r="H543" s="151" t="s">
        <v>1</v>
      </c>
      <c r="I543" s="153"/>
      <c r="L543" s="150"/>
      <c r="M543" s="154"/>
      <c r="T543" s="155"/>
      <c r="AT543" s="151" t="s">
        <v>141</v>
      </c>
      <c r="AU543" s="151" t="s">
        <v>90</v>
      </c>
      <c r="AV543" s="12" t="s">
        <v>88</v>
      </c>
      <c r="AW543" s="12" t="s">
        <v>36</v>
      </c>
      <c r="AX543" s="12" t="s">
        <v>80</v>
      </c>
      <c r="AY543" s="151" t="s">
        <v>128</v>
      </c>
    </row>
    <row r="544" spans="2:65" s="13" customFormat="1" ht="11.25">
      <c r="B544" s="156"/>
      <c r="D544" s="144" t="s">
        <v>141</v>
      </c>
      <c r="E544" s="157" t="s">
        <v>1</v>
      </c>
      <c r="F544" s="158" t="s">
        <v>217</v>
      </c>
      <c r="H544" s="159">
        <v>12</v>
      </c>
      <c r="I544" s="160"/>
      <c r="L544" s="156"/>
      <c r="M544" s="161"/>
      <c r="T544" s="162"/>
      <c r="AT544" s="157" t="s">
        <v>141</v>
      </c>
      <c r="AU544" s="157" t="s">
        <v>90</v>
      </c>
      <c r="AV544" s="13" t="s">
        <v>90</v>
      </c>
      <c r="AW544" s="13" t="s">
        <v>36</v>
      </c>
      <c r="AX544" s="13" t="s">
        <v>88</v>
      </c>
      <c r="AY544" s="157" t="s">
        <v>128</v>
      </c>
    </row>
    <row r="545" spans="2:65" s="1" customFormat="1" ht="33" customHeight="1">
      <c r="B545" s="31"/>
      <c r="C545" s="170" t="s">
        <v>506</v>
      </c>
      <c r="D545" s="170" t="s">
        <v>292</v>
      </c>
      <c r="E545" s="171" t="s">
        <v>507</v>
      </c>
      <c r="F545" s="172" t="s">
        <v>508</v>
      </c>
      <c r="G545" s="173" t="s">
        <v>346</v>
      </c>
      <c r="H545" s="174">
        <v>12.18</v>
      </c>
      <c r="I545" s="175"/>
      <c r="J545" s="176">
        <f>ROUND(I545*H545,2)</f>
        <v>0</v>
      </c>
      <c r="K545" s="172" t="s">
        <v>134</v>
      </c>
      <c r="L545" s="177"/>
      <c r="M545" s="178" t="s">
        <v>1</v>
      </c>
      <c r="N545" s="179" t="s">
        <v>45</v>
      </c>
      <c r="P545" s="140">
        <f>O545*H545</f>
        <v>0</v>
      </c>
      <c r="Q545" s="140">
        <v>7.2999999999999995E-2</v>
      </c>
      <c r="R545" s="140">
        <f>Q545*H545</f>
        <v>0.88913999999999993</v>
      </c>
      <c r="S545" s="140">
        <v>0</v>
      </c>
      <c r="T545" s="141">
        <f>S545*H545</f>
        <v>0</v>
      </c>
      <c r="AR545" s="142" t="s">
        <v>189</v>
      </c>
      <c r="AT545" s="142" t="s">
        <v>292</v>
      </c>
      <c r="AU545" s="142" t="s">
        <v>90</v>
      </c>
      <c r="AY545" s="16" t="s">
        <v>128</v>
      </c>
      <c r="BE545" s="143">
        <f>IF(N545="základní",J545,0)</f>
        <v>0</v>
      </c>
      <c r="BF545" s="143">
        <f>IF(N545="snížená",J545,0)</f>
        <v>0</v>
      </c>
      <c r="BG545" s="143">
        <f>IF(N545="zákl. přenesená",J545,0)</f>
        <v>0</v>
      </c>
      <c r="BH545" s="143">
        <f>IF(N545="sníž. přenesená",J545,0)</f>
        <v>0</v>
      </c>
      <c r="BI545" s="143">
        <f>IF(N545="nulová",J545,0)</f>
        <v>0</v>
      </c>
      <c r="BJ545" s="16" t="s">
        <v>88</v>
      </c>
      <c r="BK545" s="143">
        <f>ROUND(I545*H545,2)</f>
        <v>0</v>
      </c>
      <c r="BL545" s="16" t="s">
        <v>135</v>
      </c>
      <c r="BM545" s="142" t="s">
        <v>509</v>
      </c>
    </row>
    <row r="546" spans="2:65" s="1" customFormat="1" ht="19.5">
      <c r="B546" s="31"/>
      <c r="D546" s="144" t="s">
        <v>137</v>
      </c>
      <c r="F546" s="145" t="s">
        <v>508</v>
      </c>
      <c r="I546" s="146"/>
      <c r="L546" s="31"/>
      <c r="M546" s="147"/>
      <c r="T546" s="55"/>
      <c r="AT546" s="16" t="s">
        <v>137</v>
      </c>
      <c r="AU546" s="16" t="s">
        <v>90</v>
      </c>
    </row>
    <row r="547" spans="2:65" s="12" customFormat="1" ht="11.25">
      <c r="B547" s="150"/>
      <c r="D547" s="144" t="s">
        <v>141</v>
      </c>
      <c r="E547" s="151" t="s">
        <v>1</v>
      </c>
      <c r="F547" s="152" t="s">
        <v>505</v>
      </c>
      <c r="H547" s="151" t="s">
        <v>1</v>
      </c>
      <c r="I547" s="153"/>
      <c r="L547" s="150"/>
      <c r="M547" s="154"/>
      <c r="T547" s="155"/>
      <c r="AT547" s="151" t="s">
        <v>141</v>
      </c>
      <c r="AU547" s="151" t="s">
        <v>90</v>
      </c>
      <c r="AV547" s="12" t="s">
        <v>88</v>
      </c>
      <c r="AW547" s="12" t="s">
        <v>36</v>
      </c>
      <c r="AX547" s="12" t="s">
        <v>80</v>
      </c>
      <c r="AY547" s="151" t="s">
        <v>128</v>
      </c>
    </row>
    <row r="548" spans="2:65" s="13" customFormat="1" ht="11.25">
      <c r="B548" s="156"/>
      <c r="D548" s="144" t="s">
        <v>141</v>
      </c>
      <c r="E548" s="157" t="s">
        <v>1</v>
      </c>
      <c r="F548" s="158" t="s">
        <v>217</v>
      </c>
      <c r="H548" s="159">
        <v>12</v>
      </c>
      <c r="I548" s="160"/>
      <c r="L548" s="156"/>
      <c r="M548" s="161"/>
      <c r="T548" s="162"/>
      <c r="AT548" s="157" t="s">
        <v>141</v>
      </c>
      <c r="AU548" s="157" t="s">
        <v>90</v>
      </c>
      <c r="AV548" s="13" t="s">
        <v>90</v>
      </c>
      <c r="AW548" s="13" t="s">
        <v>36</v>
      </c>
      <c r="AX548" s="13" t="s">
        <v>88</v>
      </c>
      <c r="AY548" s="157" t="s">
        <v>128</v>
      </c>
    </row>
    <row r="549" spans="2:65" s="13" customFormat="1" ht="11.25">
      <c r="B549" s="156"/>
      <c r="D549" s="144" t="s">
        <v>141</v>
      </c>
      <c r="F549" s="158" t="s">
        <v>510</v>
      </c>
      <c r="H549" s="159">
        <v>12.18</v>
      </c>
      <c r="I549" s="160"/>
      <c r="L549" s="156"/>
      <c r="M549" s="161"/>
      <c r="T549" s="162"/>
      <c r="AT549" s="157" t="s">
        <v>141</v>
      </c>
      <c r="AU549" s="157" t="s">
        <v>90</v>
      </c>
      <c r="AV549" s="13" t="s">
        <v>90</v>
      </c>
      <c r="AW549" s="13" t="s">
        <v>4</v>
      </c>
      <c r="AX549" s="13" t="s">
        <v>88</v>
      </c>
      <c r="AY549" s="157" t="s">
        <v>128</v>
      </c>
    </row>
    <row r="550" spans="2:65" s="1" customFormat="1" ht="24.2" customHeight="1">
      <c r="B550" s="31"/>
      <c r="C550" s="131" t="s">
        <v>511</v>
      </c>
      <c r="D550" s="131" t="s">
        <v>130</v>
      </c>
      <c r="E550" s="132" t="s">
        <v>512</v>
      </c>
      <c r="F550" s="133" t="s">
        <v>513</v>
      </c>
      <c r="G550" s="134" t="s">
        <v>346</v>
      </c>
      <c r="H550" s="135">
        <v>4</v>
      </c>
      <c r="I550" s="136"/>
      <c r="J550" s="137">
        <f>ROUND(I550*H550,2)</f>
        <v>0</v>
      </c>
      <c r="K550" s="133" t="s">
        <v>134</v>
      </c>
      <c r="L550" s="31"/>
      <c r="M550" s="138" t="s">
        <v>1</v>
      </c>
      <c r="N550" s="139" t="s">
        <v>45</v>
      </c>
      <c r="P550" s="140">
        <f>O550*H550</f>
        <v>0</v>
      </c>
      <c r="Q550" s="140">
        <v>9.0000000000000006E-5</v>
      </c>
      <c r="R550" s="140">
        <f>Q550*H550</f>
        <v>3.6000000000000002E-4</v>
      </c>
      <c r="S550" s="140">
        <v>0</v>
      </c>
      <c r="T550" s="141">
        <f>S550*H550</f>
        <v>0</v>
      </c>
      <c r="AR550" s="142" t="s">
        <v>135</v>
      </c>
      <c r="AT550" s="142" t="s">
        <v>130</v>
      </c>
      <c r="AU550" s="142" t="s">
        <v>90</v>
      </c>
      <c r="AY550" s="16" t="s">
        <v>128</v>
      </c>
      <c r="BE550" s="143">
        <f>IF(N550="základní",J550,0)</f>
        <v>0</v>
      </c>
      <c r="BF550" s="143">
        <f>IF(N550="snížená",J550,0)</f>
        <v>0</v>
      </c>
      <c r="BG550" s="143">
        <f>IF(N550="zákl. přenesená",J550,0)</f>
        <v>0</v>
      </c>
      <c r="BH550" s="143">
        <f>IF(N550="sníž. přenesená",J550,0)</f>
        <v>0</v>
      </c>
      <c r="BI550" s="143">
        <f>IF(N550="nulová",J550,0)</f>
        <v>0</v>
      </c>
      <c r="BJ550" s="16" t="s">
        <v>88</v>
      </c>
      <c r="BK550" s="143">
        <f>ROUND(I550*H550,2)</f>
        <v>0</v>
      </c>
      <c r="BL550" s="16" t="s">
        <v>135</v>
      </c>
      <c r="BM550" s="142" t="s">
        <v>514</v>
      </c>
    </row>
    <row r="551" spans="2:65" s="1" customFormat="1" ht="19.5">
      <c r="B551" s="31"/>
      <c r="D551" s="144" t="s">
        <v>137</v>
      </c>
      <c r="F551" s="145" t="s">
        <v>515</v>
      </c>
      <c r="I551" s="146"/>
      <c r="L551" s="31"/>
      <c r="M551" s="147"/>
      <c r="T551" s="55"/>
      <c r="AT551" s="16" t="s">
        <v>137</v>
      </c>
      <c r="AU551" s="16" t="s">
        <v>90</v>
      </c>
    </row>
    <row r="552" spans="2:65" s="1" customFormat="1" ht="11.25">
      <c r="B552" s="31"/>
      <c r="D552" s="148" t="s">
        <v>139</v>
      </c>
      <c r="F552" s="149" t="s">
        <v>516</v>
      </c>
      <c r="I552" s="146"/>
      <c r="L552" s="31"/>
      <c r="M552" s="147"/>
      <c r="T552" s="55"/>
      <c r="AT552" s="16" t="s">
        <v>139</v>
      </c>
      <c r="AU552" s="16" t="s">
        <v>90</v>
      </c>
    </row>
    <row r="553" spans="2:65" s="12" customFormat="1" ht="11.25">
      <c r="B553" s="150"/>
      <c r="D553" s="144" t="s">
        <v>141</v>
      </c>
      <c r="E553" s="151" t="s">
        <v>1</v>
      </c>
      <c r="F553" s="152" t="s">
        <v>499</v>
      </c>
      <c r="H553" s="151" t="s">
        <v>1</v>
      </c>
      <c r="I553" s="153"/>
      <c r="L553" s="150"/>
      <c r="M553" s="154"/>
      <c r="T553" s="155"/>
      <c r="AT553" s="151" t="s">
        <v>141</v>
      </c>
      <c r="AU553" s="151" t="s">
        <v>90</v>
      </c>
      <c r="AV553" s="12" t="s">
        <v>88</v>
      </c>
      <c r="AW553" s="12" t="s">
        <v>36</v>
      </c>
      <c r="AX553" s="12" t="s">
        <v>80</v>
      </c>
      <c r="AY553" s="151" t="s">
        <v>128</v>
      </c>
    </row>
    <row r="554" spans="2:65" s="13" customFormat="1" ht="11.25">
      <c r="B554" s="156"/>
      <c r="D554" s="144" t="s">
        <v>141</v>
      </c>
      <c r="E554" s="157" t="s">
        <v>1</v>
      </c>
      <c r="F554" s="158" t="s">
        <v>135</v>
      </c>
      <c r="H554" s="159">
        <v>4</v>
      </c>
      <c r="I554" s="160"/>
      <c r="L554" s="156"/>
      <c r="M554" s="161"/>
      <c r="T554" s="162"/>
      <c r="AT554" s="157" t="s">
        <v>141</v>
      </c>
      <c r="AU554" s="157" t="s">
        <v>90</v>
      </c>
      <c r="AV554" s="13" t="s">
        <v>90</v>
      </c>
      <c r="AW554" s="13" t="s">
        <v>36</v>
      </c>
      <c r="AX554" s="13" t="s">
        <v>88</v>
      </c>
      <c r="AY554" s="157" t="s">
        <v>128</v>
      </c>
    </row>
    <row r="555" spans="2:65" s="1" customFormat="1" ht="24.2" customHeight="1">
      <c r="B555" s="31"/>
      <c r="C555" s="170" t="s">
        <v>517</v>
      </c>
      <c r="D555" s="170" t="s">
        <v>292</v>
      </c>
      <c r="E555" s="171" t="s">
        <v>518</v>
      </c>
      <c r="F555" s="172" t="s">
        <v>519</v>
      </c>
      <c r="G555" s="173" t="s">
        <v>346</v>
      </c>
      <c r="H555" s="174">
        <v>4</v>
      </c>
      <c r="I555" s="175"/>
      <c r="J555" s="176">
        <f>ROUND(I555*H555,2)</f>
        <v>0</v>
      </c>
      <c r="K555" s="172" t="s">
        <v>134</v>
      </c>
      <c r="L555" s="177"/>
      <c r="M555" s="178" t="s">
        <v>1</v>
      </c>
      <c r="N555" s="179" t="s">
        <v>45</v>
      </c>
      <c r="P555" s="140">
        <f>O555*H555</f>
        <v>0</v>
      </c>
      <c r="Q555" s="140">
        <v>5.6000000000000001E-2</v>
      </c>
      <c r="R555" s="140">
        <f>Q555*H555</f>
        <v>0.224</v>
      </c>
      <c r="S555" s="140">
        <v>0</v>
      </c>
      <c r="T555" s="141">
        <f>S555*H555</f>
        <v>0</v>
      </c>
      <c r="AR555" s="142" t="s">
        <v>189</v>
      </c>
      <c r="AT555" s="142" t="s">
        <v>292</v>
      </c>
      <c r="AU555" s="142" t="s">
        <v>90</v>
      </c>
      <c r="AY555" s="16" t="s">
        <v>128</v>
      </c>
      <c r="BE555" s="143">
        <f>IF(N555="základní",J555,0)</f>
        <v>0</v>
      </c>
      <c r="BF555" s="143">
        <f>IF(N555="snížená",J555,0)</f>
        <v>0</v>
      </c>
      <c r="BG555" s="143">
        <f>IF(N555="zákl. přenesená",J555,0)</f>
        <v>0</v>
      </c>
      <c r="BH555" s="143">
        <f>IF(N555="sníž. přenesená",J555,0)</f>
        <v>0</v>
      </c>
      <c r="BI555" s="143">
        <f>IF(N555="nulová",J555,0)</f>
        <v>0</v>
      </c>
      <c r="BJ555" s="16" t="s">
        <v>88</v>
      </c>
      <c r="BK555" s="143">
        <f>ROUND(I555*H555,2)</f>
        <v>0</v>
      </c>
      <c r="BL555" s="16" t="s">
        <v>135</v>
      </c>
      <c r="BM555" s="142" t="s">
        <v>520</v>
      </c>
    </row>
    <row r="556" spans="2:65" s="1" customFormat="1" ht="19.5">
      <c r="B556" s="31"/>
      <c r="D556" s="144" t="s">
        <v>137</v>
      </c>
      <c r="F556" s="145" t="s">
        <v>519</v>
      </c>
      <c r="I556" s="146"/>
      <c r="L556" s="31"/>
      <c r="M556" s="147"/>
      <c r="T556" s="55"/>
      <c r="AT556" s="16" t="s">
        <v>137</v>
      </c>
      <c r="AU556" s="16" t="s">
        <v>90</v>
      </c>
    </row>
    <row r="557" spans="2:65" s="12" customFormat="1" ht="11.25">
      <c r="B557" s="150"/>
      <c r="D557" s="144" t="s">
        <v>141</v>
      </c>
      <c r="E557" s="151" t="s">
        <v>1</v>
      </c>
      <c r="F557" s="152" t="s">
        <v>499</v>
      </c>
      <c r="H557" s="151" t="s">
        <v>1</v>
      </c>
      <c r="I557" s="153"/>
      <c r="L557" s="150"/>
      <c r="M557" s="154"/>
      <c r="T557" s="155"/>
      <c r="AT557" s="151" t="s">
        <v>141</v>
      </c>
      <c r="AU557" s="151" t="s">
        <v>90</v>
      </c>
      <c r="AV557" s="12" t="s">
        <v>88</v>
      </c>
      <c r="AW557" s="12" t="s">
        <v>36</v>
      </c>
      <c r="AX557" s="12" t="s">
        <v>80</v>
      </c>
      <c r="AY557" s="151" t="s">
        <v>128</v>
      </c>
    </row>
    <row r="558" spans="2:65" s="13" customFormat="1" ht="11.25">
      <c r="B558" s="156"/>
      <c r="D558" s="144" t="s">
        <v>141</v>
      </c>
      <c r="E558" s="157" t="s">
        <v>1</v>
      </c>
      <c r="F558" s="158" t="s">
        <v>135</v>
      </c>
      <c r="H558" s="159">
        <v>4</v>
      </c>
      <c r="I558" s="160"/>
      <c r="L558" s="156"/>
      <c r="M558" s="161"/>
      <c r="T558" s="162"/>
      <c r="AT558" s="157" t="s">
        <v>141</v>
      </c>
      <c r="AU558" s="157" t="s">
        <v>90</v>
      </c>
      <c r="AV558" s="13" t="s">
        <v>90</v>
      </c>
      <c r="AW558" s="13" t="s">
        <v>36</v>
      </c>
      <c r="AX558" s="13" t="s">
        <v>88</v>
      </c>
      <c r="AY558" s="157" t="s">
        <v>128</v>
      </c>
    </row>
    <row r="559" spans="2:65" s="1" customFormat="1" ht="24.2" customHeight="1">
      <c r="B559" s="31"/>
      <c r="C559" s="131" t="s">
        <v>521</v>
      </c>
      <c r="D559" s="131" t="s">
        <v>130</v>
      </c>
      <c r="E559" s="132" t="s">
        <v>522</v>
      </c>
      <c r="F559" s="133" t="s">
        <v>523</v>
      </c>
      <c r="G559" s="134" t="s">
        <v>346</v>
      </c>
      <c r="H559" s="135">
        <v>48</v>
      </c>
      <c r="I559" s="136"/>
      <c r="J559" s="137">
        <f>ROUND(I559*H559,2)</f>
        <v>0</v>
      </c>
      <c r="K559" s="133" t="s">
        <v>134</v>
      </c>
      <c r="L559" s="31"/>
      <c r="M559" s="138" t="s">
        <v>1</v>
      </c>
      <c r="N559" s="139" t="s">
        <v>45</v>
      </c>
      <c r="P559" s="140">
        <f>O559*H559</f>
        <v>0</v>
      </c>
      <c r="Q559" s="140">
        <v>6.9999999999999994E-5</v>
      </c>
      <c r="R559" s="140">
        <f>Q559*H559</f>
        <v>3.3599999999999997E-3</v>
      </c>
      <c r="S559" s="140">
        <v>0</v>
      </c>
      <c r="T559" s="141">
        <f>S559*H559</f>
        <v>0</v>
      </c>
      <c r="AR559" s="142" t="s">
        <v>135</v>
      </c>
      <c r="AT559" s="142" t="s">
        <v>130</v>
      </c>
      <c r="AU559" s="142" t="s">
        <v>90</v>
      </c>
      <c r="AY559" s="16" t="s">
        <v>128</v>
      </c>
      <c r="BE559" s="143">
        <f>IF(N559="základní",J559,0)</f>
        <v>0</v>
      </c>
      <c r="BF559" s="143">
        <f>IF(N559="snížená",J559,0)</f>
        <v>0</v>
      </c>
      <c r="BG559" s="143">
        <f>IF(N559="zákl. přenesená",J559,0)</f>
        <v>0</v>
      </c>
      <c r="BH559" s="143">
        <f>IF(N559="sníž. přenesená",J559,0)</f>
        <v>0</v>
      </c>
      <c r="BI559" s="143">
        <f>IF(N559="nulová",J559,0)</f>
        <v>0</v>
      </c>
      <c r="BJ559" s="16" t="s">
        <v>88</v>
      </c>
      <c r="BK559" s="143">
        <f>ROUND(I559*H559,2)</f>
        <v>0</v>
      </c>
      <c r="BL559" s="16" t="s">
        <v>135</v>
      </c>
      <c r="BM559" s="142" t="s">
        <v>524</v>
      </c>
    </row>
    <row r="560" spans="2:65" s="1" customFormat="1" ht="19.5">
      <c r="B560" s="31"/>
      <c r="D560" s="144" t="s">
        <v>137</v>
      </c>
      <c r="F560" s="145" t="s">
        <v>525</v>
      </c>
      <c r="I560" s="146"/>
      <c r="L560" s="31"/>
      <c r="M560" s="147"/>
      <c r="T560" s="55"/>
      <c r="AT560" s="16" t="s">
        <v>137</v>
      </c>
      <c r="AU560" s="16" t="s">
        <v>90</v>
      </c>
    </row>
    <row r="561" spans="2:65" s="1" customFormat="1" ht="11.25">
      <c r="B561" s="31"/>
      <c r="D561" s="148" t="s">
        <v>139</v>
      </c>
      <c r="F561" s="149" t="s">
        <v>526</v>
      </c>
      <c r="I561" s="146"/>
      <c r="L561" s="31"/>
      <c r="M561" s="147"/>
      <c r="T561" s="55"/>
      <c r="AT561" s="16" t="s">
        <v>139</v>
      </c>
      <c r="AU561" s="16" t="s">
        <v>90</v>
      </c>
    </row>
    <row r="562" spans="2:65" s="12" customFormat="1" ht="11.25">
      <c r="B562" s="150"/>
      <c r="D562" s="144" t="s">
        <v>141</v>
      </c>
      <c r="E562" s="151" t="s">
        <v>1</v>
      </c>
      <c r="F562" s="152" t="s">
        <v>527</v>
      </c>
      <c r="H562" s="151" t="s">
        <v>1</v>
      </c>
      <c r="I562" s="153"/>
      <c r="L562" s="150"/>
      <c r="M562" s="154"/>
      <c r="T562" s="155"/>
      <c r="AT562" s="151" t="s">
        <v>141</v>
      </c>
      <c r="AU562" s="151" t="s">
        <v>90</v>
      </c>
      <c r="AV562" s="12" t="s">
        <v>88</v>
      </c>
      <c r="AW562" s="12" t="s">
        <v>36</v>
      </c>
      <c r="AX562" s="12" t="s">
        <v>80</v>
      </c>
      <c r="AY562" s="151" t="s">
        <v>128</v>
      </c>
    </row>
    <row r="563" spans="2:65" s="13" customFormat="1" ht="11.25">
      <c r="B563" s="156"/>
      <c r="D563" s="144" t="s">
        <v>141</v>
      </c>
      <c r="E563" s="157" t="s">
        <v>1</v>
      </c>
      <c r="F563" s="158" t="s">
        <v>528</v>
      </c>
      <c r="H563" s="159">
        <v>48</v>
      </c>
      <c r="I563" s="160"/>
      <c r="L563" s="156"/>
      <c r="M563" s="161"/>
      <c r="T563" s="162"/>
      <c r="AT563" s="157" t="s">
        <v>141</v>
      </c>
      <c r="AU563" s="157" t="s">
        <v>90</v>
      </c>
      <c r="AV563" s="13" t="s">
        <v>90</v>
      </c>
      <c r="AW563" s="13" t="s">
        <v>36</v>
      </c>
      <c r="AX563" s="13" t="s">
        <v>88</v>
      </c>
      <c r="AY563" s="157" t="s">
        <v>128</v>
      </c>
    </row>
    <row r="564" spans="2:65" s="1" customFormat="1" ht="24.2" customHeight="1">
      <c r="B564" s="31"/>
      <c r="C564" s="170" t="s">
        <v>529</v>
      </c>
      <c r="D564" s="170" t="s">
        <v>292</v>
      </c>
      <c r="E564" s="171" t="s">
        <v>530</v>
      </c>
      <c r="F564" s="172" t="s">
        <v>531</v>
      </c>
      <c r="G564" s="173" t="s">
        <v>346</v>
      </c>
      <c r="H564" s="174">
        <v>26</v>
      </c>
      <c r="I564" s="175"/>
      <c r="J564" s="176">
        <f>ROUND(I564*H564,2)</f>
        <v>0</v>
      </c>
      <c r="K564" s="172" t="s">
        <v>134</v>
      </c>
      <c r="L564" s="177"/>
      <c r="M564" s="178" t="s">
        <v>1</v>
      </c>
      <c r="N564" s="179" t="s">
        <v>45</v>
      </c>
      <c r="P564" s="140">
        <f>O564*H564</f>
        <v>0</v>
      </c>
      <c r="Q564" s="140">
        <v>0.01</v>
      </c>
      <c r="R564" s="140">
        <f>Q564*H564</f>
        <v>0.26</v>
      </c>
      <c r="S564" s="140">
        <v>0</v>
      </c>
      <c r="T564" s="141">
        <f>S564*H564</f>
        <v>0</v>
      </c>
      <c r="AR564" s="142" t="s">
        <v>189</v>
      </c>
      <c r="AT564" s="142" t="s">
        <v>292</v>
      </c>
      <c r="AU564" s="142" t="s">
        <v>90</v>
      </c>
      <c r="AY564" s="16" t="s">
        <v>128</v>
      </c>
      <c r="BE564" s="143">
        <f>IF(N564="základní",J564,0)</f>
        <v>0</v>
      </c>
      <c r="BF564" s="143">
        <f>IF(N564="snížená",J564,0)</f>
        <v>0</v>
      </c>
      <c r="BG564" s="143">
        <f>IF(N564="zákl. přenesená",J564,0)</f>
        <v>0</v>
      </c>
      <c r="BH564" s="143">
        <f>IF(N564="sníž. přenesená",J564,0)</f>
        <v>0</v>
      </c>
      <c r="BI564" s="143">
        <f>IF(N564="nulová",J564,0)</f>
        <v>0</v>
      </c>
      <c r="BJ564" s="16" t="s">
        <v>88</v>
      </c>
      <c r="BK564" s="143">
        <f>ROUND(I564*H564,2)</f>
        <v>0</v>
      </c>
      <c r="BL564" s="16" t="s">
        <v>135</v>
      </c>
      <c r="BM564" s="142" t="s">
        <v>532</v>
      </c>
    </row>
    <row r="565" spans="2:65" s="1" customFormat="1" ht="11.25">
      <c r="B565" s="31"/>
      <c r="D565" s="144" t="s">
        <v>137</v>
      </c>
      <c r="F565" s="145" t="s">
        <v>531</v>
      </c>
      <c r="I565" s="146"/>
      <c r="L565" s="31"/>
      <c r="M565" s="147"/>
      <c r="T565" s="55"/>
      <c r="AT565" s="16" t="s">
        <v>137</v>
      </c>
      <c r="AU565" s="16" t="s">
        <v>90</v>
      </c>
    </row>
    <row r="566" spans="2:65" s="12" customFormat="1" ht="11.25">
      <c r="B566" s="150"/>
      <c r="D566" s="144" t="s">
        <v>141</v>
      </c>
      <c r="E566" s="151" t="s">
        <v>1</v>
      </c>
      <c r="F566" s="152" t="s">
        <v>527</v>
      </c>
      <c r="H566" s="151" t="s">
        <v>1</v>
      </c>
      <c r="I566" s="153"/>
      <c r="L566" s="150"/>
      <c r="M566" s="154"/>
      <c r="T566" s="155"/>
      <c r="AT566" s="151" t="s">
        <v>141</v>
      </c>
      <c r="AU566" s="151" t="s">
        <v>90</v>
      </c>
      <c r="AV566" s="12" t="s">
        <v>88</v>
      </c>
      <c r="AW566" s="12" t="s">
        <v>36</v>
      </c>
      <c r="AX566" s="12" t="s">
        <v>80</v>
      </c>
      <c r="AY566" s="151" t="s">
        <v>128</v>
      </c>
    </row>
    <row r="567" spans="2:65" s="13" customFormat="1" ht="11.25">
      <c r="B567" s="156"/>
      <c r="D567" s="144" t="s">
        <v>141</v>
      </c>
      <c r="E567" s="157" t="s">
        <v>1</v>
      </c>
      <c r="F567" s="158" t="s">
        <v>533</v>
      </c>
      <c r="H567" s="159">
        <v>26</v>
      </c>
      <c r="I567" s="160"/>
      <c r="L567" s="156"/>
      <c r="M567" s="161"/>
      <c r="T567" s="162"/>
      <c r="AT567" s="157" t="s">
        <v>141</v>
      </c>
      <c r="AU567" s="157" t="s">
        <v>90</v>
      </c>
      <c r="AV567" s="13" t="s">
        <v>90</v>
      </c>
      <c r="AW567" s="13" t="s">
        <v>36</v>
      </c>
      <c r="AX567" s="13" t="s">
        <v>88</v>
      </c>
      <c r="AY567" s="157" t="s">
        <v>128</v>
      </c>
    </row>
    <row r="568" spans="2:65" s="1" customFormat="1" ht="24.2" customHeight="1">
      <c r="B568" s="31"/>
      <c r="C568" s="170" t="s">
        <v>534</v>
      </c>
      <c r="D568" s="170" t="s">
        <v>292</v>
      </c>
      <c r="E568" s="171" t="s">
        <v>535</v>
      </c>
      <c r="F568" s="172" t="s">
        <v>536</v>
      </c>
      <c r="G568" s="173" t="s">
        <v>346</v>
      </c>
      <c r="H568" s="174">
        <v>9</v>
      </c>
      <c r="I568" s="175"/>
      <c r="J568" s="176">
        <f>ROUND(I568*H568,2)</f>
        <v>0</v>
      </c>
      <c r="K568" s="172" t="s">
        <v>134</v>
      </c>
      <c r="L568" s="177"/>
      <c r="M568" s="178" t="s">
        <v>1</v>
      </c>
      <c r="N568" s="179" t="s">
        <v>45</v>
      </c>
      <c r="P568" s="140">
        <f>O568*H568</f>
        <v>0</v>
      </c>
      <c r="Q568" s="140">
        <v>1.9E-2</v>
      </c>
      <c r="R568" s="140">
        <f>Q568*H568</f>
        <v>0.17099999999999999</v>
      </c>
      <c r="S568" s="140">
        <v>0</v>
      </c>
      <c r="T568" s="141">
        <f>S568*H568</f>
        <v>0</v>
      </c>
      <c r="AR568" s="142" t="s">
        <v>189</v>
      </c>
      <c r="AT568" s="142" t="s">
        <v>292</v>
      </c>
      <c r="AU568" s="142" t="s">
        <v>90</v>
      </c>
      <c r="AY568" s="16" t="s">
        <v>128</v>
      </c>
      <c r="BE568" s="143">
        <f>IF(N568="základní",J568,0)</f>
        <v>0</v>
      </c>
      <c r="BF568" s="143">
        <f>IF(N568="snížená",J568,0)</f>
        <v>0</v>
      </c>
      <c r="BG568" s="143">
        <f>IF(N568="zákl. přenesená",J568,0)</f>
        <v>0</v>
      </c>
      <c r="BH568" s="143">
        <f>IF(N568="sníž. přenesená",J568,0)</f>
        <v>0</v>
      </c>
      <c r="BI568" s="143">
        <f>IF(N568="nulová",J568,0)</f>
        <v>0</v>
      </c>
      <c r="BJ568" s="16" t="s">
        <v>88</v>
      </c>
      <c r="BK568" s="143">
        <f>ROUND(I568*H568,2)</f>
        <v>0</v>
      </c>
      <c r="BL568" s="16" t="s">
        <v>135</v>
      </c>
      <c r="BM568" s="142" t="s">
        <v>537</v>
      </c>
    </row>
    <row r="569" spans="2:65" s="1" customFormat="1" ht="19.5">
      <c r="B569" s="31"/>
      <c r="D569" s="144" t="s">
        <v>137</v>
      </c>
      <c r="F569" s="145" t="s">
        <v>536</v>
      </c>
      <c r="I569" s="146"/>
      <c r="L569" s="31"/>
      <c r="M569" s="147"/>
      <c r="T569" s="55"/>
      <c r="AT569" s="16" t="s">
        <v>137</v>
      </c>
      <c r="AU569" s="16" t="s">
        <v>90</v>
      </c>
    </row>
    <row r="570" spans="2:65" s="12" customFormat="1" ht="11.25">
      <c r="B570" s="150"/>
      <c r="D570" s="144" t="s">
        <v>141</v>
      </c>
      <c r="E570" s="151" t="s">
        <v>1</v>
      </c>
      <c r="F570" s="152" t="s">
        <v>527</v>
      </c>
      <c r="H570" s="151" t="s">
        <v>1</v>
      </c>
      <c r="I570" s="153"/>
      <c r="L570" s="150"/>
      <c r="M570" s="154"/>
      <c r="T570" s="155"/>
      <c r="AT570" s="151" t="s">
        <v>141</v>
      </c>
      <c r="AU570" s="151" t="s">
        <v>90</v>
      </c>
      <c r="AV570" s="12" t="s">
        <v>88</v>
      </c>
      <c r="AW570" s="12" t="s">
        <v>36</v>
      </c>
      <c r="AX570" s="12" t="s">
        <v>80</v>
      </c>
      <c r="AY570" s="151" t="s">
        <v>128</v>
      </c>
    </row>
    <row r="571" spans="2:65" s="13" customFormat="1" ht="11.25">
      <c r="B571" s="156"/>
      <c r="D571" s="144" t="s">
        <v>141</v>
      </c>
      <c r="E571" s="157" t="s">
        <v>1</v>
      </c>
      <c r="F571" s="158" t="s">
        <v>195</v>
      </c>
      <c r="H571" s="159">
        <v>9</v>
      </c>
      <c r="I571" s="160"/>
      <c r="L571" s="156"/>
      <c r="M571" s="161"/>
      <c r="T571" s="162"/>
      <c r="AT571" s="157" t="s">
        <v>141</v>
      </c>
      <c r="AU571" s="157" t="s">
        <v>90</v>
      </c>
      <c r="AV571" s="13" t="s">
        <v>90</v>
      </c>
      <c r="AW571" s="13" t="s">
        <v>36</v>
      </c>
      <c r="AX571" s="13" t="s">
        <v>88</v>
      </c>
      <c r="AY571" s="157" t="s">
        <v>128</v>
      </c>
    </row>
    <row r="572" spans="2:65" s="1" customFormat="1" ht="24.2" customHeight="1">
      <c r="B572" s="31"/>
      <c r="C572" s="170" t="s">
        <v>538</v>
      </c>
      <c r="D572" s="170" t="s">
        <v>292</v>
      </c>
      <c r="E572" s="171" t="s">
        <v>539</v>
      </c>
      <c r="F572" s="172" t="s">
        <v>540</v>
      </c>
      <c r="G572" s="173" t="s">
        <v>346</v>
      </c>
      <c r="H572" s="174">
        <v>13</v>
      </c>
      <c r="I572" s="175"/>
      <c r="J572" s="176">
        <f>ROUND(I572*H572,2)</f>
        <v>0</v>
      </c>
      <c r="K572" s="172" t="s">
        <v>134</v>
      </c>
      <c r="L572" s="177"/>
      <c r="M572" s="178" t="s">
        <v>1</v>
      </c>
      <c r="N572" s="179" t="s">
        <v>45</v>
      </c>
      <c r="P572" s="140">
        <f>O572*H572</f>
        <v>0</v>
      </c>
      <c r="Q572" s="140">
        <v>8.4999999999999995E-4</v>
      </c>
      <c r="R572" s="140">
        <f>Q572*H572</f>
        <v>1.1049999999999999E-2</v>
      </c>
      <c r="S572" s="140">
        <v>0</v>
      </c>
      <c r="T572" s="141">
        <f>S572*H572</f>
        <v>0</v>
      </c>
      <c r="AR572" s="142" t="s">
        <v>189</v>
      </c>
      <c r="AT572" s="142" t="s">
        <v>292</v>
      </c>
      <c r="AU572" s="142" t="s">
        <v>90</v>
      </c>
      <c r="AY572" s="16" t="s">
        <v>128</v>
      </c>
      <c r="BE572" s="143">
        <f>IF(N572="základní",J572,0)</f>
        <v>0</v>
      </c>
      <c r="BF572" s="143">
        <f>IF(N572="snížená",J572,0)</f>
        <v>0</v>
      </c>
      <c r="BG572" s="143">
        <f>IF(N572="zákl. přenesená",J572,0)</f>
        <v>0</v>
      </c>
      <c r="BH572" s="143">
        <f>IF(N572="sníž. přenesená",J572,0)</f>
        <v>0</v>
      </c>
      <c r="BI572" s="143">
        <f>IF(N572="nulová",J572,0)</f>
        <v>0</v>
      </c>
      <c r="BJ572" s="16" t="s">
        <v>88</v>
      </c>
      <c r="BK572" s="143">
        <f>ROUND(I572*H572,2)</f>
        <v>0</v>
      </c>
      <c r="BL572" s="16" t="s">
        <v>135</v>
      </c>
      <c r="BM572" s="142" t="s">
        <v>541</v>
      </c>
    </row>
    <row r="573" spans="2:65" s="1" customFormat="1" ht="19.5">
      <c r="B573" s="31"/>
      <c r="D573" s="144" t="s">
        <v>137</v>
      </c>
      <c r="F573" s="145" t="s">
        <v>540</v>
      </c>
      <c r="I573" s="146"/>
      <c r="L573" s="31"/>
      <c r="M573" s="147"/>
      <c r="T573" s="55"/>
      <c r="AT573" s="16" t="s">
        <v>137</v>
      </c>
      <c r="AU573" s="16" t="s">
        <v>90</v>
      </c>
    </row>
    <row r="574" spans="2:65" s="12" customFormat="1" ht="11.25">
      <c r="B574" s="150"/>
      <c r="D574" s="144" t="s">
        <v>141</v>
      </c>
      <c r="E574" s="151" t="s">
        <v>1</v>
      </c>
      <c r="F574" s="152" t="s">
        <v>527</v>
      </c>
      <c r="H574" s="151" t="s">
        <v>1</v>
      </c>
      <c r="I574" s="153"/>
      <c r="L574" s="150"/>
      <c r="M574" s="154"/>
      <c r="T574" s="155"/>
      <c r="AT574" s="151" t="s">
        <v>141</v>
      </c>
      <c r="AU574" s="151" t="s">
        <v>90</v>
      </c>
      <c r="AV574" s="12" t="s">
        <v>88</v>
      </c>
      <c r="AW574" s="12" t="s">
        <v>36</v>
      </c>
      <c r="AX574" s="12" t="s">
        <v>80</v>
      </c>
      <c r="AY574" s="151" t="s">
        <v>128</v>
      </c>
    </row>
    <row r="575" spans="2:65" s="13" customFormat="1" ht="11.25">
      <c r="B575" s="156"/>
      <c r="D575" s="144" t="s">
        <v>141</v>
      </c>
      <c r="E575" s="157" t="s">
        <v>1</v>
      </c>
      <c r="F575" s="158" t="s">
        <v>223</v>
      </c>
      <c r="H575" s="159">
        <v>13</v>
      </c>
      <c r="I575" s="160"/>
      <c r="L575" s="156"/>
      <c r="M575" s="161"/>
      <c r="T575" s="162"/>
      <c r="AT575" s="157" t="s">
        <v>141</v>
      </c>
      <c r="AU575" s="157" t="s">
        <v>90</v>
      </c>
      <c r="AV575" s="13" t="s">
        <v>90</v>
      </c>
      <c r="AW575" s="13" t="s">
        <v>36</v>
      </c>
      <c r="AX575" s="13" t="s">
        <v>88</v>
      </c>
      <c r="AY575" s="157" t="s">
        <v>128</v>
      </c>
    </row>
    <row r="576" spans="2:65" s="1" customFormat="1" ht="24.2" customHeight="1">
      <c r="B576" s="31"/>
      <c r="C576" s="131" t="s">
        <v>542</v>
      </c>
      <c r="D576" s="131" t="s">
        <v>130</v>
      </c>
      <c r="E576" s="132" t="s">
        <v>543</v>
      </c>
      <c r="F576" s="133" t="s">
        <v>544</v>
      </c>
      <c r="G576" s="134" t="s">
        <v>183</v>
      </c>
      <c r="H576" s="135">
        <v>18</v>
      </c>
      <c r="I576" s="136"/>
      <c r="J576" s="137">
        <f>ROUND(I576*H576,2)</f>
        <v>0</v>
      </c>
      <c r="K576" s="133" t="s">
        <v>461</v>
      </c>
      <c r="L576" s="31"/>
      <c r="M576" s="138" t="s">
        <v>1</v>
      </c>
      <c r="N576" s="139" t="s">
        <v>45</v>
      </c>
      <c r="P576" s="140">
        <f>O576*H576</f>
        <v>0</v>
      </c>
      <c r="Q576" s="140">
        <v>6.5599999999999999E-3</v>
      </c>
      <c r="R576" s="140">
        <f>Q576*H576</f>
        <v>0.11807999999999999</v>
      </c>
      <c r="S576" s="140">
        <v>0</v>
      </c>
      <c r="T576" s="141">
        <f>S576*H576</f>
        <v>0</v>
      </c>
      <c r="AR576" s="142" t="s">
        <v>135</v>
      </c>
      <c r="AT576" s="142" t="s">
        <v>130</v>
      </c>
      <c r="AU576" s="142" t="s">
        <v>90</v>
      </c>
      <c r="AY576" s="16" t="s">
        <v>128</v>
      </c>
      <c r="BE576" s="143">
        <f>IF(N576="základní",J576,0)</f>
        <v>0</v>
      </c>
      <c r="BF576" s="143">
        <f>IF(N576="snížená",J576,0)</f>
        <v>0</v>
      </c>
      <c r="BG576" s="143">
        <f>IF(N576="zákl. přenesená",J576,0)</f>
        <v>0</v>
      </c>
      <c r="BH576" s="143">
        <f>IF(N576="sníž. přenesená",J576,0)</f>
        <v>0</v>
      </c>
      <c r="BI576" s="143">
        <f>IF(N576="nulová",J576,0)</f>
        <v>0</v>
      </c>
      <c r="BJ576" s="16" t="s">
        <v>88</v>
      </c>
      <c r="BK576" s="143">
        <f>ROUND(I576*H576,2)</f>
        <v>0</v>
      </c>
      <c r="BL576" s="16" t="s">
        <v>135</v>
      </c>
      <c r="BM576" s="142" t="s">
        <v>545</v>
      </c>
    </row>
    <row r="577" spans="2:65" s="1" customFormat="1" ht="29.25">
      <c r="B577" s="31"/>
      <c r="D577" s="144" t="s">
        <v>137</v>
      </c>
      <c r="F577" s="145" t="s">
        <v>546</v>
      </c>
      <c r="I577" s="146"/>
      <c r="L577" s="31"/>
      <c r="M577" s="147"/>
      <c r="T577" s="55"/>
      <c r="AT577" s="16" t="s">
        <v>137</v>
      </c>
      <c r="AU577" s="16" t="s">
        <v>90</v>
      </c>
    </row>
    <row r="578" spans="2:65" s="1" customFormat="1" ht="11.25">
      <c r="B578" s="31"/>
      <c r="D578" s="148" t="s">
        <v>139</v>
      </c>
      <c r="F578" s="149" t="s">
        <v>547</v>
      </c>
      <c r="I578" s="146"/>
      <c r="L578" s="31"/>
      <c r="M578" s="147"/>
      <c r="T578" s="55"/>
      <c r="AT578" s="16" t="s">
        <v>139</v>
      </c>
      <c r="AU578" s="16" t="s">
        <v>90</v>
      </c>
    </row>
    <row r="579" spans="2:65" s="12" customFormat="1" ht="11.25">
      <c r="B579" s="150"/>
      <c r="D579" s="144" t="s">
        <v>141</v>
      </c>
      <c r="E579" s="151" t="s">
        <v>1</v>
      </c>
      <c r="F579" s="152" t="s">
        <v>548</v>
      </c>
      <c r="H579" s="151" t="s">
        <v>1</v>
      </c>
      <c r="I579" s="153"/>
      <c r="L579" s="150"/>
      <c r="M579" s="154"/>
      <c r="T579" s="155"/>
      <c r="AT579" s="151" t="s">
        <v>141</v>
      </c>
      <c r="AU579" s="151" t="s">
        <v>90</v>
      </c>
      <c r="AV579" s="12" t="s">
        <v>88</v>
      </c>
      <c r="AW579" s="12" t="s">
        <v>36</v>
      </c>
      <c r="AX579" s="12" t="s">
        <v>80</v>
      </c>
      <c r="AY579" s="151" t="s">
        <v>128</v>
      </c>
    </row>
    <row r="580" spans="2:65" s="13" customFormat="1" ht="11.25">
      <c r="B580" s="156"/>
      <c r="D580" s="144" t="s">
        <v>141</v>
      </c>
      <c r="E580" s="157" t="s">
        <v>1</v>
      </c>
      <c r="F580" s="158" t="s">
        <v>261</v>
      </c>
      <c r="H580" s="159">
        <v>18</v>
      </c>
      <c r="I580" s="160"/>
      <c r="L580" s="156"/>
      <c r="M580" s="161"/>
      <c r="T580" s="162"/>
      <c r="AT580" s="157" t="s">
        <v>141</v>
      </c>
      <c r="AU580" s="157" t="s">
        <v>90</v>
      </c>
      <c r="AV580" s="13" t="s">
        <v>90</v>
      </c>
      <c r="AW580" s="13" t="s">
        <v>36</v>
      </c>
      <c r="AX580" s="13" t="s">
        <v>88</v>
      </c>
      <c r="AY580" s="157" t="s">
        <v>128</v>
      </c>
    </row>
    <row r="581" spans="2:65" s="1" customFormat="1" ht="24.2" customHeight="1">
      <c r="B581" s="31"/>
      <c r="C581" s="170" t="s">
        <v>549</v>
      </c>
      <c r="D581" s="170" t="s">
        <v>292</v>
      </c>
      <c r="E581" s="171" t="s">
        <v>550</v>
      </c>
      <c r="F581" s="172" t="s">
        <v>551</v>
      </c>
      <c r="G581" s="173" t="s">
        <v>183</v>
      </c>
      <c r="H581" s="174">
        <v>18</v>
      </c>
      <c r="I581" s="175"/>
      <c r="J581" s="176">
        <f>ROUND(I581*H581,2)</f>
        <v>0</v>
      </c>
      <c r="K581" s="172" t="s">
        <v>134</v>
      </c>
      <c r="L581" s="177"/>
      <c r="M581" s="178" t="s">
        <v>1</v>
      </c>
      <c r="N581" s="179" t="s">
        <v>45</v>
      </c>
      <c r="P581" s="140">
        <f>O581*H581</f>
        <v>0</v>
      </c>
      <c r="Q581" s="140">
        <v>5.4999999999999997E-3</v>
      </c>
      <c r="R581" s="140">
        <f>Q581*H581</f>
        <v>9.8999999999999991E-2</v>
      </c>
      <c r="S581" s="140">
        <v>0</v>
      </c>
      <c r="T581" s="141">
        <f>S581*H581</f>
        <v>0</v>
      </c>
      <c r="AR581" s="142" t="s">
        <v>189</v>
      </c>
      <c r="AT581" s="142" t="s">
        <v>292</v>
      </c>
      <c r="AU581" s="142" t="s">
        <v>90</v>
      </c>
      <c r="AY581" s="16" t="s">
        <v>128</v>
      </c>
      <c r="BE581" s="143">
        <f>IF(N581="základní",J581,0)</f>
        <v>0</v>
      </c>
      <c r="BF581" s="143">
        <f>IF(N581="snížená",J581,0)</f>
        <v>0</v>
      </c>
      <c r="BG581" s="143">
        <f>IF(N581="zákl. přenesená",J581,0)</f>
        <v>0</v>
      </c>
      <c r="BH581" s="143">
        <f>IF(N581="sníž. přenesená",J581,0)</f>
        <v>0</v>
      </c>
      <c r="BI581" s="143">
        <f>IF(N581="nulová",J581,0)</f>
        <v>0</v>
      </c>
      <c r="BJ581" s="16" t="s">
        <v>88</v>
      </c>
      <c r="BK581" s="143">
        <f>ROUND(I581*H581,2)</f>
        <v>0</v>
      </c>
      <c r="BL581" s="16" t="s">
        <v>135</v>
      </c>
      <c r="BM581" s="142" t="s">
        <v>552</v>
      </c>
    </row>
    <row r="582" spans="2:65" s="1" customFormat="1" ht="11.25">
      <c r="B582" s="31"/>
      <c r="D582" s="144" t="s">
        <v>137</v>
      </c>
      <c r="F582" s="145" t="s">
        <v>551</v>
      </c>
      <c r="I582" s="146"/>
      <c r="L582" s="31"/>
      <c r="M582" s="147"/>
      <c r="T582" s="55"/>
      <c r="AT582" s="16" t="s">
        <v>137</v>
      </c>
      <c r="AU582" s="16" t="s">
        <v>90</v>
      </c>
    </row>
    <row r="583" spans="2:65" s="12" customFormat="1" ht="11.25">
      <c r="B583" s="150"/>
      <c r="D583" s="144" t="s">
        <v>141</v>
      </c>
      <c r="E583" s="151" t="s">
        <v>1</v>
      </c>
      <c r="F583" s="152" t="s">
        <v>548</v>
      </c>
      <c r="H583" s="151" t="s">
        <v>1</v>
      </c>
      <c r="I583" s="153"/>
      <c r="L583" s="150"/>
      <c r="M583" s="154"/>
      <c r="T583" s="155"/>
      <c r="AT583" s="151" t="s">
        <v>141</v>
      </c>
      <c r="AU583" s="151" t="s">
        <v>90</v>
      </c>
      <c r="AV583" s="12" t="s">
        <v>88</v>
      </c>
      <c r="AW583" s="12" t="s">
        <v>36</v>
      </c>
      <c r="AX583" s="12" t="s">
        <v>80</v>
      </c>
      <c r="AY583" s="151" t="s">
        <v>128</v>
      </c>
    </row>
    <row r="584" spans="2:65" s="13" customFormat="1" ht="11.25">
      <c r="B584" s="156"/>
      <c r="D584" s="144" t="s">
        <v>141</v>
      </c>
      <c r="E584" s="157" t="s">
        <v>1</v>
      </c>
      <c r="F584" s="158" t="s">
        <v>261</v>
      </c>
      <c r="H584" s="159">
        <v>18</v>
      </c>
      <c r="I584" s="160"/>
      <c r="L584" s="156"/>
      <c r="M584" s="161"/>
      <c r="T584" s="162"/>
      <c r="AT584" s="157" t="s">
        <v>141</v>
      </c>
      <c r="AU584" s="157" t="s">
        <v>90</v>
      </c>
      <c r="AV584" s="13" t="s">
        <v>90</v>
      </c>
      <c r="AW584" s="13" t="s">
        <v>36</v>
      </c>
      <c r="AX584" s="13" t="s">
        <v>88</v>
      </c>
      <c r="AY584" s="157" t="s">
        <v>128</v>
      </c>
    </row>
    <row r="585" spans="2:65" s="1" customFormat="1" ht="33" customHeight="1">
      <c r="B585" s="31"/>
      <c r="C585" s="131" t="s">
        <v>553</v>
      </c>
      <c r="D585" s="131" t="s">
        <v>130</v>
      </c>
      <c r="E585" s="132" t="s">
        <v>554</v>
      </c>
      <c r="F585" s="133" t="s">
        <v>555</v>
      </c>
      <c r="G585" s="134" t="s">
        <v>346</v>
      </c>
      <c r="H585" s="135">
        <v>8</v>
      </c>
      <c r="I585" s="136"/>
      <c r="J585" s="137">
        <f>ROUND(I585*H585,2)</f>
        <v>0</v>
      </c>
      <c r="K585" s="133" t="s">
        <v>134</v>
      </c>
      <c r="L585" s="31"/>
      <c r="M585" s="138" t="s">
        <v>1</v>
      </c>
      <c r="N585" s="139" t="s">
        <v>45</v>
      </c>
      <c r="P585" s="140">
        <f>O585*H585</f>
        <v>0</v>
      </c>
      <c r="Q585" s="140">
        <v>0</v>
      </c>
      <c r="R585" s="140">
        <f>Q585*H585</f>
        <v>0</v>
      </c>
      <c r="S585" s="140">
        <v>0</v>
      </c>
      <c r="T585" s="141">
        <f>S585*H585</f>
        <v>0</v>
      </c>
      <c r="AR585" s="142" t="s">
        <v>135</v>
      </c>
      <c r="AT585" s="142" t="s">
        <v>130</v>
      </c>
      <c r="AU585" s="142" t="s">
        <v>90</v>
      </c>
      <c r="AY585" s="16" t="s">
        <v>128</v>
      </c>
      <c r="BE585" s="143">
        <f>IF(N585="základní",J585,0)</f>
        <v>0</v>
      </c>
      <c r="BF585" s="143">
        <f>IF(N585="snížená",J585,0)</f>
        <v>0</v>
      </c>
      <c r="BG585" s="143">
        <f>IF(N585="zákl. přenesená",J585,0)</f>
        <v>0</v>
      </c>
      <c r="BH585" s="143">
        <f>IF(N585="sníž. přenesená",J585,0)</f>
        <v>0</v>
      </c>
      <c r="BI585" s="143">
        <f>IF(N585="nulová",J585,0)</f>
        <v>0</v>
      </c>
      <c r="BJ585" s="16" t="s">
        <v>88</v>
      </c>
      <c r="BK585" s="143">
        <f>ROUND(I585*H585,2)</f>
        <v>0</v>
      </c>
      <c r="BL585" s="16" t="s">
        <v>135</v>
      </c>
      <c r="BM585" s="142" t="s">
        <v>556</v>
      </c>
    </row>
    <row r="586" spans="2:65" s="1" customFormat="1" ht="29.25">
      <c r="B586" s="31"/>
      <c r="D586" s="144" t="s">
        <v>137</v>
      </c>
      <c r="F586" s="145" t="s">
        <v>557</v>
      </c>
      <c r="I586" s="146"/>
      <c r="L586" s="31"/>
      <c r="M586" s="147"/>
      <c r="T586" s="55"/>
      <c r="AT586" s="16" t="s">
        <v>137</v>
      </c>
      <c r="AU586" s="16" t="s">
        <v>90</v>
      </c>
    </row>
    <row r="587" spans="2:65" s="1" customFormat="1" ht="11.25">
      <c r="B587" s="31"/>
      <c r="D587" s="148" t="s">
        <v>139</v>
      </c>
      <c r="F587" s="149" t="s">
        <v>558</v>
      </c>
      <c r="I587" s="146"/>
      <c r="L587" s="31"/>
      <c r="M587" s="147"/>
      <c r="T587" s="55"/>
      <c r="AT587" s="16" t="s">
        <v>139</v>
      </c>
      <c r="AU587" s="16" t="s">
        <v>90</v>
      </c>
    </row>
    <row r="588" spans="2:65" s="12" customFormat="1" ht="11.25">
      <c r="B588" s="150"/>
      <c r="D588" s="144" t="s">
        <v>141</v>
      </c>
      <c r="E588" s="151" t="s">
        <v>1</v>
      </c>
      <c r="F588" s="152" t="s">
        <v>548</v>
      </c>
      <c r="H588" s="151" t="s">
        <v>1</v>
      </c>
      <c r="I588" s="153"/>
      <c r="L588" s="150"/>
      <c r="M588" s="154"/>
      <c r="T588" s="155"/>
      <c r="AT588" s="151" t="s">
        <v>141</v>
      </c>
      <c r="AU588" s="151" t="s">
        <v>90</v>
      </c>
      <c r="AV588" s="12" t="s">
        <v>88</v>
      </c>
      <c r="AW588" s="12" t="s">
        <v>36</v>
      </c>
      <c r="AX588" s="12" t="s">
        <v>80</v>
      </c>
      <c r="AY588" s="151" t="s">
        <v>128</v>
      </c>
    </row>
    <row r="589" spans="2:65" s="13" customFormat="1" ht="11.25">
      <c r="B589" s="156"/>
      <c r="D589" s="144" t="s">
        <v>141</v>
      </c>
      <c r="E589" s="157" t="s">
        <v>1</v>
      </c>
      <c r="F589" s="158" t="s">
        <v>559</v>
      </c>
      <c r="H589" s="159">
        <v>8</v>
      </c>
      <c r="I589" s="160"/>
      <c r="L589" s="156"/>
      <c r="M589" s="161"/>
      <c r="T589" s="162"/>
      <c r="AT589" s="157" t="s">
        <v>141</v>
      </c>
      <c r="AU589" s="157" t="s">
        <v>90</v>
      </c>
      <c r="AV589" s="13" t="s">
        <v>90</v>
      </c>
      <c r="AW589" s="13" t="s">
        <v>36</v>
      </c>
      <c r="AX589" s="13" t="s">
        <v>88</v>
      </c>
      <c r="AY589" s="157" t="s">
        <v>128</v>
      </c>
    </row>
    <row r="590" spans="2:65" s="1" customFormat="1" ht="16.5" customHeight="1">
      <c r="B590" s="31"/>
      <c r="C590" s="170" t="s">
        <v>560</v>
      </c>
      <c r="D590" s="170" t="s">
        <v>292</v>
      </c>
      <c r="E590" s="171" t="s">
        <v>561</v>
      </c>
      <c r="F590" s="172" t="s">
        <v>562</v>
      </c>
      <c r="G590" s="173" t="s">
        <v>346</v>
      </c>
      <c r="H590" s="174">
        <v>8</v>
      </c>
      <c r="I590" s="175"/>
      <c r="J590" s="176">
        <f>ROUND(I590*H590,2)</f>
        <v>0</v>
      </c>
      <c r="K590" s="172" t="s">
        <v>134</v>
      </c>
      <c r="L590" s="177"/>
      <c r="M590" s="178" t="s">
        <v>1</v>
      </c>
      <c r="N590" s="179" t="s">
        <v>45</v>
      </c>
      <c r="P590" s="140">
        <f>O590*H590</f>
        <v>0</v>
      </c>
      <c r="Q590" s="140">
        <v>1.1999999999999999E-3</v>
      </c>
      <c r="R590" s="140">
        <f>Q590*H590</f>
        <v>9.5999999999999992E-3</v>
      </c>
      <c r="S590" s="140">
        <v>0</v>
      </c>
      <c r="T590" s="141">
        <f>S590*H590</f>
        <v>0</v>
      </c>
      <c r="AR590" s="142" t="s">
        <v>189</v>
      </c>
      <c r="AT590" s="142" t="s">
        <v>292</v>
      </c>
      <c r="AU590" s="142" t="s">
        <v>90</v>
      </c>
      <c r="AY590" s="16" t="s">
        <v>128</v>
      </c>
      <c r="BE590" s="143">
        <f>IF(N590="základní",J590,0)</f>
        <v>0</v>
      </c>
      <c r="BF590" s="143">
        <f>IF(N590="snížená",J590,0)</f>
        <v>0</v>
      </c>
      <c r="BG590" s="143">
        <f>IF(N590="zákl. přenesená",J590,0)</f>
        <v>0</v>
      </c>
      <c r="BH590" s="143">
        <f>IF(N590="sníž. přenesená",J590,0)</f>
        <v>0</v>
      </c>
      <c r="BI590" s="143">
        <f>IF(N590="nulová",J590,0)</f>
        <v>0</v>
      </c>
      <c r="BJ590" s="16" t="s">
        <v>88</v>
      </c>
      <c r="BK590" s="143">
        <f>ROUND(I590*H590,2)</f>
        <v>0</v>
      </c>
      <c r="BL590" s="16" t="s">
        <v>135</v>
      </c>
      <c r="BM590" s="142" t="s">
        <v>563</v>
      </c>
    </row>
    <row r="591" spans="2:65" s="1" customFormat="1" ht="11.25">
      <c r="B591" s="31"/>
      <c r="D591" s="144" t="s">
        <v>137</v>
      </c>
      <c r="F591" s="145" t="s">
        <v>562</v>
      </c>
      <c r="I591" s="146"/>
      <c r="L591" s="31"/>
      <c r="M591" s="147"/>
      <c r="T591" s="55"/>
      <c r="AT591" s="16" t="s">
        <v>137</v>
      </c>
      <c r="AU591" s="16" t="s">
        <v>90</v>
      </c>
    </row>
    <row r="592" spans="2:65" s="12" customFormat="1" ht="11.25">
      <c r="B592" s="150"/>
      <c r="D592" s="144" t="s">
        <v>141</v>
      </c>
      <c r="E592" s="151" t="s">
        <v>1</v>
      </c>
      <c r="F592" s="152" t="s">
        <v>548</v>
      </c>
      <c r="H592" s="151" t="s">
        <v>1</v>
      </c>
      <c r="I592" s="153"/>
      <c r="L592" s="150"/>
      <c r="M592" s="154"/>
      <c r="T592" s="155"/>
      <c r="AT592" s="151" t="s">
        <v>141</v>
      </c>
      <c r="AU592" s="151" t="s">
        <v>90</v>
      </c>
      <c r="AV592" s="12" t="s">
        <v>88</v>
      </c>
      <c r="AW592" s="12" t="s">
        <v>36</v>
      </c>
      <c r="AX592" s="12" t="s">
        <v>80</v>
      </c>
      <c r="AY592" s="151" t="s">
        <v>128</v>
      </c>
    </row>
    <row r="593" spans="2:65" s="13" customFormat="1" ht="11.25">
      <c r="B593" s="156"/>
      <c r="D593" s="144" t="s">
        <v>141</v>
      </c>
      <c r="E593" s="157" t="s">
        <v>1</v>
      </c>
      <c r="F593" s="158" t="s">
        <v>559</v>
      </c>
      <c r="H593" s="159">
        <v>8</v>
      </c>
      <c r="I593" s="160"/>
      <c r="L593" s="156"/>
      <c r="M593" s="161"/>
      <c r="T593" s="162"/>
      <c r="AT593" s="157" t="s">
        <v>141</v>
      </c>
      <c r="AU593" s="157" t="s">
        <v>90</v>
      </c>
      <c r="AV593" s="13" t="s">
        <v>90</v>
      </c>
      <c r="AW593" s="13" t="s">
        <v>36</v>
      </c>
      <c r="AX593" s="13" t="s">
        <v>88</v>
      </c>
      <c r="AY593" s="157" t="s">
        <v>128</v>
      </c>
    </row>
    <row r="594" spans="2:65" s="1" customFormat="1" ht="24.2" customHeight="1">
      <c r="B594" s="31"/>
      <c r="C594" s="131" t="s">
        <v>564</v>
      </c>
      <c r="D594" s="131" t="s">
        <v>130</v>
      </c>
      <c r="E594" s="132" t="s">
        <v>565</v>
      </c>
      <c r="F594" s="133" t="s">
        <v>566</v>
      </c>
      <c r="G594" s="134" t="s">
        <v>346</v>
      </c>
      <c r="H594" s="135">
        <v>8</v>
      </c>
      <c r="I594" s="136"/>
      <c r="J594" s="137">
        <f>ROUND(I594*H594,2)</f>
        <v>0</v>
      </c>
      <c r="K594" s="133" t="s">
        <v>134</v>
      </c>
      <c r="L594" s="31"/>
      <c r="M594" s="138" t="s">
        <v>1</v>
      </c>
      <c r="N594" s="139" t="s">
        <v>45</v>
      </c>
      <c r="P594" s="140">
        <f>O594*H594</f>
        <v>0</v>
      </c>
      <c r="Q594" s="140">
        <v>1E-4</v>
      </c>
      <c r="R594" s="140">
        <f>Q594*H594</f>
        <v>8.0000000000000004E-4</v>
      </c>
      <c r="S594" s="140">
        <v>0</v>
      </c>
      <c r="T594" s="141">
        <f>S594*H594</f>
        <v>0</v>
      </c>
      <c r="AR594" s="142" t="s">
        <v>135</v>
      </c>
      <c r="AT594" s="142" t="s">
        <v>130</v>
      </c>
      <c r="AU594" s="142" t="s">
        <v>90</v>
      </c>
      <c r="AY594" s="16" t="s">
        <v>128</v>
      </c>
      <c r="BE594" s="143">
        <f>IF(N594="základní",J594,0)</f>
        <v>0</v>
      </c>
      <c r="BF594" s="143">
        <f>IF(N594="snížená",J594,0)</f>
        <v>0</v>
      </c>
      <c r="BG594" s="143">
        <f>IF(N594="zákl. přenesená",J594,0)</f>
        <v>0</v>
      </c>
      <c r="BH594" s="143">
        <f>IF(N594="sníž. přenesená",J594,0)</f>
        <v>0</v>
      </c>
      <c r="BI594" s="143">
        <f>IF(N594="nulová",J594,0)</f>
        <v>0</v>
      </c>
      <c r="BJ594" s="16" t="s">
        <v>88</v>
      </c>
      <c r="BK594" s="143">
        <f>ROUND(I594*H594,2)</f>
        <v>0</v>
      </c>
      <c r="BL594" s="16" t="s">
        <v>135</v>
      </c>
      <c r="BM594" s="142" t="s">
        <v>567</v>
      </c>
    </row>
    <row r="595" spans="2:65" s="1" customFormat="1" ht="29.25">
      <c r="B595" s="31"/>
      <c r="D595" s="144" t="s">
        <v>137</v>
      </c>
      <c r="F595" s="145" t="s">
        <v>568</v>
      </c>
      <c r="I595" s="146"/>
      <c r="L595" s="31"/>
      <c r="M595" s="147"/>
      <c r="T595" s="55"/>
      <c r="AT595" s="16" t="s">
        <v>137</v>
      </c>
      <c r="AU595" s="16" t="s">
        <v>90</v>
      </c>
    </row>
    <row r="596" spans="2:65" s="1" customFormat="1" ht="11.25">
      <c r="B596" s="31"/>
      <c r="D596" s="148" t="s">
        <v>139</v>
      </c>
      <c r="F596" s="149" t="s">
        <v>569</v>
      </c>
      <c r="I596" s="146"/>
      <c r="L596" s="31"/>
      <c r="M596" s="147"/>
      <c r="T596" s="55"/>
      <c r="AT596" s="16" t="s">
        <v>139</v>
      </c>
      <c r="AU596" s="16" t="s">
        <v>90</v>
      </c>
    </row>
    <row r="597" spans="2:65" s="12" customFormat="1" ht="11.25">
      <c r="B597" s="150"/>
      <c r="D597" s="144" t="s">
        <v>141</v>
      </c>
      <c r="E597" s="151" t="s">
        <v>1</v>
      </c>
      <c r="F597" s="152" t="s">
        <v>548</v>
      </c>
      <c r="H597" s="151" t="s">
        <v>1</v>
      </c>
      <c r="I597" s="153"/>
      <c r="L597" s="150"/>
      <c r="M597" s="154"/>
      <c r="T597" s="155"/>
      <c r="AT597" s="151" t="s">
        <v>141</v>
      </c>
      <c r="AU597" s="151" t="s">
        <v>90</v>
      </c>
      <c r="AV597" s="12" t="s">
        <v>88</v>
      </c>
      <c r="AW597" s="12" t="s">
        <v>36</v>
      </c>
      <c r="AX597" s="12" t="s">
        <v>80</v>
      </c>
      <c r="AY597" s="151" t="s">
        <v>128</v>
      </c>
    </row>
    <row r="598" spans="2:65" s="13" customFormat="1" ht="11.25">
      <c r="B598" s="156"/>
      <c r="D598" s="144" t="s">
        <v>141</v>
      </c>
      <c r="E598" s="157" t="s">
        <v>1</v>
      </c>
      <c r="F598" s="158" t="s">
        <v>559</v>
      </c>
      <c r="H598" s="159">
        <v>8</v>
      </c>
      <c r="I598" s="160"/>
      <c r="L598" s="156"/>
      <c r="M598" s="161"/>
      <c r="T598" s="162"/>
      <c r="AT598" s="157" t="s">
        <v>141</v>
      </c>
      <c r="AU598" s="157" t="s">
        <v>90</v>
      </c>
      <c r="AV598" s="13" t="s">
        <v>90</v>
      </c>
      <c r="AW598" s="13" t="s">
        <v>36</v>
      </c>
      <c r="AX598" s="13" t="s">
        <v>88</v>
      </c>
      <c r="AY598" s="157" t="s">
        <v>128</v>
      </c>
    </row>
    <row r="599" spans="2:65" s="1" customFormat="1" ht="16.5" customHeight="1">
      <c r="B599" s="31"/>
      <c r="C599" s="170" t="s">
        <v>570</v>
      </c>
      <c r="D599" s="170" t="s">
        <v>292</v>
      </c>
      <c r="E599" s="171" t="s">
        <v>571</v>
      </c>
      <c r="F599" s="172" t="s">
        <v>572</v>
      </c>
      <c r="G599" s="173" t="s">
        <v>346</v>
      </c>
      <c r="H599" s="174">
        <v>8</v>
      </c>
      <c r="I599" s="175"/>
      <c r="J599" s="176">
        <f>ROUND(I599*H599,2)</f>
        <v>0</v>
      </c>
      <c r="K599" s="172" t="s">
        <v>134</v>
      </c>
      <c r="L599" s="177"/>
      <c r="M599" s="178" t="s">
        <v>1</v>
      </c>
      <c r="N599" s="179" t="s">
        <v>45</v>
      </c>
      <c r="P599" s="140">
        <f>O599*H599</f>
        <v>0</v>
      </c>
      <c r="Q599" s="140">
        <v>8.0000000000000004E-4</v>
      </c>
      <c r="R599" s="140">
        <f>Q599*H599</f>
        <v>6.4000000000000003E-3</v>
      </c>
      <c r="S599" s="140">
        <v>0</v>
      </c>
      <c r="T599" s="141">
        <f>S599*H599</f>
        <v>0</v>
      </c>
      <c r="AR599" s="142" t="s">
        <v>189</v>
      </c>
      <c r="AT599" s="142" t="s">
        <v>292</v>
      </c>
      <c r="AU599" s="142" t="s">
        <v>90</v>
      </c>
      <c r="AY599" s="16" t="s">
        <v>128</v>
      </c>
      <c r="BE599" s="143">
        <f>IF(N599="základní",J599,0)</f>
        <v>0</v>
      </c>
      <c r="BF599" s="143">
        <f>IF(N599="snížená",J599,0)</f>
        <v>0</v>
      </c>
      <c r="BG599" s="143">
        <f>IF(N599="zákl. přenesená",J599,0)</f>
        <v>0</v>
      </c>
      <c r="BH599" s="143">
        <f>IF(N599="sníž. přenesená",J599,0)</f>
        <v>0</v>
      </c>
      <c r="BI599" s="143">
        <f>IF(N599="nulová",J599,0)</f>
        <v>0</v>
      </c>
      <c r="BJ599" s="16" t="s">
        <v>88</v>
      </c>
      <c r="BK599" s="143">
        <f>ROUND(I599*H599,2)</f>
        <v>0</v>
      </c>
      <c r="BL599" s="16" t="s">
        <v>135</v>
      </c>
      <c r="BM599" s="142" t="s">
        <v>573</v>
      </c>
    </row>
    <row r="600" spans="2:65" s="1" customFormat="1" ht="11.25">
      <c r="B600" s="31"/>
      <c r="D600" s="144" t="s">
        <v>137</v>
      </c>
      <c r="F600" s="145" t="s">
        <v>572</v>
      </c>
      <c r="I600" s="146"/>
      <c r="L600" s="31"/>
      <c r="M600" s="147"/>
      <c r="T600" s="55"/>
      <c r="AT600" s="16" t="s">
        <v>137</v>
      </c>
      <c r="AU600" s="16" t="s">
        <v>90</v>
      </c>
    </row>
    <row r="601" spans="2:65" s="12" customFormat="1" ht="11.25">
      <c r="B601" s="150"/>
      <c r="D601" s="144" t="s">
        <v>141</v>
      </c>
      <c r="E601" s="151" t="s">
        <v>1</v>
      </c>
      <c r="F601" s="152" t="s">
        <v>548</v>
      </c>
      <c r="H601" s="151" t="s">
        <v>1</v>
      </c>
      <c r="I601" s="153"/>
      <c r="L601" s="150"/>
      <c r="M601" s="154"/>
      <c r="T601" s="155"/>
      <c r="AT601" s="151" t="s">
        <v>141</v>
      </c>
      <c r="AU601" s="151" t="s">
        <v>90</v>
      </c>
      <c r="AV601" s="12" t="s">
        <v>88</v>
      </c>
      <c r="AW601" s="12" t="s">
        <v>36</v>
      </c>
      <c r="AX601" s="12" t="s">
        <v>80</v>
      </c>
      <c r="AY601" s="151" t="s">
        <v>128</v>
      </c>
    </row>
    <row r="602" spans="2:65" s="13" customFormat="1" ht="11.25">
      <c r="B602" s="156"/>
      <c r="D602" s="144" t="s">
        <v>141</v>
      </c>
      <c r="E602" s="157" t="s">
        <v>1</v>
      </c>
      <c r="F602" s="158" t="s">
        <v>559</v>
      </c>
      <c r="H602" s="159">
        <v>8</v>
      </c>
      <c r="I602" s="160"/>
      <c r="L602" s="156"/>
      <c r="M602" s="161"/>
      <c r="T602" s="162"/>
      <c r="AT602" s="157" t="s">
        <v>141</v>
      </c>
      <c r="AU602" s="157" t="s">
        <v>90</v>
      </c>
      <c r="AV602" s="13" t="s">
        <v>90</v>
      </c>
      <c r="AW602" s="13" t="s">
        <v>36</v>
      </c>
      <c r="AX602" s="13" t="s">
        <v>88</v>
      </c>
      <c r="AY602" s="157" t="s">
        <v>128</v>
      </c>
    </row>
    <row r="603" spans="2:65" s="1" customFormat="1" ht="24.2" customHeight="1">
      <c r="B603" s="31"/>
      <c r="C603" s="131" t="s">
        <v>574</v>
      </c>
      <c r="D603" s="131" t="s">
        <v>130</v>
      </c>
      <c r="E603" s="132" t="s">
        <v>575</v>
      </c>
      <c r="F603" s="133" t="s">
        <v>576</v>
      </c>
      <c r="G603" s="134" t="s">
        <v>226</v>
      </c>
      <c r="H603" s="135">
        <v>5.54</v>
      </c>
      <c r="I603" s="136"/>
      <c r="J603" s="137">
        <f>ROUND(I603*H603,2)</f>
        <v>0</v>
      </c>
      <c r="K603" s="133" t="s">
        <v>134</v>
      </c>
      <c r="L603" s="31"/>
      <c r="M603" s="138" t="s">
        <v>1</v>
      </c>
      <c r="N603" s="139" t="s">
        <v>45</v>
      </c>
      <c r="P603" s="140">
        <f>O603*H603</f>
        <v>0</v>
      </c>
      <c r="Q603" s="140">
        <v>0</v>
      </c>
      <c r="R603" s="140">
        <f>Q603*H603</f>
        <v>0</v>
      </c>
      <c r="S603" s="140">
        <v>0.6</v>
      </c>
      <c r="T603" s="141">
        <f>S603*H603</f>
        <v>3.3239999999999998</v>
      </c>
      <c r="AR603" s="142" t="s">
        <v>135</v>
      </c>
      <c r="AT603" s="142" t="s">
        <v>130</v>
      </c>
      <c r="AU603" s="142" t="s">
        <v>90</v>
      </c>
      <c r="AY603" s="16" t="s">
        <v>128</v>
      </c>
      <c r="BE603" s="143">
        <f>IF(N603="základní",J603,0)</f>
        <v>0</v>
      </c>
      <c r="BF603" s="143">
        <f>IF(N603="snížená",J603,0)</f>
        <v>0</v>
      </c>
      <c r="BG603" s="143">
        <f>IF(N603="zákl. přenesená",J603,0)</f>
        <v>0</v>
      </c>
      <c r="BH603" s="143">
        <f>IF(N603="sníž. přenesená",J603,0)</f>
        <v>0</v>
      </c>
      <c r="BI603" s="143">
        <f>IF(N603="nulová",J603,0)</f>
        <v>0</v>
      </c>
      <c r="BJ603" s="16" t="s">
        <v>88</v>
      </c>
      <c r="BK603" s="143">
        <f>ROUND(I603*H603,2)</f>
        <v>0</v>
      </c>
      <c r="BL603" s="16" t="s">
        <v>135</v>
      </c>
      <c r="BM603" s="142" t="s">
        <v>577</v>
      </c>
    </row>
    <row r="604" spans="2:65" s="1" customFormat="1" ht="19.5">
      <c r="B604" s="31"/>
      <c r="D604" s="144" t="s">
        <v>137</v>
      </c>
      <c r="F604" s="145" t="s">
        <v>578</v>
      </c>
      <c r="I604" s="146"/>
      <c r="L604" s="31"/>
      <c r="M604" s="147"/>
      <c r="T604" s="55"/>
      <c r="AT604" s="16" t="s">
        <v>137</v>
      </c>
      <c r="AU604" s="16" t="s">
        <v>90</v>
      </c>
    </row>
    <row r="605" spans="2:65" s="1" customFormat="1" ht="11.25">
      <c r="B605" s="31"/>
      <c r="D605" s="148" t="s">
        <v>139</v>
      </c>
      <c r="F605" s="149" t="s">
        <v>579</v>
      </c>
      <c r="I605" s="146"/>
      <c r="L605" s="31"/>
      <c r="M605" s="147"/>
      <c r="T605" s="55"/>
      <c r="AT605" s="16" t="s">
        <v>139</v>
      </c>
      <c r="AU605" s="16" t="s">
        <v>90</v>
      </c>
    </row>
    <row r="606" spans="2:65" s="12" customFormat="1" ht="11.25">
      <c r="B606" s="150"/>
      <c r="D606" s="144" t="s">
        <v>141</v>
      </c>
      <c r="E606" s="151" t="s">
        <v>1</v>
      </c>
      <c r="F606" s="152" t="s">
        <v>580</v>
      </c>
      <c r="H606" s="151" t="s">
        <v>1</v>
      </c>
      <c r="I606" s="153"/>
      <c r="L606" s="150"/>
      <c r="M606" s="154"/>
      <c r="T606" s="155"/>
      <c r="AT606" s="151" t="s">
        <v>141</v>
      </c>
      <c r="AU606" s="151" t="s">
        <v>90</v>
      </c>
      <c r="AV606" s="12" t="s">
        <v>88</v>
      </c>
      <c r="AW606" s="12" t="s">
        <v>36</v>
      </c>
      <c r="AX606" s="12" t="s">
        <v>80</v>
      </c>
      <c r="AY606" s="151" t="s">
        <v>128</v>
      </c>
    </row>
    <row r="607" spans="2:65" s="13" customFormat="1" ht="11.25">
      <c r="B607" s="156"/>
      <c r="D607" s="144" t="s">
        <v>141</v>
      </c>
      <c r="E607" s="157" t="s">
        <v>1</v>
      </c>
      <c r="F607" s="158" t="s">
        <v>581</v>
      </c>
      <c r="H607" s="159">
        <v>1.583</v>
      </c>
      <c r="I607" s="160"/>
      <c r="L607" s="156"/>
      <c r="M607" s="161"/>
      <c r="T607" s="162"/>
      <c r="AT607" s="157" t="s">
        <v>141</v>
      </c>
      <c r="AU607" s="157" t="s">
        <v>90</v>
      </c>
      <c r="AV607" s="13" t="s">
        <v>90</v>
      </c>
      <c r="AW607" s="13" t="s">
        <v>36</v>
      </c>
      <c r="AX607" s="13" t="s">
        <v>80</v>
      </c>
      <c r="AY607" s="157" t="s">
        <v>128</v>
      </c>
    </row>
    <row r="608" spans="2:65" s="13" customFormat="1" ht="11.25">
      <c r="B608" s="156"/>
      <c r="D608" s="144" t="s">
        <v>141</v>
      </c>
      <c r="E608" s="157" t="s">
        <v>1</v>
      </c>
      <c r="F608" s="158" t="s">
        <v>582</v>
      </c>
      <c r="H608" s="159">
        <v>1.8089999999999999</v>
      </c>
      <c r="I608" s="160"/>
      <c r="L608" s="156"/>
      <c r="M608" s="161"/>
      <c r="T608" s="162"/>
      <c r="AT608" s="157" t="s">
        <v>141</v>
      </c>
      <c r="AU608" s="157" t="s">
        <v>90</v>
      </c>
      <c r="AV608" s="13" t="s">
        <v>90</v>
      </c>
      <c r="AW608" s="13" t="s">
        <v>36</v>
      </c>
      <c r="AX608" s="13" t="s">
        <v>80</v>
      </c>
      <c r="AY608" s="157" t="s">
        <v>128</v>
      </c>
    </row>
    <row r="609" spans="2:65" s="13" customFormat="1" ht="11.25">
      <c r="B609" s="156"/>
      <c r="D609" s="144" t="s">
        <v>141</v>
      </c>
      <c r="E609" s="157" t="s">
        <v>1</v>
      </c>
      <c r="F609" s="158" t="s">
        <v>583</v>
      </c>
      <c r="H609" s="159">
        <v>2.1480000000000001</v>
      </c>
      <c r="I609" s="160"/>
      <c r="L609" s="156"/>
      <c r="M609" s="161"/>
      <c r="T609" s="162"/>
      <c r="AT609" s="157" t="s">
        <v>141</v>
      </c>
      <c r="AU609" s="157" t="s">
        <v>90</v>
      </c>
      <c r="AV609" s="13" t="s">
        <v>90</v>
      </c>
      <c r="AW609" s="13" t="s">
        <v>36</v>
      </c>
      <c r="AX609" s="13" t="s">
        <v>80</v>
      </c>
      <c r="AY609" s="157" t="s">
        <v>128</v>
      </c>
    </row>
    <row r="610" spans="2:65" s="14" customFormat="1" ht="11.25">
      <c r="B610" s="163"/>
      <c r="D610" s="144" t="s">
        <v>141</v>
      </c>
      <c r="E610" s="164" t="s">
        <v>1</v>
      </c>
      <c r="F610" s="165" t="s">
        <v>149</v>
      </c>
      <c r="H610" s="166">
        <v>5.54</v>
      </c>
      <c r="I610" s="167"/>
      <c r="L610" s="163"/>
      <c r="M610" s="168"/>
      <c r="T610" s="169"/>
      <c r="AT610" s="164" t="s">
        <v>141</v>
      </c>
      <c r="AU610" s="164" t="s">
        <v>90</v>
      </c>
      <c r="AV610" s="14" t="s">
        <v>135</v>
      </c>
      <c r="AW610" s="14" t="s">
        <v>36</v>
      </c>
      <c r="AX610" s="14" t="s">
        <v>88</v>
      </c>
      <c r="AY610" s="164" t="s">
        <v>128</v>
      </c>
    </row>
    <row r="611" spans="2:65" s="1" customFormat="1" ht="24.2" customHeight="1">
      <c r="B611" s="31"/>
      <c r="C611" s="131" t="s">
        <v>584</v>
      </c>
      <c r="D611" s="131" t="s">
        <v>130</v>
      </c>
      <c r="E611" s="132" t="s">
        <v>585</v>
      </c>
      <c r="F611" s="133" t="s">
        <v>586</v>
      </c>
      <c r="G611" s="134" t="s">
        <v>587</v>
      </c>
      <c r="H611" s="135">
        <v>4</v>
      </c>
      <c r="I611" s="136"/>
      <c r="J611" s="137">
        <f>ROUND(I611*H611,2)</f>
        <v>0</v>
      </c>
      <c r="K611" s="133" t="s">
        <v>134</v>
      </c>
      <c r="L611" s="31"/>
      <c r="M611" s="138" t="s">
        <v>1</v>
      </c>
      <c r="N611" s="139" t="s">
        <v>45</v>
      </c>
      <c r="P611" s="140">
        <f>O611*H611</f>
        <v>0</v>
      </c>
      <c r="Q611" s="140">
        <v>3.1E-4</v>
      </c>
      <c r="R611" s="140">
        <f>Q611*H611</f>
        <v>1.24E-3</v>
      </c>
      <c r="S611" s="140">
        <v>0</v>
      </c>
      <c r="T611" s="141">
        <f>S611*H611</f>
        <v>0</v>
      </c>
      <c r="AR611" s="142" t="s">
        <v>135</v>
      </c>
      <c r="AT611" s="142" t="s">
        <v>130</v>
      </c>
      <c r="AU611" s="142" t="s">
        <v>90</v>
      </c>
      <c r="AY611" s="16" t="s">
        <v>128</v>
      </c>
      <c r="BE611" s="143">
        <f>IF(N611="základní",J611,0)</f>
        <v>0</v>
      </c>
      <c r="BF611" s="143">
        <f>IF(N611="snížená",J611,0)</f>
        <v>0</v>
      </c>
      <c r="BG611" s="143">
        <f>IF(N611="zákl. přenesená",J611,0)</f>
        <v>0</v>
      </c>
      <c r="BH611" s="143">
        <f>IF(N611="sníž. přenesená",J611,0)</f>
        <v>0</v>
      </c>
      <c r="BI611" s="143">
        <f>IF(N611="nulová",J611,0)</f>
        <v>0</v>
      </c>
      <c r="BJ611" s="16" t="s">
        <v>88</v>
      </c>
      <c r="BK611" s="143">
        <f>ROUND(I611*H611,2)</f>
        <v>0</v>
      </c>
      <c r="BL611" s="16" t="s">
        <v>135</v>
      </c>
      <c r="BM611" s="142" t="s">
        <v>588</v>
      </c>
    </row>
    <row r="612" spans="2:65" s="1" customFormat="1" ht="19.5">
      <c r="B612" s="31"/>
      <c r="D612" s="144" t="s">
        <v>137</v>
      </c>
      <c r="F612" s="145" t="s">
        <v>586</v>
      </c>
      <c r="I612" s="146"/>
      <c r="L612" s="31"/>
      <c r="M612" s="147"/>
      <c r="T612" s="55"/>
      <c r="AT612" s="16" t="s">
        <v>137</v>
      </c>
      <c r="AU612" s="16" t="s">
        <v>90</v>
      </c>
    </row>
    <row r="613" spans="2:65" s="1" customFormat="1" ht="11.25">
      <c r="B613" s="31"/>
      <c r="D613" s="148" t="s">
        <v>139</v>
      </c>
      <c r="F613" s="149" t="s">
        <v>589</v>
      </c>
      <c r="I613" s="146"/>
      <c r="L613" s="31"/>
      <c r="M613" s="147"/>
      <c r="T613" s="55"/>
      <c r="AT613" s="16" t="s">
        <v>139</v>
      </c>
      <c r="AU613" s="16" t="s">
        <v>90</v>
      </c>
    </row>
    <row r="614" spans="2:65" s="12" customFormat="1" ht="11.25">
      <c r="B614" s="150"/>
      <c r="D614" s="144" t="s">
        <v>141</v>
      </c>
      <c r="E614" s="151" t="s">
        <v>1</v>
      </c>
      <c r="F614" s="152" t="s">
        <v>590</v>
      </c>
      <c r="H614" s="151" t="s">
        <v>1</v>
      </c>
      <c r="I614" s="153"/>
      <c r="L614" s="150"/>
      <c r="M614" s="154"/>
      <c r="T614" s="155"/>
      <c r="AT614" s="151" t="s">
        <v>141</v>
      </c>
      <c r="AU614" s="151" t="s">
        <v>90</v>
      </c>
      <c r="AV614" s="12" t="s">
        <v>88</v>
      </c>
      <c r="AW614" s="12" t="s">
        <v>36</v>
      </c>
      <c r="AX614" s="12" t="s">
        <v>80</v>
      </c>
      <c r="AY614" s="151" t="s">
        <v>128</v>
      </c>
    </row>
    <row r="615" spans="2:65" s="12" customFormat="1" ht="11.25">
      <c r="B615" s="150"/>
      <c r="D615" s="144" t="s">
        <v>141</v>
      </c>
      <c r="E615" s="151" t="s">
        <v>1</v>
      </c>
      <c r="F615" s="152" t="s">
        <v>143</v>
      </c>
      <c r="H615" s="151" t="s">
        <v>1</v>
      </c>
      <c r="I615" s="153"/>
      <c r="L615" s="150"/>
      <c r="M615" s="154"/>
      <c r="T615" s="155"/>
      <c r="AT615" s="151" t="s">
        <v>141</v>
      </c>
      <c r="AU615" s="151" t="s">
        <v>90</v>
      </c>
      <c r="AV615" s="12" t="s">
        <v>88</v>
      </c>
      <c r="AW615" s="12" t="s">
        <v>36</v>
      </c>
      <c r="AX615" s="12" t="s">
        <v>80</v>
      </c>
      <c r="AY615" s="151" t="s">
        <v>128</v>
      </c>
    </row>
    <row r="616" spans="2:65" s="13" customFormat="1" ht="11.25">
      <c r="B616" s="156"/>
      <c r="D616" s="144" t="s">
        <v>141</v>
      </c>
      <c r="E616" s="157" t="s">
        <v>1</v>
      </c>
      <c r="F616" s="158" t="s">
        <v>591</v>
      </c>
      <c r="H616" s="159">
        <v>4</v>
      </c>
      <c r="I616" s="160"/>
      <c r="L616" s="156"/>
      <c r="M616" s="161"/>
      <c r="T616" s="162"/>
      <c r="AT616" s="157" t="s">
        <v>141</v>
      </c>
      <c r="AU616" s="157" t="s">
        <v>90</v>
      </c>
      <c r="AV616" s="13" t="s">
        <v>90</v>
      </c>
      <c r="AW616" s="13" t="s">
        <v>36</v>
      </c>
      <c r="AX616" s="13" t="s">
        <v>88</v>
      </c>
      <c r="AY616" s="157" t="s">
        <v>128</v>
      </c>
    </row>
    <row r="617" spans="2:65" s="1" customFormat="1" ht="33" customHeight="1">
      <c r="B617" s="31"/>
      <c r="C617" s="131" t="s">
        <v>592</v>
      </c>
      <c r="D617" s="131" t="s">
        <v>130</v>
      </c>
      <c r="E617" s="132" t="s">
        <v>593</v>
      </c>
      <c r="F617" s="133" t="s">
        <v>594</v>
      </c>
      <c r="G617" s="134" t="s">
        <v>346</v>
      </c>
      <c r="H617" s="135">
        <v>3</v>
      </c>
      <c r="I617" s="136"/>
      <c r="J617" s="137">
        <f>ROUND(I617*H617,2)</f>
        <v>0</v>
      </c>
      <c r="K617" s="133" t="s">
        <v>134</v>
      </c>
      <c r="L617" s="31"/>
      <c r="M617" s="138" t="s">
        <v>1</v>
      </c>
      <c r="N617" s="139" t="s">
        <v>45</v>
      </c>
      <c r="P617" s="140">
        <f>O617*H617</f>
        <v>0</v>
      </c>
      <c r="Q617" s="140">
        <v>2.1158700000000001</v>
      </c>
      <c r="R617" s="140">
        <f>Q617*H617</f>
        <v>6.3476100000000004</v>
      </c>
      <c r="S617" s="140">
        <v>0</v>
      </c>
      <c r="T617" s="141">
        <f>S617*H617</f>
        <v>0</v>
      </c>
      <c r="AR617" s="142" t="s">
        <v>135</v>
      </c>
      <c r="AT617" s="142" t="s">
        <v>130</v>
      </c>
      <c r="AU617" s="142" t="s">
        <v>90</v>
      </c>
      <c r="AY617" s="16" t="s">
        <v>128</v>
      </c>
      <c r="BE617" s="143">
        <f>IF(N617="základní",J617,0)</f>
        <v>0</v>
      </c>
      <c r="BF617" s="143">
        <f>IF(N617="snížená",J617,0)</f>
        <v>0</v>
      </c>
      <c r="BG617" s="143">
        <f>IF(N617="zákl. přenesená",J617,0)</f>
        <v>0</v>
      </c>
      <c r="BH617" s="143">
        <f>IF(N617="sníž. přenesená",J617,0)</f>
        <v>0</v>
      </c>
      <c r="BI617" s="143">
        <f>IF(N617="nulová",J617,0)</f>
        <v>0</v>
      </c>
      <c r="BJ617" s="16" t="s">
        <v>88</v>
      </c>
      <c r="BK617" s="143">
        <f>ROUND(I617*H617,2)</f>
        <v>0</v>
      </c>
      <c r="BL617" s="16" t="s">
        <v>135</v>
      </c>
      <c r="BM617" s="142" t="s">
        <v>595</v>
      </c>
    </row>
    <row r="618" spans="2:65" s="1" customFormat="1" ht="19.5">
      <c r="B618" s="31"/>
      <c r="D618" s="144" t="s">
        <v>137</v>
      </c>
      <c r="F618" s="145" t="s">
        <v>594</v>
      </c>
      <c r="I618" s="146"/>
      <c r="L618" s="31"/>
      <c r="M618" s="147"/>
      <c r="T618" s="55"/>
      <c r="AT618" s="16" t="s">
        <v>137</v>
      </c>
      <c r="AU618" s="16" t="s">
        <v>90</v>
      </c>
    </row>
    <row r="619" spans="2:65" s="1" customFormat="1" ht="11.25">
      <c r="B619" s="31"/>
      <c r="D619" s="148" t="s">
        <v>139</v>
      </c>
      <c r="F619" s="149" t="s">
        <v>596</v>
      </c>
      <c r="I619" s="146"/>
      <c r="L619" s="31"/>
      <c r="M619" s="147"/>
      <c r="T619" s="55"/>
      <c r="AT619" s="16" t="s">
        <v>139</v>
      </c>
      <c r="AU619" s="16" t="s">
        <v>90</v>
      </c>
    </row>
    <row r="620" spans="2:65" s="12" customFormat="1" ht="11.25">
      <c r="B620" s="150"/>
      <c r="D620" s="144" t="s">
        <v>141</v>
      </c>
      <c r="E620" s="151" t="s">
        <v>1</v>
      </c>
      <c r="F620" s="152" t="s">
        <v>362</v>
      </c>
      <c r="H620" s="151" t="s">
        <v>1</v>
      </c>
      <c r="I620" s="153"/>
      <c r="L620" s="150"/>
      <c r="M620" s="154"/>
      <c r="T620" s="155"/>
      <c r="AT620" s="151" t="s">
        <v>141</v>
      </c>
      <c r="AU620" s="151" t="s">
        <v>90</v>
      </c>
      <c r="AV620" s="12" t="s">
        <v>88</v>
      </c>
      <c r="AW620" s="12" t="s">
        <v>36</v>
      </c>
      <c r="AX620" s="12" t="s">
        <v>80</v>
      </c>
      <c r="AY620" s="151" t="s">
        <v>128</v>
      </c>
    </row>
    <row r="621" spans="2:65" s="13" customFormat="1" ht="11.25">
      <c r="B621" s="156"/>
      <c r="D621" s="144" t="s">
        <v>141</v>
      </c>
      <c r="E621" s="157" t="s">
        <v>1</v>
      </c>
      <c r="F621" s="158" t="s">
        <v>155</v>
      </c>
      <c r="H621" s="159">
        <v>3</v>
      </c>
      <c r="I621" s="160"/>
      <c r="L621" s="156"/>
      <c r="M621" s="161"/>
      <c r="T621" s="162"/>
      <c r="AT621" s="157" t="s">
        <v>141</v>
      </c>
      <c r="AU621" s="157" t="s">
        <v>90</v>
      </c>
      <c r="AV621" s="13" t="s">
        <v>90</v>
      </c>
      <c r="AW621" s="13" t="s">
        <v>36</v>
      </c>
      <c r="AX621" s="13" t="s">
        <v>88</v>
      </c>
      <c r="AY621" s="157" t="s">
        <v>128</v>
      </c>
    </row>
    <row r="622" spans="2:65" s="1" customFormat="1" ht="16.5" customHeight="1">
      <c r="B622" s="31"/>
      <c r="C622" s="170" t="s">
        <v>597</v>
      </c>
      <c r="D622" s="170" t="s">
        <v>292</v>
      </c>
      <c r="E622" s="171" t="s">
        <v>598</v>
      </c>
      <c r="F622" s="172" t="s">
        <v>599</v>
      </c>
      <c r="G622" s="173" t="s">
        <v>346</v>
      </c>
      <c r="H622" s="174">
        <v>3</v>
      </c>
      <c r="I622" s="175"/>
      <c r="J622" s="176">
        <f>ROUND(I622*H622,2)</f>
        <v>0</v>
      </c>
      <c r="K622" s="172" t="s">
        <v>1</v>
      </c>
      <c r="L622" s="177"/>
      <c r="M622" s="178" t="s">
        <v>1</v>
      </c>
      <c r="N622" s="179" t="s">
        <v>45</v>
      </c>
      <c r="P622" s="140">
        <f>O622*H622</f>
        <v>0</v>
      </c>
      <c r="Q622" s="140">
        <v>1.0129999999999999</v>
      </c>
      <c r="R622" s="140">
        <f>Q622*H622</f>
        <v>3.0389999999999997</v>
      </c>
      <c r="S622" s="140">
        <v>0</v>
      </c>
      <c r="T622" s="141">
        <f>S622*H622</f>
        <v>0</v>
      </c>
      <c r="AR622" s="142" t="s">
        <v>189</v>
      </c>
      <c r="AT622" s="142" t="s">
        <v>292</v>
      </c>
      <c r="AU622" s="142" t="s">
        <v>90</v>
      </c>
      <c r="AY622" s="16" t="s">
        <v>128</v>
      </c>
      <c r="BE622" s="143">
        <f>IF(N622="základní",J622,0)</f>
        <v>0</v>
      </c>
      <c r="BF622" s="143">
        <f>IF(N622="snížená",J622,0)</f>
        <v>0</v>
      </c>
      <c r="BG622" s="143">
        <f>IF(N622="zákl. přenesená",J622,0)</f>
        <v>0</v>
      </c>
      <c r="BH622" s="143">
        <f>IF(N622="sníž. přenesená",J622,0)</f>
        <v>0</v>
      </c>
      <c r="BI622" s="143">
        <f>IF(N622="nulová",J622,0)</f>
        <v>0</v>
      </c>
      <c r="BJ622" s="16" t="s">
        <v>88</v>
      </c>
      <c r="BK622" s="143">
        <f>ROUND(I622*H622,2)</f>
        <v>0</v>
      </c>
      <c r="BL622" s="16" t="s">
        <v>135</v>
      </c>
      <c r="BM622" s="142" t="s">
        <v>600</v>
      </c>
    </row>
    <row r="623" spans="2:65" s="1" customFormat="1" ht="11.25">
      <c r="B623" s="31"/>
      <c r="D623" s="144" t="s">
        <v>137</v>
      </c>
      <c r="F623" s="145" t="s">
        <v>599</v>
      </c>
      <c r="I623" s="146"/>
      <c r="L623" s="31"/>
      <c r="M623" s="147"/>
      <c r="T623" s="55"/>
      <c r="AT623" s="16" t="s">
        <v>137</v>
      </c>
      <c r="AU623" s="16" t="s">
        <v>90</v>
      </c>
    </row>
    <row r="624" spans="2:65" s="12" customFormat="1" ht="11.25">
      <c r="B624" s="150"/>
      <c r="D624" s="144" t="s">
        <v>141</v>
      </c>
      <c r="E624" s="151" t="s">
        <v>1</v>
      </c>
      <c r="F624" s="152" t="s">
        <v>362</v>
      </c>
      <c r="H624" s="151" t="s">
        <v>1</v>
      </c>
      <c r="I624" s="153"/>
      <c r="L624" s="150"/>
      <c r="M624" s="154"/>
      <c r="T624" s="155"/>
      <c r="AT624" s="151" t="s">
        <v>141</v>
      </c>
      <c r="AU624" s="151" t="s">
        <v>90</v>
      </c>
      <c r="AV624" s="12" t="s">
        <v>88</v>
      </c>
      <c r="AW624" s="12" t="s">
        <v>36</v>
      </c>
      <c r="AX624" s="12" t="s">
        <v>80</v>
      </c>
      <c r="AY624" s="151" t="s">
        <v>128</v>
      </c>
    </row>
    <row r="625" spans="2:65" s="13" customFormat="1" ht="11.25">
      <c r="B625" s="156"/>
      <c r="D625" s="144" t="s">
        <v>141</v>
      </c>
      <c r="E625" s="157" t="s">
        <v>1</v>
      </c>
      <c r="F625" s="158" t="s">
        <v>155</v>
      </c>
      <c r="H625" s="159">
        <v>3</v>
      </c>
      <c r="I625" s="160"/>
      <c r="L625" s="156"/>
      <c r="M625" s="161"/>
      <c r="T625" s="162"/>
      <c r="AT625" s="157" t="s">
        <v>141</v>
      </c>
      <c r="AU625" s="157" t="s">
        <v>90</v>
      </c>
      <c r="AV625" s="13" t="s">
        <v>90</v>
      </c>
      <c r="AW625" s="13" t="s">
        <v>36</v>
      </c>
      <c r="AX625" s="13" t="s">
        <v>88</v>
      </c>
      <c r="AY625" s="157" t="s">
        <v>128</v>
      </c>
    </row>
    <row r="626" spans="2:65" s="1" customFormat="1" ht="16.5" customHeight="1">
      <c r="B626" s="31"/>
      <c r="C626" s="170" t="s">
        <v>601</v>
      </c>
      <c r="D626" s="170" t="s">
        <v>292</v>
      </c>
      <c r="E626" s="171" t="s">
        <v>602</v>
      </c>
      <c r="F626" s="172" t="s">
        <v>603</v>
      </c>
      <c r="G626" s="173" t="s">
        <v>346</v>
      </c>
      <c r="H626" s="174">
        <v>3</v>
      </c>
      <c r="I626" s="175"/>
      <c r="J626" s="176">
        <f>ROUND(I626*H626,2)</f>
        <v>0</v>
      </c>
      <c r="K626" s="172" t="s">
        <v>1</v>
      </c>
      <c r="L626" s="177"/>
      <c r="M626" s="178" t="s">
        <v>1</v>
      </c>
      <c r="N626" s="179" t="s">
        <v>45</v>
      </c>
      <c r="P626" s="140">
        <f>O626*H626</f>
        <v>0</v>
      </c>
      <c r="Q626" s="140">
        <v>0.50600000000000001</v>
      </c>
      <c r="R626" s="140">
        <f>Q626*H626</f>
        <v>1.518</v>
      </c>
      <c r="S626" s="140">
        <v>0</v>
      </c>
      <c r="T626" s="141">
        <f>S626*H626</f>
        <v>0</v>
      </c>
      <c r="AR626" s="142" t="s">
        <v>189</v>
      </c>
      <c r="AT626" s="142" t="s">
        <v>292</v>
      </c>
      <c r="AU626" s="142" t="s">
        <v>90</v>
      </c>
      <c r="AY626" s="16" t="s">
        <v>128</v>
      </c>
      <c r="BE626" s="143">
        <f>IF(N626="základní",J626,0)</f>
        <v>0</v>
      </c>
      <c r="BF626" s="143">
        <f>IF(N626="snížená",J626,0)</f>
        <v>0</v>
      </c>
      <c r="BG626" s="143">
        <f>IF(N626="zákl. přenesená",J626,0)</f>
        <v>0</v>
      </c>
      <c r="BH626" s="143">
        <f>IF(N626="sníž. přenesená",J626,0)</f>
        <v>0</v>
      </c>
      <c r="BI626" s="143">
        <f>IF(N626="nulová",J626,0)</f>
        <v>0</v>
      </c>
      <c r="BJ626" s="16" t="s">
        <v>88</v>
      </c>
      <c r="BK626" s="143">
        <f>ROUND(I626*H626,2)</f>
        <v>0</v>
      </c>
      <c r="BL626" s="16" t="s">
        <v>135</v>
      </c>
      <c r="BM626" s="142" t="s">
        <v>604</v>
      </c>
    </row>
    <row r="627" spans="2:65" s="1" customFormat="1" ht="11.25">
      <c r="B627" s="31"/>
      <c r="D627" s="144" t="s">
        <v>137</v>
      </c>
      <c r="F627" s="145" t="s">
        <v>603</v>
      </c>
      <c r="I627" s="146"/>
      <c r="L627" s="31"/>
      <c r="M627" s="147"/>
      <c r="T627" s="55"/>
      <c r="AT627" s="16" t="s">
        <v>137</v>
      </c>
      <c r="AU627" s="16" t="s">
        <v>90</v>
      </c>
    </row>
    <row r="628" spans="2:65" s="12" customFormat="1" ht="11.25">
      <c r="B628" s="150"/>
      <c r="D628" s="144" t="s">
        <v>141</v>
      </c>
      <c r="E628" s="151" t="s">
        <v>1</v>
      </c>
      <c r="F628" s="152" t="s">
        <v>362</v>
      </c>
      <c r="H628" s="151" t="s">
        <v>1</v>
      </c>
      <c r="I628" s="153"/>
      <c r="L628" s="150"/>
      <c r="M628" s="154"/>
      <c r="T628" s="155"/>
      <c r="AT628" s="151" t="s">
        <v>141</v>
      </c>
      <c r="AU628" s="151" t="s">
        <v>90</v>
      </c>
      <c r="AV628" s="12" t="s">
        <v>88</v>
      </c>
      <c r="AW628" s="12" t="s">
        <v>36</v>
      </c>
      <c r="AX628" s="12" t="s">
        <v>80</v>
      </c>
      <c r="AY628" s="151" t="s">
        <v>128</v>
      </c>
    </row>
    <row r="629" spans="2:65" s="13" customFormat="1" ht="11.25">
      <c r="B629" s="156"/>
      <c r="D629" s="144" t="s">
        <v>141</v>
      </c>
      <c r="E629" s="157" t="s">
        <v>1</v>
      </c>
      <c r="F629" s="158" t="s">
        <v>155</v>
      </c>
      <c r="H629" s="159">
        <v>3</v>
      </c>
      <c r="I629" s="160"/>
      <c r="L629" s="156"/>
      <c r="M629" s="161"/>
      <c r="T629" s="162"/>
      <c r="AT629" s="157" t="s">
        <v>141</v>
      </c>
      <c r="AU629" s="157" t="s">
        <v>90</v>
      </c>
      <c r="AV629" s="13" t="s">
        <v>90</v>
      </c>
      <c r="AW629" s="13" t="s">
        <v>36</v>
      </c>
      <c r="AX629" s="13" t="s">
        <v>88</v>
      </c>
      <c r="AY629" s="157" t="s">
        <v>128</v>
      </c>
    </row>
    <row r="630" spans="2:65" s="1" customFormat="1" ht="16.5" customHeight="1">
      <c r="B630" s="31"/>
      <c r="C630" s="170" t="s">
        <v>605</v>
      </c>
      <c r="D630" s="170" t="s">
        <v>292</v>
      </c>
      <c r="E630" s="171" t="s">
        <v>606</v>
      </c>
      <c r="F630" s="172" t="s">
        <v>607</v>
      </c>
      <c r="G630" s="173" t="s">
        <v>346</v>
      </c>
      <c r="H630" s="174">
        <v>1</v>
      </c>
      <c r="I630" s="175"/>
      <c r="J630" s="176">
        <f>ROUND(I630*H630,2)</f>
        <v>0</v>
      </c>
      <c r="K630" s="172" t="s">
        <v>1</v>
      </c>
      <c r="L630" s="177"/>
      <c r="M630" s="178" t="s">
        <v>1</v>
      </c>
      <c r="N630" s="179" t="s">
        <v>45</v>
      </c>
      <c r="P630" s="140">
        <f>O630*H630</f>
        <v>0</v>
      </c>
      <c r="Q630" s="140">
        <v>0.254</v>
      </c>
      <c r="R630" s="140">
        <f>Q630*H630</f>
        <v>0.254</v>
      </c>
      <c r="S630" s="140">
        <v>0</v>
      </c>
      <c r="T630" s="141">
        <f>S630*H630</f>
        <v>0</v>
      </c>
      <c r="AR630" s="142" t="s">
        <v>189</v>
      </c>
      <c r="AT630" s="142" t="s">
        <v>292</v>
      </c>
      <c r="AU630" s="142" t="s">
        <v>90</v>
      </c>
      <c r="AY630" s="16" t="s">
        <v>128</v>
      </c>
      <c r="BE630" s="143">
        <f>IF(N630="základní",J630,0)</f>
        <v>0</v>
      </c>
      <c r="BF630" s="143">
        <f>IF(N630="snížená",J630,0)</f>
        <v>0</v>
      </c>
      <c r="BG630" s="143">
        <f>IF(N630="zákl. přenesená",J630,0)</f>
        <v>0</v>
      </c>
      <c r="BH630" s="143">
        <f>IF(N630="sníž. přenesená",J630,0)</f>
        <v>0</v>
      </c>
      <c r="BI630" s="143">
        <f>IF(N630="nulová",J630,0)</f>
        <v>0</v>
      </c>
      <c r="BJ630" s="16" t="s">
        <v>88</v>
      </c>
      <c r="BK630" s="143">
        <f>ROUND(I630*H630,2)</f>
        <v>0</v>
      </c>
      <c r="BL630" s="16" t="s">
        <v>135</v>
      </c>
      <c r="BM630" s="142" t="s">
        <v>608</v>
      </c>
    </row>
    <row r="631" spans="2:65" s="1" customFormat="1" ht="11.25">
      <c r="B631" s="31"/>
      <c r="D631" s="144" t="s">
        <v>137</v>
      </c>
      <c r="F631" s="145" t="s">
        <v>607</v>
      </c>
      <c r="I631" s="146"/>
      <c r="L631" s="31"/>
      <c r="M631" s="147"/>
      <c r="T631" s="55"/>
      <c r="AT631" s="16" t="s">
        <v>137</v>
      </c>
      <c r="AU631" s="16" t="s">
        <v>90</v>
      </c>
    </row>
    <row r="632" spans="2:65" s="12" customFormat="1" ht="11.25">
      <c r="B632" s="150"/>
      <c r="D632" s="144" t="s">
        <v>141</v>
      </c>
      <c r="E632" s="151" t="s">
        <v>1</v>
      </c>
      <c r="F632" s="152" t="s">
        <v>362</v>
      </c>
      <c r="H632" s="151" t="s">
        <v>1</v>
      </c>
      <c r="I632" s="153"/>
      <c r="L632" s="150"/>
      <c r="M632" s="154"/>
      <c r="T632" s="155"/>
      <c r="AT632" s="151" t="s">
        <v>141</v>
      </c>
      <c r="AU632" s="151" t="s">
        <v>90</v>
      </c>
      <c r="AV632" s="12" t="s">
        <v>88</v>
      </c>
      <c r="AW632" s="12" t="s">
        <v>36</v>
      </c>
      <c r="AX632" s="12" t="s">
        <v>80</v>
      </c>
      <c r="AY632" s="151" t="s">
        <v>128</v>
      </c>
    </row>
    <row r="633" spans="2:65" s="13" customFormat="1" ht="11.25">
      <c r="B633" s="156"/>
      <c r="D633" s="144" t="s">
        <v>141</v>
      </c>
      <c r="E633" s="157" t="s">
        <v>1</v>
      </c>
      <c r="F633" s="158" t="s">
        <v>88</v>
      </c>
      <c r="H633" s="159">
        <v>1</v>
      </c>
      <c r="I633" s="160"/>
      <c r="L633" s="156"/>
      <c r="M633" s="161"/>
      <c r="T633" s="162"/>
      <c r="AT633" s="157" t="s">
        <v>141</v>
      </c>
      <c r="AU633" s="157" t="s">
        <v>90</v>
      </c>
      <c r="AV633" s="13" t="s">
        <v>90</v>
      </c>
      <c r="AW633" s="13" t="s">
        <v>36</v>
      </c>
      <c r="AX633" s="13" t="s">
        <v>88</v>
      </c>
      <c r="AY633" s="157" t="s">
        <v>128</v>
      </c>
    </row>
    <row r="634" spans="2:65" s="1" customFormat="1" ht="16.5" customHeight="1">
      <c r="B634" s="31"/>
      <c r="C634" s="170" t="s">
        <v>609</v>
      </c>
      <c r="D634" s="170" t="s">
        <v>292</v>
      </c>
      <c r="E634" s="171" t="s">
        <v>610</v>
      </c>
      <c r="F634" s="172" t="s">
        <v>611</v>
      </c>
      <c r="G634" s="173" t="s">
        <v>346</v>
      </c>
      <c r="H634" s="174">
        <v>2</v>
      </c>
      <c r="I634" s="175"/>
      <c r="J634" s="176">
        <f>ROUND(I634*H634,2)</f>
        <v>0</v>
      </c>
      <c r="K634" s="172" t="s">
        <v>1</v>
      </c>
      <c r="L634" s="177"/>
      <c r="M634" s="178" t="s">
        <v>1</v>
      </c>
      <c r="N634" s="179" t="s">
        <v>45</v>
      </c>
      <c r="P634" s="140">
        <f>O634*H634</f>
        <v>0</v>
      </c>
      <c r="Q634" s="140">
        <v>0.58499999999999996</v>
      </c>
      <c r="R634" s="140">
        <f>Q634*H634</f>
        <v>1.17</v>
      </c>
      <c r="S634" s="140">
        <v>0</v>
      </c>
      <c r="T634" s="141">
        <f>S634*H634</f>
        <v>0</v>
      </c>
      <c r="AR634" s="142" t="s">
        <v>189</v>
      </c>
      <c r="AT634" s="142" t="s">
        <v>292</v>
      </c>
      <c r="AU634" s="142" t="s">
        <v>90</v>
      </c>
      <c r="AY634" s="16" t="s">
        <v>128</v>
      </c>
      <c r="BE634" s="143">
        <f>IF(N634="základní",J634,0)</f>
        <v>0</v>
      </c>
      <c r="BF634" s="143">
        <f>IF(N634="snížená",J634,0)</f>
        <v>0</v>
      </c>
      <c r="BG634" s="143">
        <f>IF(N634="zákl. přenesená",J634,0)</f>
        <v>0</v>
      </c>
      <c r="BH634" s="143">
        <f>IF(N634="sníž. přenesená",J634,0)</f>
        <v>0</v>
      </c>
      <c r="BI634" s="143">
        <f>IF(N634="nulová",J634,0)</f>
        <v>0</v>
      </c>
      <c r="BJ634" s="16" t="s">
        <v>88</v>
      </c>
      <c r="BK634" s="143">
        <f>ROUND(I634*H634,2)</f>
        <v>0</v>
      </c>
      <c r="BL634" s="16" t="s">
        <v>135</v>
      </c>
      <c r="BM634" s="142" t="s">
        <v>612</v>
      </c>
    </row>
    <row r="635" spans="2:65" s="1" customFormat="1" ht="11.25">
      <c r="B635" s="31"/>
      <c r="D635" s="144" t="s">
        <v>137</v>
      </c>
      <c r="F635" s="145" t="s">
        <v>611</v>
      </c>
      <c r="I635" s="146"/>
      <c r="L635" s="31"/>
      <c r="M635" s="147"/>
      <c r="T635" s="55"/>
      <c r="AT635" s="16" t="s">
        <v>137</v>
      </c>
      <c r="AU635" s="16" t="s">
        <v>90</v>
      </c>
    </row>
    <row r="636" spans="2:65" s="12" customFormat="1" ht="11.25">
      <c r="B636" s="150"/>
      <c r="D636" s="144" t="s">
        <v>141</v>
      </c>
      <c r="E636" s="151" t="s">
        <v>1</v>
      </c>
      <c r="F636" s="152" t="s">
        <v>362</v>
      </c>
      <c r="H636" s="151" t="s">
        <v>1</v>
      </c>
      <c r="I636" s="153"/>
      <c r="L636" s="150"/>
      <c r="M636" s="154"/>
      <c r="T636" s="155"/>
      <c r="AT636" s="151" t="s">
        <v>141</v>
      </c>
      <c r="AU636" s="151" t="s">
        <v>90</v>
      </c>
      <c r="AV636" s="12" t="s">
        <v>88</v>
      </c>
      <c r="AW636" s="12" t="s">
        <v>36</v>
      </c>
      <c r="AX636" s="12" t="s">
        <v>80</v>
      </c>
      <c r="AY636" s="151" t="s">
        <v>128</v>
      </c>
    </row>
    <row r="637" spans="2:65" s="13" customFormat="1" ht="11.25">
      <c r="B637" s="156"/>
      <c r="D637" s="144" t="s">
        <v>141</v>
      </c>
      <c r="E637" s="157" t="s">
        <v>1</v>
      </c>
      <c r="F637" s="158" t="s">
        <v>90</v>
      </c>
      <c r="H637" s="159">
        <v>2</v>
      </c>
      <c r="I637" s="160"/>
      <c r="L637" s="156"/>
      <c r="M637" s="161"/>
      <c r="T637" s="162"/>
      <c r="AT637" s="157" t="s">
        <v>141</v>
      </c>
      <c r="AU637" s="157" t="s">
        <v>90</v>
      </c>
      <c r="AV637" s="13" t="s">
        <v>90</v>
      </c>
      <c r="AW637" s="13" t="s">
        <v>36</v>
      </c>
      <c r="AX637" s="13" t="s">
        <v>88</v>
      </c>
      <c r="AY637" s="157" t="s">
        <v>128</v>
      </c>
    </row>
    <row r="638" spans="2:65" s="1" customFormat="1" ht="24.2" customHeight="1">
      <c r="B638" s="31"/>
      <c r="C638" s="170" t="s">
        <v>613</v>
      </c>
      <c r="D638" s="170" t="s">
        <v>292</v>
      </c>
      <c r="E638" s="171" t="s">
        <v>614</v>
      </c>
      <c r="F638" s="172" t="s">
        <v>615</v>
      </c>
      <c r="G638" s="173" t="s">
        <v>346</v>
      </c>
      <c r="H638" s="174">
        <v>3</v>
      </c>
      <c r="I638" s="175"/>
      <c r="J638" s="176">
        <f>ROUND(I638*H638,2)</f>
        <v>0</v>
      </c>
      <c r="K638" s="172" t="s">
        <v>1</v>
      </c>
      <c r="L638" s="177"/>
      <c r="M638" s="178" t="s">
        <v>1</v>
      </c>
      <c r="N638" s="179" t="s">
        <v>45</v>
      </c>
      <c r="P638" s="140">
        <f>O638*H638</f>
        <v>0</v>
      </c>
      <c r="Q638" s="140">
        <v>1.1599999999999999</v>
      </c>
      <c r="R638" s="140">
        <f>Q638*H638</f>
        <v>3.4799999999999995</v>
      </c>
      <c r="S638" s="140">
        <v>0</v>
      </c>
      <c r="T638" s="141">
        <f>S638*H638</f>
        <v>0</v>
      </c>
      <c r="AR638" s="142" t="s">
        <v>189</v>
      </c>
      <c r="AT638" s="142" t="s">
        <v>292</v>
      </c>
      <c r="AU638" s="142" t="s">
        <v>90</v>
      </c>
      <c r="AY638" s="16" t="s">
        <v>128</v>
      </c>
      <c r="BE638" s="143">
        <f>IF(N638="základní",J638,0)</f>
        <v>0</v>
      </c>
      <c r="BF638" s="143">
        <f>IF(N638="snížená",J638,0)</f>
        <v>0</v>
      </c>
      <c r="BG638" s="143">
        <f>IF(N638="zákl. přenesená",J638,0)</f>
        <v>0</v>
      </c>
      <c r="BH638" s="143">
        <f>IF(N638="sníž. přenesená",J638,0)</f>
        <v>0</v>
      </c>
      <c r="BI638" s="143">
        <f>IF(N638="nulová",J638,0)</f>
        <v>0</v>
      </c>
      <c r="BJ638" s="16" t="s">
        <v>88</v>
      </c>
      <c r="BK638" s="143">
        <f>ROUND(I638*H638,2)</f>
        <v>0</v>
      </c>
      <c r="BL638" s="16" t="s">
        <v>135</v>
      </c>
      <c r="BM638" s="142" t="s">
        <v>616</v>
      </c>
    </row>
    <row r="639" spans="2:65" s="1" customFormat="1" ht="19.5">
      <c r="B639" s="31"/>
      <c r="D639" s="144" t="s">
        <v>137</v>
      </c>
      <c r="F639" s="145" t="s">
        <v>615</v>
      </c>
      <c r="I639" s="146"/>
      <c r="L639" s="31"/>
      <c r="M639" s="147"/>
      <c r="T639" s="55"/>
      <c r="AT639" s="16" t="s">
        <v>137</v>
      </c>
      <c r="AU639" s="16" t="s">
        <v>90</v>
      </c>
    </row>
    <row r="640" spans="2:65" s="12" customFormat="1" ht="11.25">
      <c r="B640" s="150"/>
      <c r="D640" s="144" t="s">
        <v>141</v>
      </c>
      <c r="E640" s="151" t="s">
        <v>1</v>
      </c>
      <c r="F640" s="152" t="s">
        <v>362</v>
      </c>
      <c r="H640" s="151" t="s">
        <v>1</v>
      </c>
      <c r="I640" s="153"/>
      <c r="L640" s="150"/>
      <c r="M640" s="154"/>
      <c r="T640" s="155"/>
      <c r="AT640" s="151" t="s">
        <v>141</v>
      </c>
      <c r="AU640" s="151" t="s">
        <v>90</v>
      </c>
      <c r="AV640" s="12" t="s">
        <v>88</v>
      </c>
      <c r="AW640" s="12" t="s">
        <v>36</v>
      </c>
      <c r="AX640" s="12" t="s">
        <v>80</v>
      </c>
      <c r="AY640" s="151" t="s">
        <v>128</v>
      </c>
    </row>
    <row r="641" spans="2:65" s="13" customFormat="1" ht="11.25">
      <c r="B641" s="156"/>
      <c r="D641" s="144" t="s">
        <v>141</v>
      </c>
      <c r="E641" s="157" t="s">
        <v>1</v>
      </c>
      <c r="F641" s="158" t="s">
        <v>155</v>
      </c>
      <c r="H641" s="159">
        <v>3</v>
      </c>
      <c r="I641" s="160"/>
      <c r="L641" s="156"/>
      <c r="M641" s="161"/>
      <c r="T641" s="162"/>
      <c r="AT641" s="157" t="s">
        <v>141</v>
      </c>
      <c r="AU641" s="157" t="s">
        <v>90</v>
      </c>
      <c r="AV641" s="13" t="s">
        <v>90</v>
      </c>
      <c r="AW641" s="13" t="s">
        <v>36</v>
      </c>
      <c r="AX641" s="13" t="s">
        <v>88</v>
      </c>
      <c r="AY641" s="157" t="s">
        <v>128</v>
      </c>
    </row>
    <row r="642" spans="2:65" s="1" customFormat="1" ht="16.5" customHeight="1">
      <c r="B642" s="31"/>
      <c r="C642" s="170" t="s">
        <v>617</v>
      </c>
      <c r="D642" s="170" t="s">
        <v>292</v>
      </c>
      <c r="E642" s="171" t="s">
        <v>618</v>
      </c>
      <c r="F642" s="172" t="s">
        <v>619</v>
      </c>
      <c r="G642" s="173" t="s">
        <v>346</v>
      </c>
      <c r="H642" s="174">
        <v>1</v>
      </c>
      <c r="I642" s="175"/>
      <c r="J642" s="176">
        <f>ROUND(I642*H642,2)</f>
        <v>0</v>
      </c>
      <c r="K642" s="172" t="s">
        <v>1</v>
      </c>
      <c r="L642" s="177"/>
      <c r="M642" s="178" t="s">
        <v>1</v>
      </c>
      <c r="N642" s="179" t="s">
        <v>45</v>
      </c>
      <c r="P642" s="140">
        <f>O642*H642</f>
        <v>0</v>
      </c>
      <c r="Q642" s="140">
        <v>0.44900000000000001</v>
      </c>
      <c r="R642" s="140">
        <f>Q642*H642</f>
        <v>0.44900000000000001</v>
      </c>
      <c r="S642" s="140">
        <v>0</v>
      </c>
      <c r="T642" s="141">
        <f>S642*H642</f>
        <v>0</v>
      </c>
      <c r="AR642" s="142" t="s">
        <v>189</v>
      </c>
      <c r="AT642" s="142" t="s">
        <v>292</v>
      </c>
      <c r="AU642" s="142" t="s">
        <v>90</v>
      </c>
      <c r="AY642" s="16" t="s">
        <v>128</v>
      </c>
      <c r="BE642" s="143">
        <f>IF(N642="základní",J642,0)</f>
        <v>0</v>
      </c>
      <c r="BF642" s="143">
        <f>IF(N642="snížená",J642,0)</f>
        <v>0</v>
      </c>
      <c r="BG642" s="143">
        <f>IF(N642="zákl. přenesená",J642,0)</f>
        <v>0</v>
      </c>
      <c r="BH642" s="143">
        <f>IF(N642="sníž. přenesená",J642,0)</f>
        <v>0</v>
      </c>
      <c r="BI642" s="143">
        <f>IF(N642="nulová",J642,0)</f>
        <v>0</v>
      </c>
      <c r="BJ642" s="16" t="s">
        <v>88</v>
      </c>
      <c r="BK642" s="143">
        <f>ROUND(I642*H642,2)</f>
        <v>0</v>
      </c>
      <c r="BL642" s="16" t="s">
        <v>135</v>
      </c>
      <c r="BM642" s="142" t="s">
        <v>620</v>
      </c>
    </row>
    <row r="643" spans="2:65" s="1" customFormat="1" ht="11.25">
      <c r="B643" s="31"/>
      <c r="D643" s="144" t="s">
        <v>137</v>
      </c>
      <c r="F643" s="145" t="s">
        <v>619</v>
      </c>
      <c r="I643" s="146"/>
      <c r="L643" s="31"/>
      <c r="M643" s="147"/>
      <c r="T643" s="55"/>
      <c r="AT643" s="16" t="s">
        <v>137</v>
      </c>
      <c r="AU643" s="16" t="s">
        <v>90</v>
      </c>
    </row>
    <row r="644" spans="2:65" s="12" customFormat="1" ht="11.25">
      <c r="B644" s="150"/>
      <c r="D644" s="144" t="s">
        <v>141</v>
      </c>
      <c r="E644" s="151" t="s">
        <v>1</v>
      </c>
      <c r="F644" s="152" t="s">
        <v>362</v>
      </c>
      <c r="H644" s="151" t="s">
        <v>1</v>
      </c>
      <c r="I644" s="153"/>
      <c r="L644" s="150"/>
      <c r="M644" s="154"/>
      <c r="T644" s="155"/>
      <c r="AT644" s="151" t="s">
        <v>141</v>
      </c>
      <c r="AU644" s="151" t="s">
        <v>90</v>
      </c>
      <c r="AV644" s="12" t="s">
        <v>88</v>
      </c>
      <c r="AW644" s="12" t="s">
        <v>36</v>
      </c>
      <c r="AX644" s="12" t="s">
        <v>80</v>
      </c>
      <c r="AY644" s="151" t="s">
        <v>128</v>
      </c>
    </row>
    <row r="645" spans="2:65" s="13" customFormat="1" ht="11.25">
      <c r="B645" s="156"/>
      <c r="D645" s="144" t="s">
        <v>141</v>
      </c>
      <c r="E645" s="157" t="s">
        <v>1</v>
      </c>
      <c r="F645" s="158" t="s">
        <v>88</v>
      </c>
      <c r="H645" s="159">
        <v>1</v>
      </c>
      <c r="I645" s="160"/>
      <c r="L645" s="156"/>
      <c r="M645" s="161"/>
      <c r="T645" s="162"/>
      <c r="AT645" s="157" t="s">
        <v>141</v>
      </c>
      <c r="AU645" s="157" t="s">
        <v>90</v>
      </c>
      <c r="AV645" s="13" t="s">
        <v>90</v>
      </c>
      <c r="AW645" s="13" t="s">
        <v>36</v>
      </c>
      <c r="AX645" s="13" t="s">
        <v>88</v>
      </c>
      <c r="AY645" s="157" t="s">
        <v>128</v>
      </c>
    </row>
    <row r="646" spans="2:65" s="1" customFormat="1" ht="24.2" customHeight="1">
      <c r="B646" s="31"/>
      <c r="C646" s="170" t="s">
        <v>621</v>
      </c>
      <c r="D646" s="170" t="s">
        <v>292</v>
      </c>
      <c r="E646" s="171" t="s">
        <v>622</v>
      </c>
      <c r="F646" s="172" t="s">
        <v>623</v>
      </c>
      <c r="G646" s="173" t="s">
        <v>346</v>
      </c>
      <c r="H646" s="174">
        <v>10</v>
      </c>
      <c r="I646" s="175"/>
      <c r="J646" s="176">
        <f>ROUND(I646*H646,2)</f>
        <v>0</v>
      </c>
      <c r="K646" s="172" t="s">
        <v>134</v>
      </c>
      <c r="L646" s="177"/>
      <c r="M646" s="178" t="s">
        <v>1</v>
      </c>
      <c r="N646" s="179" t="s">
        <v>45</v>
      </c>
      <c r="P646" s="140">
        <f>O646*H646</f>
        <v>0</v>
      </c>
      <c r="Q646" s="140">
        <v>2E-3</v>
      </c>
      <c r="R646" s="140">
        <f>Q646*H646</f>
        <v>0.02</v>
      </c>
      <c r="S646" s="140">
        <v>0</v>
      </c>
      <c r="T646" s="141">
        <f>S646*H646</f>
        <v>0</v>
      </c>
      <c r="AR646" s="142" t="s">
        <v>189</v>
      </c>
      <c r="AT646" s="142" t="s">
        <v>292</v>
      </c>
      <c r="AU646" s="142" t="s">
        <v>90</v>
      </c>
      <c r="AY646" s="16" t="s">
        <v>128</v>
      </c>
      <c r="BE646" s="143">
        <f>IF(N646="základní",J646,0)</f>
        <v>0</v>
      </c>
      <c r="BF646" s="143">
        <f>IF(N646="snížená",J646,0)</f>
        <v>0</v>
      </c>
      <c r="BG646" s="143">
        <f>IF(N646="zákl. přenesená",J646,0)</f>
        <v>0</v>
      </c>
      <c r="BH646" s="143">
        <f>IF(N646="sníž. přenesená",J646,0)</f>
        <v>0</v>
      </c>
      <c r="BI646" s="143">
        <f>IF(N646="nulová",J646,0)</f>
        <v>0</v>
      </c>
      <c r="BJ646" s="16" t="s">
        <v>88</v>
      </c>
      <c r="BK646" s="143">
        <f>ROUND(I646*H646,2)</f>
        <v>0</v>
      </c>
      <c r="BL646" s="16" t="s">
        <v>135</v>
      </c>
      <c r="BM646" s="142" t="s">
        <v>624</v>
      </c>
    </row>
    <row r="647" spans="2:65" s="1" customFormat="1" ht="11.25">
      <c r="B647" s="31"/>
      <c r="D647" s="144" t="s">
        <v>137</v>
      </c>
      <c r="F647" s="145" t="s">
        <v>623</v>
      </c>
      <c r="I647" s="146"/>
      <c r="L647" s="31"/>
      <c r="M647" s="147"/>
      <c r="T647" s="55"/>
      <c r="AT647" s="16" t="s">
        <v>137</v>
      </c>
      <c r="AU647" s="16" t="s">
        <v>90</v>
      </c>
    </row>
    <row r="648" spans="2:65" s="12" customFormat="1" ht="11.25">
      <c r="B648" s="150"/>
      <c r="D648" s="144" t="s">
        <v>141</v>
      </c>
      <c r="E648" s="151" t="s">
        <v>1</v>
      </c>
      <c r="F648" s="152" t="s">
        <v>362</v>
      </c>
      <c r="H648" s="151" t="s">
        <v>1</v>
      </c>
      <c r="I648" s="153"/>
      <c r="L648" s="150"/>
      <c r="M648" s="154"/>
      <c r="T648" s="155"/>
      <c r="AT648" s="151" t="s">
        <v>141</v>
      </c>
      <c r="AU648" s="151" t="s">
        <v>90</v>
      </c>
      <c r="AV648" s="12" t="s">
        <v>88</v>
      </c>
      <c r="AW648" s="12" t="s">
        <v>36</v>
      </c>
      <c r="AX648" s="12" t="s">
        <v>80</v>
      </c>
      <c r="AY648" s="151" t="s">
        <v>128</v>
      </c>
    </row>
    <row r="649" spans="2:65" s="13" customFormat="1" ht="11.25">
      <c r="B649" s="156"/>
      <c r="D649" s="144" t="s">
        <v>141</v>
      </c>
      <c r="E649" s="157" t="s">
        <v>1</v>
      </c>
      <c r="F649" s="158" t="s">
        <v>202</v>
      </c>
      <c r="H649" s="159">
        <v>10</v>
      </c>
      <c r="I649" s="160"/>
      <c r="L649" s="156"/>
      <c r="M649" s="161"/>
      <c r="T649" s="162"/>
      <c r="AT649" s="157" t="s">
        <v>141</v>
      </c>
      <c r="AU649" s="157" t="s">
        <v>90</v>
      </c>
      <c r="AV649" s="13" t="s">
        <v>90</v>
      </c>
      <c r="AW649" s="13" t="s">
        <v>36</v>
      </c>
      <c r="AX649" s="13" t="s">
        <v>88</v>
      </c>
      <c r="AY649" s="157" t="s">
        <v>128</v>
      </c>
    </row>
    <row r="650" spans="2:65" s="1" customFormat="1" ht="24.2" customHeight="1">
      <c r="B650" s="31"/>
      <c r="C650" s="131" t="s">
        <v>625</v>
      </c>
      <c r="D650" s="131" t="s">
        <v>130</v>
      </c>
      <c r="E650" s="132" t="s">
        <v>626</v>
      </c>
      <c r="F650" s="133" t="s">
        <v>627</v>
      </c>
      <c r="G650" s="134" t="s">
        <v>346</v>
      </c>
      <c r="H650" s="135">
        <v>3</v>
      </c>
      <c r="I650" s="136"/>
      <c r="J650" s="137">
        <f>ROUND(I650*H650,2)</f>
        <v>0</v>
      </c>
      <c r="K650" s="133" t="s">
        <v>134</v>
      </c>
      <c r="L650" s="31"/>
      <c r="M650" s="138" t="s">
        <v>1</v>
      </c>
      <c r="N650" s="139" t="s">
        <v>45</v>
      </c>
      <c r="P650" s="140">
        <f>O650*H650</f>
        <v>0</v>
      </c>
      <c r="Q650" s="140">
        <v>0</v>
      </c>
      <c r="R650" s="140">
        <f>Q650*H650</f>
        <v>0</v>
      </c>
      <c r="S650" s="140">
        <v>0.15</v>
      </c>
      <c r="T650" s="141">
        <f>S650*H650</f>
        <v>0.44999999999999996</v>
      </c>
      <c r="AR650" s="142" t="s">
        <v>135</v>
      </c>
      <c r="AT650" s="142" t="s">
        <v>130</v>
      </c>
      <c r="AU650" s="142" t="s">
        <v>90</v>
      </c>
      <c r="AY650" s="16" t="s">
        <v>128</v>
      </c>
      <c r="BE650" s="143">
        <f>IF(N650="základní",J650,0)</f>
        <v>0</v>
      </c>
      <c r="BF650" s="143">
        <f>IF(N650="snížená",J650,0)</f>
        <v>0</v>
      </c>
      <c r="BG650" s="143">
        <f>IF(N650="zákl. přenesená",J650,0)</f>
        <v>0</v>
      </c>
      <c r="BH650" s="143">
        <f>IF(N650="sníž. přenesená",J650,0)</f>
        <v>0</v>
      </c>
      <c r="BI650" s="143">
        <f>IF(N650="nulová",J650,0)</f>
        <v>0</v>
      </c>
      <c r="BJ650" s="16" t="s">
        <v>88</v>
      </c>
      <c r="BK650" s="143">
        <f>ROUND(I650*H650,2)</f>
        <v>0</v>
      </c>
      <c r="BL650" s="16" t="s">
        <v>135</v>
      </c>
      <c r="BM650" s="142" t="s">
        <v>628</v>
      </c>
    </row>
    <row r="651" spans="2:65" s="1" customFormat="1" ht="19.5">
      <c r="B651" s="31"/>
      <c r="D651" s="144" t="s">
        <v>137</v>
      </c>
      <c r="F651" s="145" t="s">
        <v>629</v>
      </c>
      <c r="I651" s="146"/>
      <c r="L651" s="31"/>
      <c r="M651" s="147"/>
      <c r="T651" s="55"/>
      <c r="AT651" s="16" t="s">
        <v>137</v>
      </c>
      <c r="AU651" s="16" t="s">
        <v>90</v>
      </c>
    </row>
    <row r="652" spans="2:65" s="1" customFormat="1" ht="11.25">
      <c r="B652" s="31"/>
      <c r="D652" s="148" t="s">
        <v>139</v>
      </c>
      <c r="F652" s="149" t="s">
        <v>630</v>
      </c>
      <c r="I652" s="146"/>
      <c r="L652" s="31"/>
      <c r="M652" s="147"/>
      <c r="T652" s="55"/>
      <c r="AT652" s="16" t="s">
        <v>139</v>
      </c>
      <c r="AU652" s="16" t="s">
        <v>90</v>
      </c>
    </row>
    <row r="653" spans="2:65" s="12" customFormat="1" ht="11.25">
      <c r="B653" s="150"/>
      <c r="D653" s="144" t="s">
        <v>141</v>
      </c>
      <c r="E653" s="151" t="s">
        <v>1</v>
      </c>
      <c r="F653" s="152" t="s">
        <v>324</v>
      </c>
      <c r="H653" s="151" t="s">
        <v>1</v>
      </c>
      <c r="I653" s="153"/>
      <c r="L653" s="150"/>
      <c r="M653" s="154"/>
      <c r="T653" s="155"/>
      <c r="AT653" s="151" t="s">
        <v>141</v>
      </c>
      <c r="AU653" s="151" t="s">
        <v>90</v>
      </c>
      <c r="AV653" s="12" t="s">
        <v>88</v>
      </c>
      <c r="AW653" s="12" t="s">
        <v>36</v>
      </c>
      <c r="AX653" s="12" t="s">
        <v>80</v>
      </c>
      <c r="AY653" s="151" t="s">
        <v>128</v>
      </c>
    </row>
    <row r="654" spans="2:65" s="13" customFormat="1" ht="11.25">
      <c r="B654" s="156"/>
      <c r="D654" s="144" t="s">
        <v>141</v>
      </c>
      <c r="E654" s="157" t="s">
        <v>1</v>
      </c>
      <c r="F654" s="158" t="s">
        <v>155</v>
      </c>
      <c r="H654" s="159">
        <v>3</v>
      </c>
      <c r="I654" s="160"/>
      <c r="L654" s="156"/>
      <c r="M654" s="161"/>
      <c r="T654" s="162"/>
      <c r="AT654" s="157" t="s">
        <v>141</v>
      </c>
      <c r="AU654" s="157" t="s">
        <v>90</v>
      </c>
      <c r="AV654" s="13" t="s">
        <v>90</v>
      </c>
      <c r="AW654" s="13" t="s">
        <v>36</v>
      </c>
      <c r="AX654" s="13" t="s">
        <v>88</v>
      </c>
      <c r="AY654" s="157" t="s">
        <v>128</v>
      </c>
    </row>
    <row r="655" spans="2:65" s="1" customFormat="1" ht="24.2" customHeight="1">
      <c r="B655" s="31"/>
      <c r="C655" s="131" t="s">
        <v>631</v>
      </c>
      <c r="D655" s="131" t="s">
        <v>130</v>
      </c>
      <c r="E655" s="132" t="s">
        <v>632</v>
      </c>
      <c r="F655" s="133" t="s">
        <v>633</v>
      </c>
      <c r="G655" s="134" t="s">
        <v>346</v>
      </c>
      <c r="H655" s="135">
        <v>3</v>
      </c>
      <c r="I655" s="136"/>
      <c r="J655" s="137">
        <f>ROUND(I655*H655,2)</f>
        <v>0</v>
      </c>
      <c r="K655" s="133" t="s">
        <v>134</v>
      </c>
      <c r="L655" s="31"/>
      <c r="M655" s="138" t="s">
        <v>1</v>
      </c>
      <c r="N655" s="139" t="s">
        <v>45</v>
      </c>
      <c r="P655" s="140">
        <f>O655*H655</f>
        <v>0</v>
      </c>
      <c r="Q655" s="140">
        <v>0.09</v>
      </c>
      <c r="R655" s="140">
        <f>Q655*H655</f>
        <v>0.27</v>
      </c>
      <c r="S655" s="140">
        <v>0</v>
      </c>
      <c r="T655" s="141">
        <f>S655*H655</f>
        <v>0</v>
      </c>
      <c r="AR655" s="142" t="s">
        <v>135</v>
      </c>
      <c r="AT655" s="142" t="s">
        <v>130</v>
      </c>
      <c r="AU655" s="142" t="s">
        <v>90</v>
      </c>
      <c r="AY655" s="16" t="s">
        <v>128</v>
      </c>
      <c r="BE655" s="143">
        <f>IF(N655="základní",J655,0)</f>
        <v>0</v>
      </c>
      <c r="BF655" s="143">
        <f>IF(N655="snížená",J655,0)</f>
        <v>0</v>
      </c>
      <c r="BG655" s="143">
        <f>IF(N655="zákl. přenesená",J655,0)</f>
        <v>0</v>
      </c>
      <c r="BH655" s="143">
        <f>IF(N655="sníž. přenesená",J655,0)</f>
        <v>0</v>
      </c>
      <c r="BI655" s="143">
        <f>IF(N655="nulová",J655,0)</f>
        <v>0</v>
      </c>
      <c r="BJ655" s="16" t="s">
        <v>88</v>
      </c>
      <c r="BK655" s="143">
        <f>ROUND(I655*H655,2)</f>
        <v>0</v>
      </c>
      <c r="BL655" s="16" t="s">
        <v>135</v>
      </c>
      <c r="BM655" s="142" t="s">
        <v>634</v>
      </c>
    </row>
    <row r="656" spans="2:65" s="1" customFormat="1" ht="19.5">
      <c r="B656" s="31"/>
      <c r="D656" s="144" t="s">
        <v>137</v>
      </c>
      <c r="F656" s="145" t="s">
        <v>635</v>
      </c>
      <c r="I656" s="146"/>
      <c r="L656" s="31"/>
      <c r="M656" s="147"/>
      <c r="T656" s="55"/>
      <c r="AT656" s="16" t="s">
        <v>137</v>
      </c>
      <c r="AU656" s="16" t="s">
        <v>90</v>
      </c>
    </row>
    <row r="657" spans="2:65" s="1" customFormat="1" ht="11.25">
      <c r="B657" s="31"/>
      <c r="D657" s="148" t="s">
        <v>139</v>
      </c>
      <c r="F657" s="149" t="s">
        <v>636</v>
      </c>
      <c r="I657" s="146"/>
      <c r="L657" s="31"/>
      <c r="M657" s="147"/>
      <c r="T657" s="55"/>
      <c r="AT657" s="16" t="s">
        <v>139</v>
      </c>
      <c r="AU657" s="16" t="s">
        <v>90</v>
      </c>
    </row>
    <row r="658" spans="2:65" s="12" customFormat="1" ht="11.25">
      <c r="B658" s="150"/>
      <c r="D658" s="144" t="s">
        <v>141</v>
      </c>
      <c r="E658" s="151" t="s">
        <v>1</v>
      </c>
      <c r="F658" s="152" t="s">
        <v>637</v>
      </c>
      <c r="H658" s="151" t="s">
        <v>1</v>
      </c>
      <c r="I658" s="153"/>
      <c r="L658" s="150"/>
      <c r="M658" s="154"/>
      <c r="T658" s="155"/>
      <c r="AT658" s="151" t="s">
        <v>141</v>
      </c>
      <c r="AU658" s="151" t="s">
        <v>90</v>
      </c>
      <c r="AV658" s="12" t="s">
        <v>88</v>
      </c>
      <c r="AW658" s="12" t="s">
        <v>36</v>
      </c>
      <c r="AX658" s="12" t="s">
        <v>80</v>
      </c>
      <c r="AY658" s="151" t="s">
        <v>128</v>
      </c>
    </row>
    <row r="659" spans="2:65" s="13" customFormat="1" ht="11.25">
      <c r="B659" s="156"/>
      <c r="D659" s="144" t="s">
        <v>141</v>
      </c>
      <c r="E659" s="157" t="s">
        <v>1</v>
      </c>
      <c r="F659" s="158" t="s">
        <v>155</v>
      </c>
      <c r="H659" s="159">
        <v>3</v>
      </c>
      <c r="I659" s="160"/>
      <c r="L659" s="156"/>
      <c r="M659" s="161"/>
      <c r="T659" s="162"/>
      <c r="AT659" s="157" t="s">
        <v>141</v>
      </c>
      <c r="AU659" s="157" t="s">
        <v>90</v>
      </c>
      <c r="AV659" s="13" t="s">
        <v>90</v>
      </c>
      <c r="AW659" s="13" t="s">
        <v>36</v>
      </c>
      <c r="AX659" s="13" t="s">
        <v>88</v>
      </c>
      <c r="AY659" s="157" t="s">
        <v>128</v>
      </c>
    </row>
    <row r="660" spans="2:65" s="1" customFormat="1" ht="37.9" customHeight="1">
      <c r="B660" s="31"/>
      <c r="C660" s="170" t="s">
        <v>638</v>
      </c>
      <c r="D660" s="170" t="s">
        <v>292</v>
      </c>
      <c r="E660" s="171" t="s">
        <v>639</v>
      </c>
      <c r="F660" s="172" t="s">
        <v>640</v>
      </c>
      <c r="G660" s="173" t="s">
        <v>346</v>
      </c>
      <c r="H660" s="174">
        <v>3</v>
      </c>
      <c r="I660" s="175"/>
      <c r="J660" s="176">
        <f>ROUND(I660*H660,2)</f>
        <v>0</v>
      </c>
      <c r="K660" s="172" t="s">
        <v>1</v>
      </c>
      <c r="L660" s="177"/>
      <c r="M660" s="178" t="s">
        <v>1</v>
      </c>
      <c r="N660" s="179" t="s">
        <v>45</v>
      </c>
      <c r="P660" s="140">
        <f>O660*H660</f>
        <v>0</v>
      </c>
      <c r="Q660" s="140">
        <v>7.5999999999999998E-2</v>
      </c>
      <c r="R660" s="140">
        <f>Q660*H660</f>
        <v>0.22799999999999998</v>
      </c>
      <c r="S660" s="140">
        <v>0</v>
      </c>
      <c r="T660" s="141">
        <f>S660*H660</f>
        <v>0</v>
      </c>
      <c r="AR660" s="142" t="s">
        <v>189</v>
      </c>
      <c r="AT660" s="142" t="s">
        <v>292</v>
      </c>
      <c r="AU660" s="142" t="s">
        <v>90</v>
      </c>
      <c r="AY660" s="16" t="s">
        <v>128</v>
      </c>
      <c r="BE660" s="143">
        <f>IF(N660="základní",J660,0)</f>
        <v>0</v>
      </c>
      <c r="BF660" s="143">
        <f>IF(N660="snížená",J660,0)</f>
        <v>0</v>
      </c>
      <c r="BG660" s="143">
        <f>IF(N660="zákl. přenesená",J660,0)</f>
        <v>0</v>
      </c>
      <c r="BH660" s="143">
        <f>IF(N660="sníž. přenesená",J660,0)</f>
        <v>0</v>
      </c>
      <c r="BI660" s="143">
        <f>IF(N660="nulová",J660,0)</f>
        <v>0</v>
      </c>
      <c r="BJ660" s="16" t="s">
        <v>88</v>
      </c>
      <c r="BK660" s="143">
        <f>ROUND(I660*H660,2)</f>
        <v>0</v>
      </c>
      <c r="BL660" s="16" t="s">
        <v>135</v>
      </c>
      <c r="BM660" s="142" t="s">
        <v>641</v>
      </c>
    </row>
    <row r="661" spans="2:65" s="1" customFormat="1" ht="19.5">
      <c r="B661" s="31"/>
      <c r="D661" s="144" t="s">
        <v>137</v>
      </c>
      <c r="F661" s="145" t="s">
        <v>640</v>
      </c>
      <c r="I661" s="146"/>
      <c r="L661" s="31"/>
      <c r="M661" s="147"/>
      <c r="T661" s="55"/>
      <c r="AT661" s="16" t="s">
        <v>137</v>
      </c>
      <c r="AU661" s="16" t="s">
        <v>90</v>
      </c>
    </row>
    <row r="662" spans="2:65" s="12" customFormat="1" ht="11.25">
      <c r="B662" s="150"/>
      <c r="D662" s="144" t="s">
        <v>141</v>
      </c>
      <c r="E662" s="151" t="s">
        <v>1</v>
      </c>
      <c r="F662" s="152" t="s">
        <v>637</v>
      </c>
      <c r="H662" s="151" t="s">
        <v>1</v>
      </c>
      <c r="I662" s="153"/>
      <c r="L662" s="150"/>
      <c r="M662" s="154"/>
      <c r="T662" s="155"/>
      <c r="AT662" s="151" t="s">
        <v>141</v>
      </c>
      <c r="AU662" s="151" t="s">
        <v>90</v>
      </c>
      <c r="AV662" s="12" t="s">
        <v>88</v>
      </c>
      <c r="AW662" s="12" t="s">
        <v>36</v>
      </c>
      <c r="AX662" s="12" t="s">
        <v>80</v>
      </c>
      <c r="AY662" s="151" t="s">
        <v>128</v>
      </c>
    </row>
    <row r="663" spans="2:65" s="13" customFormat="1" ht="11.25">
      <c r="B663" s="156"/>
      <c r="D663" s="144" t="s">
        <v>141</v>
      </c>
      <c r="E663" s="157" t="s">
        <v>1</v>
      </c>
      <c r="F663" s="158" t="s">
        <v>155</v>
      </c>
      <c r="H663" s="159">
        <v>3</v>
      </c>
      <c r="I663" s="160"/>
      <c r="L663" s="156"/>
      <c r="M663" s="161"/>
      <c r="T663" s="162"/>
      <c r="AT663" s="157" t="s">
        <v>141</v>
      </c>
      <c r="AU663" s="157" t="s">
        <v>90</v>
      </c>
      <c r="AV663" s="13" t="s">
        <v>90</v>
      </c>
      <c r="AW663" s="13" t="s">
        <v>36</v>
      </c>
      <c r="AX663" s="13" t="s">
        <v>88</v>
      </c>
      <c r="AY663" s="157" t="s">
        <v>128</v>
      </c>
    </row>
    <row r="664" spans="2:65" s="1" customFormat="1" ht="21.75" customHeight="1">
      <c r="B664" s="31"/>
      <c r="C664" s="131" t="s">
        <v>642</v>
      </c>
      <c r="D664" s="131" t="s">
        <v>130</v>
      </c>
      <c r="E664" s="132" t="s">
        <v>643</v>
      </c>
      <c r="F664" s="133" t="s">
        <v>644</v>
      </c>
      <c r="G664" s="134" t="s">
        <v>183</v>
      </c>
      <c r="H664" s="135">
        <v>214</v>
      </c>
      <c r="I664" s="136"/>
      <c r="J664" s="137">
        <f>ROUND(I664*H664,2)</f>
        <v>0</v>
      </c>
      <c r="K664" s="133" t="s">
        <v>134</v>
      </c>
      <c r="L664" s="31"/>
      <c r="M664" s="138" t="s">
        <v>1</v>
      </c>
      <c r="N664" s="139" t="s">
        <v>45</v>
      </c>
      <c r="P664" s="140">
        <f>O664*H664</f>
        <v>0</v>
      </c>
      <c r="Q664" s="140">
        <v>9.0000000000000006E-5</v>
      </c>
      <c r="R664" s="140">
        <f>Q664*H664</f>
        <v>1.9260000000000003E-2</v>
      </c>
      <c r="S664" s="140">
        <v>0</v>
      </c>
      <c r="T664" s="141">
        <f>S664*H664</f>
        <v>0</v>
      </c>
      <c r="AR664" s="142" t="s">
        <v>135</v>
      </c>
      <c r="AT664" s="142" t="s">
        <v>130</v>
      </c>
      <c r="AU664" s="142" t="s">
        <v>90</v>
      </c>
      <c r="AY664" s="16" t="s">
        <v>128</v>
      </c>
      <c r="BE664" s="143">
        <f>IF(N664="základní",J664,0)</f>
        <v>0</v>
      </c>
      <c r="BF664" s="143">
        <f>IF(N664="snížená",J664,0)</f>
        <v>0</v>
      </c>
      <c r="BG664" s="143">
        <f>IF(N664="zákl. přenesená",J664,0)</f>
        <v>0</v>
      </c>
      <c r="BH664" s="143">
        <f>IF(N664="sníž. přenesená",J664,0)</f>
        <v>0</v>
      </c>
      <c r="BI664" s="143">
        <f>IF(N664="nulová",J664,0)</f>
        <v>0</v>
      </c>
      <c r="BJ664" s="16" t="s">
        <v>88</v>
      </c>
      <c r="BK664" s="143">
        <f>ROUND(I664*H664,2)</f>
        <v>0</v>
      </c>
      <c r="BL664" s="16" t="s">
        <v>135</v>
      </c>
      <c r="BM664" s="142" t="s">
        <v>645</v>
      </c>
    </row>
    <row r="665" spans="2:65" s="1" customFormat="1" ht="11.25">
      <c r="B665" s="31"/>
      <c r="D665" s="144" t="s">
        <v>137</v>
      </c>
      <c r="F665" s="145" t="s">
        <v>646</v>
      </c>
      <c r="I665" s="146"/>
      <c r="L665" s="31"/>
      <c r="M665" s="147"/>
      <c r="T665" s="55"/>
      <c r="AT665" s="16" t="s">
        <v>137</v>
      </c>
      <c r="AU665" s="16" t="s">
        <v>90</v>
      </c>
    </row>
    <row r="666" spans="2:65" s="1" customFormat="1" ht="11.25">
      <c r="B666" s="31"/>
      <c r="D666" s="148" t="s">
        <v>139</v>
      </c>
      <c r="F666" s="149" t="s">
        <v>647</v>
      </c>
      <c r="I666" s="146"/>
      <c r="L666" s="31"/>
      <c r="M666" s="147"/>
      <c r="T666" s="55"/>
      <c r="AT666" s="16" t="s">
        <v>139</v>
      </c>
      <c r="AU666" s="16" t="s">
        <v>90</v>
      </c>
    </row>
    <row r="667" spans="2:65" s="12" customFormat="1" ht="11.25">
      <c r="B667" s="150"/>
      <c r="D667" s="144" t="s">
        <v>141</v>
      </c>
      <c r="E667" s="151" t="s">
        <v>1</v>
      </c>
      <c r="F667" s="152" t="s">
        <v>648</v>
      </c>
      <c r="H667" s="151" t="s">
        <v>1</v>
      </c>
      <c r="I667" s="153"/>
      <c r="L667" s="150"/>
      <c r="M667" s="154"/>
      <c r="T667" s="155"/>
      <c r="AT667" s="151" t="s">
        <v>141</v>
      </c>
      <c r="AU667" s="151" t="s">
        <v>90</v>
      </c>
      <c r="AV667" s="12" t="s">
        <v>88</v>
      </c>
      <c r="AW667" s="12" t="s">
        <v>36</v>
      </c>
      <c r="AX667" s="12" t="s">
        <v>80</v>
      </c>
      <c r="AY667" s="151" t="s">
        <v>128</v>
      </c>
    </row>
    <row r="668" spans="2:65" s="13" customFormat="1" ht="11.25">
      <c r="B668" s="156"/>
      <c r="D668" s="144" t="s">
        <v>141</v>
      </c>
      <c r="E668" s="157" t="s">
        <v>1</v>
      </c>
      <c r="F668" s="158" t="s">
        <v>317</v>
      </c>
      <c r="H668" s="159">
        <v>214</v>
      </c>
      <c r="I668" s="160"/>
      <c r="L668" s="156"/>
      <c r="M668" s="161"/>
      <c r="T668" s="162"/>
      <c r="AT668" s="157" t="s">
        <v>141</v>
      </c>
      <c r="AU668" s="157" t="s">
        <v>90</v>
      </c>
      <c r="AV668" s="13" t="s">
        <v>90</v>
      </c>
      <c r="AW668" s="13" t="s">
        <v>36</v>
      </c>
      <c r="AX668" s="13" t="s">
        <v>80</v>
      </c>
      <c r="AY668" s="157" t="s">
        <v>128</v>
      </c>
    </row>
    <row r="669" spans="2:65" s="14" customFormat="1" ht="11.25">
      <c r="B669" s="163"/>
      <c r="D669" s="144" t="s">
        <v>141</v>
      </c>
      <c r="E669" s="164" t="s">
        <v>1</v>
      </c>
      <c r="F669" s="165" t="s">
        <v>149</v>
      </c>
      <c r="H669" s="166">
        <v>214</v>
      </c>
      <c r="I669" s="167"/>
      <c r="L669" s="163"/>
      <c r="M669" s="168"/>
      <c r="T669" s="169"/>
      <c r="AT669" s="164" t="s">
        <v>141</v>
      </c>
      <c r="AU669" s="164" t="s">
        <v>90</v>
      </c>
      <c r="AV669" s="14" t="s">
        <v>135</v>
      </c>
      <c r="AW669" s="14" t="s">
        <v>36</v>
      </c>
      <c r="AX669" s="14" t="s">
        <v>88</v>
      </c>
      <c r="AY669" s="164" t="s">
        <v>128</v>
      </c>
    </row>
    <row r="670" spans="2:65" s="11" customFormat="1" ht="22.9" customHeight="1">
      <c r="B670" s="119"/>
      <c r="D670" s="120" t="s">
        <v>79</v>
      </c>
      <c r="E670" s="129" t="s">
        <v>195</v>
      </c>
      <c r="F670" s="129" t="s">
        <v>649</v>
      </c>
      <c r="I670" s="122"/>
      <c r="J670" s="130">
        <f>BK670</f>
        <v>0</v>
      </c>
      <c r="L670" s="119"/>
      <c r="M670" s="124"/>
      <c r="P670" s="125">
        <f>SUM(P671:P737)</f>
        <v>0</v>
      </c>
      <c r="R670" s="125">
        <f>SUM(R671:R737)</f>
        <v>0.20559899999999998</v>
      </c>
      <c r="T670" s="126">
        <f>SUM(T671:T737)</f>
        <v>45.729000000000006</v>
      </c>
      <c r="AR670" s="120" t="s">
        <v>88</v>
      </c>
      <c r="AT670" s="127" t="s">
        <v>79</v>
      </c>
      <c r="AU670" s="127" t="s">
        <v>88</v>
      </c>
      <c r="AY670" s="120" t="s">
        <v>128</v>
      </c>
      <c r="BK670" s="128">
        <f>SUM(BK671:BK737)</f>
        <v>0</v>
      </c>
    </row>
    <row r="671" spans="2:65" s="1" customFormat="1" ht="24.2" customHeight="1">
      <c r="B671" s="31"/>
      <c r="C671" s="131" t="s">
        <v>650</v>
      </c>
      <c r="D671" s="131" t="s">
        <v>130</v>
      </c>
      <c r="E671" s="132" t="s">
        <v>651</v>
      </c>
      <c r="F671" s="133" t="s">
        <v>652</v>
      </c>
      <c r="G671" s="134" t="s">
        <v>183</v>
      </c>
      <c r="H671" s="135">
        <v>100</v>
      </c>
      <c r="I671" s="136"/>
      <c r="J671" s="137">
        <f>ROUND(I671*H671,2)</f>
        <v>0</v>
      </c>
      <c r="K671" s="133" t="s">
        <v>134</v>
      </c>
      <c r="L671" s="31"/>
      <c r="M671" s="138" t="s">
        <v>1</v>
      </c>
      <c r="N671" s="139" t="s">
        <v>45</v>
      </c>
      <c r="P671" s="140">
        <f>O671*H671</f>
        <v>0</v>
      </c>
      <c r="Q671" s="140">
        <v>1.2999999999999999E-4</v>
      </c>
      <c r="R671" s="140">
        <f>Q671*H671</f>
        <v>1.2999999999999999E-2</v>
      </c>
      <c r="S671" s="140">
        <v>0</v>
      </c>
      <c r="T671" s="141">
        <f>S671*H671</f>
        <v>0</v>
      </c>
      <c r="AR671" s="142" t="s">
        <v>135</v>
      </c>
      <c r="AT671" s="142" t="s">
        <v>130</v>
      </c>
      <c r="AU671" s="142" t="s">
        <v>90</v>
      </c>
      <c r="AY671" s="16" t="s">
        <v>128</v>
      </c>
      <c r="BE671" s="143">
        <f>IF(N671="základní",J671,0)</f>
        <v>0</v>
      </c>
      <c r="BF671" s="143">
        <f>IF(N671="snížená",J671,0)</f>
        <v>0</v>
      </c>
      <c r="BG671" s="143">
        <f>IF(N671="zákl. přenesená",J671,0)</f>
        <v>0</v>
      </c>
      <c r="BH671" s="143">
        <f>IF(N671="sníž. přenesená",J671,0)</f>
        <v>0</v>
      </c>
      <c r="BI671" s="143">
        <f>IF(N671="nulová",J671,0)</f>
        <v>0</v>
      </c>
      <c r="BJ671" s="16" t="s">
        <v>88</v>
      </c>
      <c r="BK671" s="143">
        <f>ROUND(I671*H671,2)</f>
        <v>0</v>
      </c>
      <c r="BL671" s="16" t="s">
        <v>135</v>
      </c>
      <c r="BM671" s="142" t="s">
        <v>653</v>
      </c>
    </row>
    <row r="672" spans="2:65" s="1" customFormat="1" ht="19.5">
      <c r="B672" s="31"/>
      <c r="D672" s="144" t="s">
        <v>137</v>
      </c>
      <c r="F672" s="145" t="s">
        <v>654</v>
      </c>
      <c r="I672" s="146"/>
      <c r="L672" s="31"/>
      <c r="M672" s="147"/>
      <c r="T672" s="55"/>
      <c r="AT672" s="16" t="s">
        <v>137</v>
      </c>
      <c r="AU672" s="16" t="s">
        <v>90</v>
      </c>
    </row>
    <row r="673" spans="2:65" s="1" customFormat="1" ht="11.25">
      <c r="B673" s="31"/>
      <c r="D673" s="148" t="s">
        <v>139</v>
      </c>
      <c r="F673" s="149" t="s">
        <v>655</v>
      </c>
      <c r="I673" s="146"/>
      <c r="L673" s="31"/>
      <c r="M673" s="147"/>
      <c r="T673" s="55"/>
      <c r="AT673" s="16" t="s">
        <v>139</v>
      </c>
      <c r="AU673" s="16" t="s">
        <v>90</v>
      </c>
    </row>
    <row r="674" spans="2:65" s="13" customFormat="1" ht="11.25">
      <c r="B674" s="156"/>
      <c r="D674" s="144" t="s">
        <v>141</v>
      </c>
      <c r="E674" s="157" t="s">
        <v>1</v>
      </c>
      <c r="F674" s="158" t="s">
        <v>656</v>
      </c>
      <c r="H674" s="159">
        <v>100</v>
      </c>
      <c r="I674" s="160"/>
      <c r="L674" s="156"/>
      <c r="M674" s="161"/>
      <c r="T674" s="162"/>
      <c r="AT674" s="157" t="s">
        <v>141</v>
      </c>
      <c r="AU674" s="157" t="s">
        <v>90</v>
      </c>
      <c r="AV674" s="13" t="s">
        <v>90</v>
      </c>
      <c r="AW674" s="13" t="s">
        <v>36</v>
      </c>
      <c r="AX674" s="13" t="s">
        <v>88</v>
      </c>
      <c r="AY674" s="157" t="s">
        <v>128</v>
      </c>
    </row>
    <row r="675" spans="2:65" s="1" customFormat="1" ht="24.2" customHeight="1">
      <c r="B675" s="31"/>
      <c r="C675" s="131" t="s">
        <v>657</v>
      </c>
      <c r="D675" s="131" t="s">
        <v>130</v>
      </c>
      <c r="E675" s="132" t="s">
        <v>658</v>
      </c>
      <c r="F675" s="133" t="s">
        <v>659</v>
      </c>
      <c r="G675" s="134" t="s">
        <v>183</v>
      </c>
      <c r="H675" s="135">
        <v>90</v>
      </c>
      <c r="I675" s="136"/>
      <c r="J675" s="137">
        <f>ROUND(I675*H675,2)</f>
        <v>0</v>
      </c>
      <c r="K675" s="133" t="s">
        <v>134</v>
      </c>
      <c r="L675" s="31"/>
      <c r="M675" s="138" t="s">
        <v>1</v>
      </c>
      <c r="N675" s="139" t="s">
        <v>45</v>
      </c>
      <c r="P675" s="140">
        <f>O675*H675</f>
        <v>0</v>
      </c>
      <c r="Q675" s="140">
        <v>2.5999999999999998E-4</v>
      </c>
      <c r="R675" s="140">
        <f>Q675*H675</f>
        <v>2.3399999999999997E-2</v>
      </c>
      <c r="S675" s="140">
        <v>0</v>
      </c>
      <c r="T675" s="141">
        <f>S675*H675</f>
        <v>0</v>
      </c>
      <c r="AR675" s="142" t="s">
        <v>135</v>
      </c>
      <c r="AT675" s="142" t="s">
        <v>130</v>
      </c>
      <c r="AU675" s="142" t="s">
        <v>90</v>
      </c>
      <c r="AY675" s="16" t="s">
        <v>128</v>
      </c>
      <c r="BE675" s="143">
        <f>IF(N675="základní",J675,0)</f>
        <v>0</v>
      </c>
      <c r="BF675" s="143">
        <f>IF(N675="snížená",J675,0)</f>
        <v>0</v>
      </c>
      <c r="BG675" s="143">
        <f>IF(N675="zákl. přenesená",J675,0)</f>
        <v>0</v>
      </c>
      <c r="BH675" s="143">
        <f>IF(N675="sníž. přenesená",J675,0)</f>
        <v>0</v>
      </c>
      <c r="BI675" s="143">
        <f>IF(N675="nulová",J675,0)</f>
        <v>0</v>
      </c>
      <c r="BJ675" s="16" t="s">
        <v>88</v>
      </c>
      <c r="BK675" s="143">
        <f>ROUND(I675*H675,2)</f>
        <v>0</v>
      </c>
      <c r="BL675" s="16" t="s">
        <v>135</v>
      </c>
      <c r="BM675" s="142" t="s">
        <v>660</v>
      </c>
    </row>
    <row r="676" spans="2:65" s="1" customFormat="1" ht="19.5">
      <c r="B676" s="31"/>
      <c r="D676" s="144" t="s">
        <v>137</v>
      </c>
      <c r="F676" s="145" t="s">
        <v>661</v>
      </c>
      <c r="I676" s="146"/>
      <c r="L676" s="31"/>
      <c r="M676" s="147"/>
      <c r="T676" s="55"/>
      <c r="AT676" s="16" t="s">
        <v>137</v>
      </c>
      <c r="AU676" s="16" t="s">
        <v>90</v>
      </c>
    </row>
    <row r="677" spans="2:65" s="1" customFormat="1" ht="11.25">
      <c r="B677" s="31"/>
      <c r="D677" s="148" t="s">
        <v>139</v>
      </c>
      <c r="F677" s="149" t="s">
        <v>662</v>
      </c>
      <c r="I677" s="146"/>
      <c r="L677" s="31"/>
      <c r="M677" s="147"/>
      <c r="T677" s="55"/>
      <c r="AT677" s="16" t="s">
        <v>139</v>
      </c>
      <c r="AU677" s="16" t="s">
        <v>90</v>
      </c>
    </row>
    <row r="678" spans="2:65" s="13" customFormat="1" ht="11.25">
      <c r="B678" s="156"/>
      <c r="D678" s="144" t="s">
        <v>141</v>
      </c>
      <c r="E678" s="157" t="s">
        <v>1</v>
      </c>
      <c r="F678" s="158" t="s">
        <v>663</v>
      </c>
      <c r="H678" s="159">
        <v>90</v>
      </c>
      <c r="I678" s="160"/>
      <c r="L678" s="156"/>
      <c r="M678" s="161"/>
      <c r="T678" s="162"/>
      <c r="AT678" s="157" t="s">
        <v>141</v>
      </c>
      <c r="AU678" s="157" t="s">
        <v>90</v>
      </c>
      <c r="AV678" s="13" t="s">
        <v>90</v>
      </c>
      <c r="AW678" s="13" t="s">
        <v>36</v>
      </c>
      <c r="AX678" s="13" t="s">
        <v>88</v>
      </c>
      <c r="AY678" s="157" t="s">
        <v>128</v>
      </c>
    </row>
    <row r="679" spans="2:65" s="1" customFormat="1" ht="24.2" customHeight="1">
      <c r="B679" s="31"/>
      <c r="C679" s="131" t="s">
        <v>664</v>
      </c>
      <c r="D679" s="131" t="s">
        <v>130</v>
      </c>
      <c r="E679" s="132" t="s">
        <v>665</v>
      </c>
      <c r="F679" s="133" t="s">
        <v>666</v>
      </c>
      <c r="G679" s="134" t="s">
        <v>183</v>
      </c>
      <c r="H679" s="135">
        <v>120</v>
      </c>
      <c r="I679" s="136"/>
      <c r="J679" s="137">
        <f>ROUND(I679*H679,2)</f>
        <v>0</v>
      </c>
      <c r="K679" s="133" t="s">
        <v>134</v>
      </c>
      <c r="L679" s="31"/>
      <c r="M679" s="138" t="s">
        <v>1</v>
      </c>
      <c r="N679" s="139" t="s">
        <v>45</v>
      </c>
      <c r="P679" s="140">
        <f>O679*H679</f>
        <v>0</v>
      </c>
      <c r="Q679" s="140">
        <v>1.6000000000000001E-4</v>
      </c>
      <c r="R679" s="140">
        <f>Q679*H679</f>
        <v>1.9200000000000002E-2</v>
      </c>
      <c r="S679" s="140">
        <v>0</v>
      </c>
      <c r="T679" s="141">
        <f>S679*H679</f>
        <v>0</v>
      </c>
      <c r="AR679" s="142" t="s">
        <v>135</v>
      </c>
      <c r="AT679" s="142" t="s">
        <v>130</v>
      </c>
      <c r="AU679" s="142" t="s">
        <v>90</v>
      </c>
      <c r="AY679" s="16" t="s">
        <v>128</v>
      </c>
      <c r="BE679" s="143">
        <f>IF(N679="základní",J679,0)</f>
        <v>0</v>
      </c>
      <c r="BF679" s="143">
        <f>IF(N679="snížená",J679,0)</f>
        <v>0</v>
      </c>
      <c r="BG679" s="143">
        <f>IF(N679="zákl. přenesená",J679,0)</f>
        <v>0</v>
      </c>
      <c r="BH679" s="143">
        <f>IF(N679="sníž. přenesená",J679,0)</f>
        <v>0</v>
      </c>
      <c r="BI679" s="143">
        <f>IF(N679="nulová",J679,0)</f>
        <v>0</v>
      </c>
      <c r="BJ679" s="16" t="s">
        <v>88</v>
      </c>
      <c r="BK679" s="143">
        <f>ROUND(I679*H679,2)</f>
        <v>0</v>
      </c>
      <c r="BL679" s="16" t="s">
        <v>135</v>
      </c>
      <c r="BM679" s="142" t="s">
        <v>667</v>
      </c>
    </row>
    <row r="680" spans="2:65" s="1" customFormat="1" ht="19.5">
      <c r="B680" s="31"/>
      <c r="D680" s="144" t="s">
        <v>137</v>
      </c>
      <c r="F680" s="145" t="s">
        <v>668</v>
      </c>
      <c r="I680" s="146"/>
      <c r="L680" s="31"/>
      <c r="M680" s="147"/>
      <c r="T680" s="55"/>
      <c r="AT680" s="16" t="s">
        <v>137</v>
      </c>
      <c r="AU680" s="16" t="s">
        <v>90</v>
      </c>
    </row>
    <row r="681" spans="2:65" s="1" customFormat="1" ht="11.25">
      <c r="B681" s="31"/>
      <c r="D681" s="148" t="s">
        <v>139</v>
      </c>
      <c r="F681" s="149" t="s">
        <v>669</v>
      </c>
      <c r="I681" s="146"/>
      <c r="L681" s="31"/>
      <c r="M681" s="147"/>
      <c r="T681" s="55"/>
      <c r="AT681" s="16" t="s">
        <v>139</v>
      </c>
      <c r="AU681" s="16" t="s">
        <v>90</v>
      </c>
    </row>
    <row r="682" spans="2:65" s="13" customFormat="1" ht="11.25">
      <c r="B682" s="156"/>
      <c r="D682" s="144" t="s">
        <v>141</v>
      </c>
      <c r="E682" s="157" t="s">
        <v>1</v>
      </c>
      <c r="F682" s="158" t="s">
        <v>670</v>
      </c>
      <c r="H682" s="159">
        <v>120</v>
      </c>
      <c r="I682" s="160"/>
      <c r="L682" s="156"/>
      <c r="M682" s="161"/>
      <c r="T682" s="162"/>
      <c r="AT682" s="157" t="s">
        <v>141</v>
      </c>
      <c r="AU682" s="157" t="s">
        <v>90</v>
      </c>
      <c r="AV682" s="13" t="s">
        <v>90</v>
      </c>
      <c r="AW682" s="13" t="s">
        <v>36</v>
      </c>
      <c r="AX682" s="13" t="s">
        <v>88</v>
      </c>
      <c r="AY682" s="157" t="s">
        <v>128</v>
      </c>
    </row>
    <row r="683" spans="2:65" s="1" customFormat="1" ht="24.2" customHeight="1">
      <c r="B683" s="31"/>
      <c r="C683" s="131" t="s">
        <v>671</v>
      </c>
      <c r="D683" s="131" t="s">
        <v>130</v>
      </c>
      <c r="E683" s="132" t="s">
        <v>672</v>
      </c>
      <c r="F683" s="133" t="s">
        <v>673</v>
      </c>
      <c r="G683" s="134" t="s">
        <v>183</v>
      </c>
      <c r="H683" s="135">
        <v>431</v>
      </c>
      <c r="I683" s="136"/>
      <c r="J683" s="137">
        <f>ROUND(I683*H683,2)</f>
        <v>0</v>
      </c>
      <c r="K683" s="133" t="s">
        <v>134</v>
      </c>
      <c r="L683" s="31"/>
      <c r="M683" s="138" t="s">
        <v>1</v>
      </c>
      <c r="N683" s="139" t="s">
        <v>45</v>
      </c>
      <c r="P683" s="140">
        <f>O683*H683</f>
        <v>0</v>
      </c>
      <c r="Q683" s="140">
        <v>0</v>
      </c>
      <c r="R683" s="140">
        <f>Q683*H683</f>
        <v>0</v>
      </c>
      <c r="S683" s="140">
        <v>0</v>
      </c>
      <c r="T683" s="141">
        <f>S683*H683</f>
        <v>0</v>
      </c>
      <c r="AR683" s="142" t="s">
        <v>135</v>
      </c>
      <c r="AT683" s="142" t="s">
        <v>130</v>
      </c>
      <c r="AU683" s="142" t="s">
        <v>90</v>
      </c>
      <c r="AY683" s="16" t="s">
        <v>128</v>
      </c>
      <c r="BE683" s="143">
        <f>IF(N683="základní",J683,0)</f>
        <v>0</v>
      </c>
      <c r="BF683" s="143">
        <f>IF(N683="snížená",J683,0)</f>
        <v>0</v>
      </c>
      <c r="BG683" s="143">
        <f>IF(N683="zákl. přenesená",J683,0)</f>
        <v>0</v>
      </c>
      <c r="BH683" s="143">
        <f>IF(N683="sníž. přenesená",J683,0)</f>
        <v>0</v>
      </c>
      <c r="BI683" s="143">
        <f>IF(N683="nulová",J683,0)</f>
        <v>0</v>
      </c>
      <c r="BJ683" s="16" t="s">
        <v>88</v>
      </c>
      <c r="BK683" s="143">
        <f>ROUND(I683*H683,2)</f>
        <v>0</v>
      </c>
      <c r="BL683" s="16" t="s">
        <v>135</v>
      </c>
      <c r="BM683" s="142" t="s">
        <v>674</v>
      </c>
    </row>
    <row r="684" spans="2:65" s="1" customFormat="1" ht="19.5">
      <c r="B684" s="31"/>
      <c r="D684" s="144" t="s">
        <v>137</v>
      </c>
      <c r="F684" s="145" t="s">
        <v>675</v>
      </c>
      <c r="I684" s="146"/>
      <c r="L684" s="31"/>
      <c r="M684" s="147"/>
      <c r="T684" s="55"/>
      <c r="AT684" s="16" t="s">
        <v>137</v>
      </c>
      <c r="AU684" s="16" t="s">
        <v>90</v>
      </c>
    </row>
    <row r="685" spans="2:65" s="1" customFormat="1" ht="11.25">
      <c r="B685" s="31"/>
      <c r="D685" s="148" t="s">
        <v>139</v>
      </c>
      <c r="F685" s="149" t="s">
        <v>676</v>
      </c>
      <c r="I685" s="146"/>
      <c r="L685" s="31"/>
      <c r="M685" s="147"/>
      <c r="T685" s="55"/>
      <c r="AT685" s="16" t="s">
        <v>139</v>
      </c>
      <c r="AU685" s="16" t="s">
        <v>90</v>
      </c>
    </row>
    <row r="686" spans="2:65" s="12" customFormat="1" ht="11.25">
      <c r="B686" s="150"/>
      <c r="D686" s="144" t="s">
        <v>141</v>
      </c>
      <c r="E686" s="151" t="s">
        <v>1</v>
      </c>
      <c r="F686" s="152" t="s">
        <v>677</v>
      </c>
      <c r="H686" s="151" t="s">
        <v>1</v>
      </c>
      <c r="I686" s="153"/>
      <c r="L686" s="150"/>
      <c r="M686" s="154"/>
      <c r="T686" s="155"/>
      <c r="AT686" s="151" t="s">
        <v>141</v>
      </c>
      <c r="AU686" s="151" t="s">
        <v>90</v>
      </c>
      <c r="AV686" s="12" t="s">
        <v>88</v>
      </c>
      <c r="AW686" s="12" t="s">
        <v>36</v>
      </c>
      <c r="AX686" s="12" t="s">
        <v>80</v>
      </c>
      <c r="AY686" s="151" t="s">
        <v>128</v>
      </c>
    </row>
    <row r="687" spans="2:65" s="12" customFormat="1" ht="11.25">
      <c r="B687" s="150"/>
      <c r="D687" s="144" t="s">
        <v>141</v>
      </c>
      <c r="E687" s="151" t="s">
        <v>1</v>
      </c>
      <c r="F687" s="152" t="s">
        <v>143</v>
      </c>
      <c r="H687" s="151" t="s">
        <v>1</v>
      </c>
      <c r="I687" s="153"/>
      <c r="L687" s="150"/>
      <c r="M687" s="154"/>
      <c r="T687" s="155"/>
      <c r="AT687" s="151" t="s">
        <v>141</v>
      </c>
      <c r="AU687" s="151" t="s">
        <v>90</v>
      </c>
      <c r="AV687" s="12" t="s">
        <v>88</v>
      </c>
      <c r="AW687" s="12" t="s">
        <v>36</v>
      </c>
      <c r="AX687" s="12" t="s">
        <v>80</v>
      </c>
      <c r="AY687" s="151" t="s">
        <v>128</v>
      </c>
    </row>
    <row r="688" spans="2:65" s="13" customFormat="1" ht="11.25">
      <c r="B688" s="156"/>
      <c r="D688" s="144" t="s">
        <v>141</v>
      </c>
      <c r="E688" s="157" t="s">
        <v>1</v>
      </c>
      <c r="F688" s="158" t="s">
        <v>678</v>
      </c>
      <c r="H688" s="159">
        <v>291</v>
      </c>
      <c r="I688" s="160"/>
      <c r="L688" s="156"/>
      <c r="M688" s="161"/>
      <c r="T688" s="162"/>
      <c r="AT688" s="157" t="s">
        <v>141</v>
      </c>
      <c r="AU688" s="157" t="s">
        <v>90</v>
      </c>
      <c r="AV688" s="13" t="s">
        <v>90</v>
      </c>
      <c r="AW688" s="13" t="s">
        <v>36</v>
      </c>
      <c r="AX688" s="13" t="s">
        <v>80</v>
      </c>
      <c r="AY688" s="157" t="s">
        <v>128</v>
      </c>
    </row>
    <row r="689" spans="2:65" s="12" customFormat="1" ht="11.25">
      <c r="B689" s="150"/>
      <c r="D689" s="144" t="s">
        <v>141</v>
      </c>
      <c r="E689" s="151" t="s">
        <v>1</v>
      </c>
      <c r="F689" s="152" t="s">
        <v>145</v>
      </c>
      <c r="H689" s="151" t="s">
        <v>1</v>
      </c>
      <c r="I689" s="153"/>
      <c r="L689" s="150"/>
      <c r="M689" s="154"/>
      <c r="T689" s="155"/>
      <c r="AT689" s="151" t="s">
        <v>141</v>
      </c>
      <c r="AU689" s="151" t="s">
        <v>90</v>
      </c>
      <c r="AV689" s="12" t="s">
        <v>88</v>
      </c>
      <c r="AW689" s="12" t="s">
        <v>36</v>
      </c>
      <c r="AX689" s="12" t="s">
        <v>80</v>
      </c>
      <c r="AY689" s="151" t="s">
        <v>128</v>
      </c>
    </row>
    <row r="690" spans="2:65" s="13" customFormat="1" ht="11.25">
      <c r="B690" s="156"/>
      <c r="D690" s="144" t="s">
        <v>141</v>
      </c>
      <c r="E690" s="157" t="s">
        <v>1</v>
      </c>
      <c r="F690" s="158" t="s">
        <v>679</v>
      </c>
      <c r="H690" s="159">
        <v>104</v>
      </c>
      <c r="I690" s="160"/>
      <c r="L690" s="156"/>
      <c r="M690" s="161"/>
      <c r="T690" s="162"/>
      <c r="AT690" s="157" t="s">
        <v>141</v>
      </c>
      <c r="AU690" s="157" t="s">
        <v>90</v>
      </c>
      <c r="AV690" s="13" t="s">
        <v>90</v>
      </c>
      <c r="AW690" s="13" t="s">
        <v>36</v>
      </c>
      <c r="AX690" s="13" t="s">
        <v>80</v>
      </c>
      <c r="AY690" s="157" t="s">
        <v>128</v>
      </c>
    </row>
    <row r="691" spans="2:65" s="12" customFormat="1" ht="11.25">
      <c r="B691" s="150"/>
      <c r="D691" s="144" t="s">
        <v>141</v>
      </c>
      <c r="E691" s="151" t="s">
        <v>1</v>
      </c>
      <c r="F691" s="152" t="s">
        <v>147</v>
      </c>
      <c r="H691" s="151" t="s">
        <v>1</v>
      </c>
      <c r="I691" s="153"/>
      <c r="L691" s="150"/>
      <c r="M691" s="154"/>
      <c r="T691" s="155"/>
      <c r="AT691" s="151" t="s">
        <v>141</v>
      </c>
      <c r="AU691" s="151" t="s">
        <v>90</v>
      </c>
      <c r="AV691" s="12" t="s">
        <v>88</v>
      </c>
      <c r="AW691" s="12" t="s">
        <v>36</v>
      </c>
      <c r="AX691" s="12" t="s">
        <v>80</v>
      </c>
      <c r="AY691" s="151" t="s">
        <v>128</v>
      </c>
    </row>
    <row r="692" spans="2:65" s="13" customFormat="1" ht="11.25">
      <c r="B692" s="156"/>
      <c r="D692" s="144" t="s">
        <v>141</v>
      </c>
      <c r="E692" s="157" t="s">
        <v>1</v>
      </c>
      <c r="F692" s="158" t="s">
        <v>680</v>
      </c>
      <c r="H692" s="159">
        <v>36</v>
      </c>
      <c r="I692" s="160"/>
      <c r="L692" s="156"/>
      <c r="M692" s="161"/>
      <c r="T692" s="162"/>
      <c r="AT692" s="157" t="s">
        <v>141</v>
      </c>
      <c r="AU692" s="157" t="s">
        <v>90</v>
      </c>
      <c r="AV692" s="13" t="s">
        <v>90</v>
      </c>
      <c r="AW692" s="13" t="s">
        <v>36</v>
      </c>
      <c r="AX692" s="13" t="s">
        <v>80</v>
      </c>
      <c r="AY692" s="157" t="s">
        <v>128</v>
      </c>
    </row>
    <row r="693" spans="2:65" s="14" customFormat="1" ht="11.25">
      <c r="B693" s="163"/>
      <c r="D693" s="144" t="s">
        <v>141</v>
      </c>
      <c r="E693" s="164" t="s">
        <v>1</v>
      </c>
      <c r="F693" s="165" t="s">
        <v>149</v>
      </c>
      <c r="H693" s="166">
        <v>431</v>
      </c>
      <c r="I693" s="167"/>
      <c r="L693" s="163"/>
      <c r="M693" s="168"/>
      <c r="T693" s="169"/>
      <c r="AT693" s="164" t="s">
        <v>141</v>
      </c>
      <c r="AU693" s="164" t="s">
        <v>90</v>
      </c>
      <c r="AV693" s="14" t="s">
        <v>135</v>
      </c>
      <c r="AW693" s="14" t="s">
        <v>36</v>
      </c>
      <c r="AX693" s="14" t="s">
        <v>88</v>
      </c>
      <c r="AY693" s="164" t="s">
        <v>128</v>
      </c>
    </row>
    <row r="694" spans="2:65" s="1" customFormat="1" ht="24.2" customHeight="1">
      <c r="B694" s="31"/>
      <c r="C694" s="131" t="s">
        <v>681</v>
      </c>
      <c r="D694" s="131" t="s">
        <v>130</v>
      </c>
      <c r="E694" s="132" t="s">
        <v>682</v>
      </c>
      <c r="F694" s="133" t="s">
        <v>683</v>
      </c>
      <c r="G694" s="134" t="s">
        <v>183</v>
      </c>
      <c r="H694" s="135">
        <v>431</v>
      </c>
      <c r="I694" s="136"/>
      <c r="J694" s="137">
        <f>ROUND(I694*H694,2)</f>
        <v>0</v>
      </c>
      <c r="K694" s="133" t="s">
        <v>134</v>
      </c>
      <c r="L694" s="31"/>
      <c r="M694" s="138" t="s">
        <v>1</v>
      </c>
      <c r="N694" s="139" t="s">
        <v>45</v>
      </c>
      <c r="P694" s="140">
        <f>O694*H694</f>
        <v>0</v>
      </c>
      <c r="Q694" s="140">
        <v>3.4000000000000002E-4</v>
      </c>
      <c r="R694" s="140">
        <f>Q694*H694</f>
        <v>0.14654</v>
      </c>
      <c r="S694" s="140">
        <v>0</v>
      </c>
      <c r="T694" s="141">
        <f>S694*H694</f>
        <v>0</v>
      </c>
      <c r="AR694" s="142" t="s">
        <v>135</v>
      </c>
      <c r="AT694" s="142" t="s">
        <v>130</v>
      </c>
      <c r="AU694" s="142" t="s">
        <v>90</v>
      </c>
      <c r="AY694" s="16" t="s">
        <v>128</v>
      </c>
      <c r="BE694" s="143">
        <f>IF(N694="základní",J694,0)</f>
        <v>0</v>
      </c>
      <c r="BF694" s="143">
        <f>IF(N694="snížená",J694,0)</f>
        <v>0</v>
      </c>
      <c r="BG694" s="143">
        <f>IF(N694="zákl. přenesená",J694,0)</f>
        <v>0</v>
      </c>
      <c r="BH694" s="143">
        <f>IF(N694="sníž. přenesená",J694,0)</f>
        <v>0</v>
      </c>
      <c r="BI694" s="143">
        <f>IF(N694="nulová",J694,0)</f>
        <v>0</v>
      </c>
      <c r="BJ694" s="16" t="s">
        <v>88</v>
      </c>
      <c r="BK694" s="143">
        <f>ROUND(I694*H694,2)</f>
        <v>0</v>
      </c>
      <c r="BL694" s="16" t="s">
        <v>135</v>
      </c>
      <c r="BM694" s="142" t="s">
        <v>684</v>
      </c>
    </row>
    <row r="695" spans="2:65" s="1" customFormat="1" ht="29.25">
      <c r="B695" s="31"/>
      <c r="D695" s="144" t="s">
        <v>137</v>
      </c>
      <c r="F695" s="145" t="s">
        <v>685</v>
      </c>
      <c r="I695" s="146"/>
      <c r="L695" s="31"/>
      <c r="M695" s="147"/>
      <c r="T695" s="55"/>
      <c r="AT695" s="16" t="s">
        <v>137</v>
      </c>
      <c r="AU695" s="16" t="s">
        <v>90</v>
      </c>
    </row>
    <row r="696" spans="2:65" s="1" customFormat="1" ht="11.25">
      <c r="B696" s="31"/>
      <c r="D696" s="148" t="s">
        <v>139</v>
      </c>
      <c r="F696" s="149" t="s">
        <v>686</v>
      </c>
      <c r="I696" s="146"/>
      <c r="L696" s="31"/>
      <c r="M696" s="147"/>
      <c r="T696" s="55"/>
      <c r="AT696" s="16" t="s">
        <v>139</v>
      </c>
      <c r="AU696" s="16" t="s">
        <v>90</v>
      </c>
    </row>
    <row r="697" spans="2:65" s="12" customFormat="1" ht="11.25">
      <c r="B697" s="150"/>
      <c r="D697" s="144" t="s">
        <v>141</v>
      </c>
      <c r="E697" s="151" t="s">
        <v>1</v>
      </c>
      <c r="F697" s="152" t="s">
        <v>677</v>
      </c>
      <c r="H697" s="151" t="s">
        <v>1</v>
      </c>
      <c r="I697" s="153"/>
      <c r="L697" s="150"/>
      <c r="M697" s="154"/>
      <c r="T697" s="155"/>
      <c r="AT697" s="151" t="s">
        <v>141</v>
      </c>
      <c r="AU697" s="151" t="s">
        <v>90</v>
      </c>
      <c r="AV697" s="12" t="s">
        <v>88</v>
      </c>
      <c r="AW697" s="12" t="s">
        <v>36</v>
      </c>
      <c r="AX697" s="12" t="s">
        <v>80</v>
      </c>
      <c r="AY697" s="151" t="s">
        <v>128</v>
      </c>
    </row>
    <row r="698" spans="2:65" s="12" customFormat="1" ht="11.25">
      <c r="B698" s="150"/>
      <c r="D698" s="144" t="s">
        <v>141</v>
      </c>
      <c r="E698" s="151" t="s">
        <v>1</v>
      </c>
      <c r="F698" s="152" t="s">
        <v>143</v>
      </c>
      <c r="H698" s="151" t="s">
        <v>1</v>
      </c>
      <c r="I698" s="153"/>
      <c r="L698" s="150"/>
      <c r="M698" s="154"/>
      <c r="T698" s="155"/>
      <c r="AT698" s="151" t="s">
        <v>141</v>
      </c>
      <c r="AU698" s="151" t="s">
        <v>90</v>
      </c>
      <c r="AV698" s="12" t="s">
        <v>88</v>
      </c>
      <c r="AW698" s="12" t="s">
        <v>36</v>
      </c>
      <c r="AX698" s="12" t="s">
        <v>80</v>
      </c>
      <c r="AY698" s="151" t="s">
        <v>128</v>
      </c>
    </row>
    <row r="699" spans="2:65" s="13" customFormat="1" ht="11.25">
      <c r="B699" s="156"/>
      <c r="D699" s="144" t="s">
        <v>141</v>
      </c>
      <c r="E699" s="157" t="s">
        <v>1</v>
      </c>
      <c r="F699" s="158" t="s">
        <v>678</v>
      </c>
      <c r="H699" s="159">
        <v>291</v>
      </c>
      <c r="I699" s="160"/>
      <c r="L699" s="156"/>
      <c r="M699" s="161"/>
      <c r="T699" s="162"/>
      <c r="AT699" s="157" t="s">
        <v>141</v>
      </c>
      <c r="AU699" s="157" t="s">
        <v>90</v>
      </c>
      <c r="AV699" s="13" t="s">
        <v>90</v>
      </c>
      <c r="AW699" s="13" t="s">
        <v>36</v>
      </c>
      <c r="AX699" s="13" t="s">
        <v>80</v>
      </c>
      <c r="AY699" s="157" t="s">
        <v>128</v>
      </c>
    </row>
    <row r="700" spans="2:65" s="12" customFormat="1" ht="11.25">
      <c r="B700" s="150"/>
      <c r="D700" s="144" t="s">
        <v>141</v>
      </c>
      <c r="E700" s="151" t="s">
        <v>1</v>
      </c>
      <c r="F700" s="152" t="s">
        <v>145</v>
      </c>
      <c r="H700" s="151" t="s">
        <v>1</v>
      </c>
      <c r="I700" s="153"/>
      <c r="L700" s="150"/>
      <c r="M700" s="154"/>
      <c r="T700" s="155"/>
      <c r="AT700" s="151" t="s">
        <v>141</v>
      </c>
      <c r="AU700" s="151" t="s">
        <v>90</v>
      </c>
      <c r="AV700" s="12" t="s">
        <v>88</v>
      </c>
      <c r="AW700" s="12" t="s">
        <v>36</v>
      </c>
      <c r="AX700" s="12" t="s">
        <v>80</v>
      </c>
      <c r="AY700" s="151" t="s">
        <v>128</v>
      </c>
    </row>
    <row r="701" spans="2:65" s="13" customFormat="1" ht="11.25">
      <c r="B701" s="156"/>
      <c r="D701" s="144" t="s">
        <v>141</v>
      </c>
      <c r="E701" s="157" t="s">
        <v>1</v>
      </c>
      <c r="F701" s="158" t="s">
        <v>679</v>
      </c>
      <c r="H701" s="159">
        <v>104</v>
      </c>
      <c r="I701" s="160"/>
      <c r="L701" s="156"/>
      <c r="M701" s="161"/>
      <c r="T701" s="162"/>
      <c r="AT701" s="157" t="s">
        <v>141</v>
      </c>
      <c r="AU701" s="157" t="s">
        <v>90</v>
      </c>
      <c r="AV701" s="13" t="s">
        <v>90</v>
      </c>
      <c r="AW701" s="13" t="s">
        <v>36</v>
      </c>
      <c r="AX701" s="13" t="s">
        <v>80</v>
      </c>
      <c r="AY701" s="157" t="s">
        <v>128</v>
      </c>
    </row>
    <row r="702" spans="2:65" s="12" customFormat="1" ht="11.25">
      <c r="B702" s="150"/>
      <c r="D702" s="144" t="s">
        <v>141</v>
      </c>
      <c r="E702" s="151" t="s">
        <v>1</v>
      </c>
      <c r="F702" s="152" t="s">
        <v>147</v>
      </c>
      <c r="H702" s="151" t="s">
        <v>1</v>
      </c>
      <c r="I702" s="153"/>
      <c r="L702" s="150"/>
      <c r="M702" s="154"/>
      <c r="T702" s="155"/>
      <c r="AT702" s="151" t="s">
        <v>141</v>
      </c>
      <c r="AU702" s="151" t="s">
        <v>90</v>
      </c>
      <c r="AV702" s="12" t="s">
        <v>88</v>
      </c>
      <c r="AW702" s="12" t="s">
        <v>36</v>
      </c>
      <c r="AX702" s="12" t="s">
        <v>80</v>
      </c>
      <c r="AY702" s="151" t="s">
        <v>128</v>
      </c>
    </row>
    <row r="703" spans="2:65" s="13" customFormat="1" ht="11.25">
      <c r="B703" s="156"/>
      <c r="D703" s="144" t="s">
        <v>141</v>
      </c>
      <c r="E703" s="157" t="s">
        <v>1</v>
      </c>
      <c r="F703" s="158" t="s">
        <v>680</v>
      </c>
      <c r="H703" s="159">
        <v>36</v>
      </c>
      <c r="I703" s="160"/>
      <c r="L703" s="156"/>
      <c r="M703" s="161"/>
      <c r="T703" s="162"/>
      <c r="AT703" s="157" t="s">
        <v>141</v>
      </c>
      <c r="AU703" s="157" t="s">
        <v>90</v>
      </c>
      <c r="AV703" s="13" t="s">
        <v>90</v>
      </c>
      <c r="AW703" s="13" t="s">
        <v>36</v>
      </c>
      <c r="AX703" s="13" t="s">
        <v>80</v>
      </c>
      <c r="AY703" s="157" t="s">
        <v>128</v>
      </c>
    </row>
    <row r="704" spans="2:65" s="14" customFormat="1" ht="11.25">
      <c r="B704" s="163"/>
      <c r="D704" s="144" t="s">
        <v>141</v>
      </c>
      <c r="E704" s="164" t="s">
        <v>1</v>
      </c>
      <c r="F704" s="165" t="s">
        <v>149</v>
      </c>
      <c r="H704" s="166">
        <v>431</v>
      </c>
      <c r="I704" s="167"/>
      <c r="L704" s="163"/>
      <c r="M704" s="168"/>
      <c r="T704" s="169"/>
      <c r="AT704" s="164" t="s">
        <v>141</v>
      </c>
      <c r="AU704" s="164" t="s">
        <v>90</v>
      </c>
      <c r="AV704" s="14" t="s">
        <v>135</v>
      </c>
      <c r="AW704" s="14" t="s">
        <v>36</v>
      </c>
      <c r="AX704" s="14" t="s">
        <v>88</v>
      </c>
      <c r="AY704" s="164" t="s">
        <v>128</v>
      </c>
    </row>
    <row r="705" spans="2:65" s="1" customFormat="1" ht="21.75" customHeight="1">
      <c r="B705" s="31"/>
      <c r="C705" s="131" t="s">
        <v>687</v>
      </c>
      <c r="D705" s="131" t="s">
        <v>130</v>
      </c>
      <c r="E705" s="132" t="s">
        <v>688</v>
      </c>
      <c r="F705" s="133" t="s">
        <v>689</v>
      </c>
      <c r="G705" s="134" t="s">
        <v>183</v>
      </c>
      <c r="H705" s="135">
        <v>431</v>
      </c>
      <c r="I705" s="136"/>
      <c r="J705" s="137">
        <f>ROUND(I705*H705,2)</f>
        <v>0</v>
      </c>
      <c r="K705" s="133" t="s">
        <v>134</v>
      </c>
      <c r="L705" s="31"/>
      <c r="M705" s="138" t="s">
        <v>1</v>
      </c>
      <c r="N705" s="139" t="s">
        <v>45</v>
      </c>
      <c r="P705" s="140">
        <f>O705*H705</f>
        <v>0</v>
      </c>
      <c r="Q705" s="140">
        <v>0</v>
      </c>
      <c r="R705" s="140">
        <f>Q705*H705</f>
        <v>0</v>
      </c>
      <c r="S705" s="140">
        <v>0</v>
      </c>
      <c r="T705" s="141">
        <f>S705*H705</f>
        <v>0</v>
      </c>
      <c r="AR705" s="142" t="s">
        <v>135</v>
      </c>
      <c r="AT705" s="142" t="s">
        <v>130</v>
      </c>
      <c r="AU705" s="142" t="s">
        <v>90</v>
      </c>
      <c r="AY705" s="16" t="s">
        <v>128</v>
      </c>
      <c r="BE705" s="143">
        <f>IF(N705="základní",J705,0)</f>
        <v>0</v>
      </c>
      <c r="BF705" s="143">
        <f>IF(N705="snížená",J705,0)</f>
        <v>0</v>
      </c>
      <c r="BG705" s="143">
        <f>IF(N705="zákl. přenesená",J705,0)</f>
        <v>0</v>
      </c>
      <c r="BH705" s="143">
        <f>IF(N705="sníž. přenesená",J705,0)</f>
        <v>0</v>
      </c>
      <c r="BI705" s="143">
        <f>IF(N705="nulová",J705,0)</f>
        <v>0</v>
      </c>
      <c r="BJ705" s="16" t="s">
        <v>88</v>
      </c>
      <c r="BK705" s="143">
        <f>ROUND(I705*H705,2)</f>
        <v>0</v>
      </c>
      <c r="BL705" s="16" t="s">
        <v>135</v>
      </c>
      <c r="BM705" s="142" t="s">
        <v>690</v>
      </c>
    </row>
    <row r="706" spans="2:65" s="1" customFormat="1" ht="19.5">
      <c r="B706" s="31"/>
      <c r="D706" s="144" t="s">
        <v>137</v>
      </c>
      <c r="F706" s="145" t="s">
        <v>691</v>
      </c>
      <c r="I706" s="146"/>
      <c r="L706" s="31"/>
      <c r="M706" s="147"/>
      <c r="T706" s="55"/>
      <c r="AT706" s="16" t="s">
        <v>137</v>
      </c>
      <c r="AU706" s="16" t="s">
        <v>90</v>
      </c>
    </row>
    <row r="707" spans="2:65" s="1" customFormat="1" ht="11.25">
      <c r="B707" s="31"/>
      <c r="D707" s="148" t="s">
        <v>139</v>
      </c>
      <c r="F707" s="149" t="s">
        <v>692</v>
      </c>
      <c r="I707" s="146"/>
      <c r="L707" s="31"/>
      <c r="M707" s="147"/>
      <c r="T707" s="55"/>
      <c r="AT707" s="16" t="s">
        <v>139</v>
      </c>
      <c r="AU707" s="16" t="s">
        <v>90</v>
      </c>
    </row>
    <row r="708" spans="2:65" s="12" customFormat="1" ht="11.25">
      <c r="B708" s="150"/>
      <c r="D708" s="144" t="s">
        <v>141</v>
      </c>
      <c r="E708" s="151" t="s">
        <v>1</v>
      </c>
      <c r="F708" s="152" t="s">
        <v>677</v>
      </c>
      <c r="H708" s="151" t="s">
        <v>1</v>
      </c>
      <c r="I708" s="153"/>
      <c r="L708" s="150"/>
      <c r="M708" s="154"/>
      <c r="T708" s="155"/>
      <c r="AT708" s="151" t="s">
        <v>141</v>
      </c>
      <c r="AU708" s="151" t="s">
        <v>90</v>
      </c>
      <c r="AV708" s="12" t="s">
        <v>88</v>
      </c>
      <c r="AW708" s="12" t="s">
        <v>36</v>
      </c>
      <c r="AX708" s="12" t="s">
        <v>80</v>
      </c>
      <c r="AY708" s="151" t="s">
        <v>128</v>
      </c>
    </row>
    <row r="709" spans="2:65" s="12" customFormat="1" ht="11.25">
      <c r="B709" s="150"/>
      <c r="D709" s="144" t="s">
        <v>141</v>
      </c>
      <c r="E709" s="151" t="s">
        <v>1</v>
      </c>
      <c r="F709" s="152" t="s">
        <v>143</v>
      </c>
      <c r="H709" s="151" t="s">
        <v>1</v>
      </c>
      <c r="I709" s="153"/>
      <c r="L709" s="150"/>
      <c r="M709" s="154"/>
      <c r="T709" s="155"/>
      <c r="AT709" s="151" t="s">
        <v>141</v>
      </c>
      <c r="AU709" s="151" t="s">
        <v>90</v>
      </c>
      <c r="AV709" s="12" t="s">
        <v>88</v>
      </c>
      <c r="AW709" s="12" t="s">
        <v>36</v>
      </c>
      <c r="AX709" s="12" t="s">
        <v>80</v>
      </c>
      <c r="AY709" s="151" t="s">
        <v>128</v>
      </c>
    </row>
    <row r="710" spans="2:65" s="13" customFormat="1" ht="11.25">
      <c r="B710" s="156"/>
      <c r="D710" s="144" t="s">
        <v>141</v>
      </c>
      <c r="E710" s="157" t="s">
        <v>1</v>
      </c>
      <c r="F710" s="158" t="s">
        <v>678</v>
      </c>
      <c r="H710" s="159">
        <v>291</v>
      </c>
      <c r="I710" s="160"/>
      <c r="L710" s="156"/>
      <c r="M710" s="161"/>
      <c r="T710" s="162"/>
      <c r="AT710" s="157" t="s">
        <v>141</v>
      </c>
      <c r="AU710" s="157" t="s">
        <v>90</v>
      </c>
      <c r="AV710" s="13" t="s">
        <v>90</v>
      </c>
      <c r="AW710" s="13" t="s">
        <v>36</v>
      </c>
      <c r="AX710" s="13" t="s">
        <v>80</v>
      </c>
      <c r="AY710" s="157" t="s">
        <v>128</v>
      </c>
    </row>
    <row r="711" spans="2:65" s="12" customFormat="1" ht="11.25">
      <c r="B711" s="150"/>
      <c r="D711" s="144" t="s">
        <v>141</v>
      </c>
      <c r="E711" s="151" t="s">
        <v>1</v>
      </c>
      <c r="F711" s="152" t="s">
        <v>145</v>
      </c>
      <c r="H711" s="151" t="s">
        <v>1</v>
      </c>
      <c r="I711" s="153"/>
      <c r="L711" s="150"/>
      <c r="M711" s="154"/>
      <c r="T711" s="155"/>
      <c r="AT711" s="151" t="s">
        <v>141</v>
      </c>
      <c r="AU711" s="151" t="s">
        <v>90</v>
      </c>
      <c r="AV711" s="12" t="s">
        <v>88</v>
      </c>
      <c r="AW711" s="12" t="s">
        <v>36</v>
      </c>
      <c r="AX711" s="12" t="s">
        <v>80</v>
      </c>
      <c r="AY711" s="151" t="s">
        <v>128</v>
      </c>
    </row>
    <row r="712" spans="2:65" s="13" customFormat="1" ht="11.25">
      <c r="B712" s="156"/>
      <c r="D712" s="144" t="s">
        <v>141</v>
      </c>
      <c r="E712" s="157" t="s">
        <v>1</v>
      </c>
      <c r="F712" s="158" t="s">
        <v>679</v>
      </c>
      <c r="H712" s="159">
        <v>104</v>
      </c>
      <c r="I712" s="160"/>
      <c r="L712" s="156"/>
      <c r="M712" s="161"/>
      <c r="T712" s="162"/>
      <c r="AT712" s="157" t="s">
        <v>141</v>
      </c>
      <c r="AU712" s="157" t="s">
        <v>90</v>
      </c>
      <c r="AV712" s="13" t="s">
        <v>90</v>
      </c>
      <c r="AW712" s="13" t="s">
        <v>36</v>
      </c>
      <c r="AX712" s="13" t="s">
        <v>80</v>
      </c>
      <c r="AY712" s="157" t="s">
        <v>128</v>
      </c>
    </row>
    <row r="713" spans="2:65" s="12" customFormat="1" ht="11.25">
      <c r="B713" s="150"/>
      <c r="D713" s="144" t="s">
        <v>141</v>
      </c>
      <c r="E713" s="151" t="s">
        <v>1</v>
      </c>
      <c r="F713" s="152" t="s">
        <v>147</v>
      </c>
      <c r="H713" s="151" t="s">
        <v>1</v>
      </c>
      <c r="I713" s="153"/>
      <c r="L713" s="150"/>
      <c r="M713" s="154"/>
      <c r="T713" s="155"/>
      <c r="AT713" s="151" t="s">
        <v>141</v>
      </c>
      <c r="AU713" s="151" t="s">
        <v>90</v>
      </c>
      <c r="AV713" s="12" t="s">
        <v>88</v>
      </c>
      <c r="AW713" s="12" t="s">
        <v>36</v>
      </c>
      <c r="AX713" s="12" t="s">
        <v>80</v>
      </c>
      <c r="AY713" s="151" t="s">
        <v>128</v>
      </c>
    </row>
    <row r="714" spans="2:65" s="13" customFormat="1" ht="11.25">
      <c r="B714" s="156"/>
      <c r="D714" s="144" t="s">
        <v>141</v>
      </c>
      <c r="E714" s="157" t="s">
        <v>1</v>
      </c>
      <c r="F714" s="158" t="s">
        <v>680</v>
      </c>
      <c r="H714" s="159">
        <v>36</v>
      </c>
      <c r="I714" s="160"/>
      <c r="L714" s="156"/>
      <c r="M714" s="161"/>
      <c r="T714" s="162"/>
      <c r="AT714" s="157" t="s">
        <v>141</v>
      </c>
      <c r="AU714" s="157" t="s">
        <v>90</v>
      </c>
      <c r="AV714" s="13" t="s">
        <v>90</v>
      </c>
      <c r="AW714" s="13" t="s">
        <v>36</v>
      </c>
      <c r="AX714" s="13" t="s">
        <v>80</v>
      </c>
      <c r="AY714" s="157" t="s">
        <v>128</v>
      </c>
    </row>
    <row r="715" spans="2:65" s="14" customFormat="1" ht="11.25">
      <c r="B715" s="163"/>
      <c r="D715" s="144" t="s">
        <v>141</v>
      </c>
      <c r="E715" s="164" t="s">
        <v>1</v>
      </c>
      <c r="F715" s="165" t="s">
        <v>149</v>
      </c>
      <c r="H715" s="166">
        <v>431</v>
      </c>
      <c r="I715" s="167"/>
      <c r="L715" s="163"/>
      <c r="M715" s="168"/>
      <c r="T715" s="169"/>
      <c r="AT715" s="164" t="s">
        <v>141</v>
      </c>
      <c r="AU715" s="164" t="s">
        <v>90</v>
      </c>
      <c r="AV715" s="14" t="s">
        <v>135</v>
      </c>
      <c r="AW715" s="14" t="s">
        <v>36</v>
      </c>
      <c r="AX715" s="14" t="s">
        <v>88</v>
      </c>
      <c r="AY715" s="164" t="s">
        <v>128</v>
      </c>
    </row>
    <row r="716" spans="2:65" s="1" customFormat="1" ht="16.5" customHeight="1">
      <c r="B716" s="31"/>
      <c r="C716" s="131" t="s">
        <v>693</v>
      </c>
      <c r="D716" s="131" t="s">
        <v>130</v>
      </c>
      <c r="E716" s="132" t="s">
        <v>694</v>
      </c>
      <c r="F716" s="133" t="s">
        <v>695</v>
      </c>
      <c r="G716" s="134" t="s">
        <v>133</v>
      </c>
      <c r="H716" s="135">
        <v>1520</v>
      </c>
      <c r="I716" s="136"/>
      <c r="J716" s="137">
        <f>ROUND(I716*H716,2)</f>
        <v>0</v>
      </c>
      <c r="K716" s="133" t="s">
        <v>134</v>
      </c>
      <c r="L716" s="31"/>
      <c r="M716" s="138" t="s">
        <v>1</v>
      </c>
      <c r="N716" s="139" t="s">
        <v>45</v>
      </c>
      <c r="P716" s="140">
        <f>O716*H716</f>
        <v>0</v>
      </c>
      <c r="Q716" s="140">
        <v>0</v>
      </c>
      <c r="R716" s="140">
        <f>Q716*H716</f>
        <v>0</v>
      </c>
      <c r="S716" s="140">
        <v>0.01</v>
      </c>
      <c r="T716" s="141">
        <f>S716*H716</f>
        <v>15.200000000000001</v>
      </c>
      <c r="AR716" s="142" t="s">
        <v>135</v>
      </c>
      <c r="AT716" s="142" t="s">
        <v>130</v>
      </c>
      <c r="AU716" s="142" t="s">
        <v>90</v>
      </c>
      <c r="AY716" s="16" t="s">
        <v>128</v>
      </c>
      <c r="BE716" s="143">
        <f>IF(N716="základní",J716,0)</f>
        <v>0</v>
      </c>
      <c r="BF716" s="143">
        <f>IF(N716="snížená",J716,0)</f>
        <v>0</v>
      </c>
      <c r="BG716" s="143">
        <f>IF(N716="zákl. přenesená",J716,0)</f>
        <v>0</v>
      </c>
      <c r="BH716" s="143">
        <f>IF(N716="sníž. přenesená",J716,0)</f>
        <v>0</v>
      </c>
      <c r="BI716" s="143">
        <f>IF(N716="nulová",J716,0)</f>
        <v>0</v>
      </c>
      <c r="BJ716" s="16" t="s">
        <v>88</v>
      </c>
      <c r="BK716" s="143">
        <f>ROUND(I716*H716,2)</f>
        <v>0</v>
      </c>
      <c r="BL716" s="16" t="s">
        <v>135</v>
      </c>
      <c r="BM716" s="142" t="s">
        <v>696</v>
      </c>
    </row>
    <row r="717" spans="2:65" s="1" customFormat="1" ht="11.25">
      <c r="B717" s="31"/>
      <c r="D717" s="144" t="s">
        <v>137</v>
      </c>
      <c r="F717" s="145" t="s">
        <v>695</v>
      </c>
      <c r="I717" s="146"/>
      <c r="L717" s="31"/>
      <c r="M717" s="147"/>
      <c r="T717" s="55"/>
      <c r="AT717" s="16" t="s">
        <v>137</v>
      </c>
      <c r="AU717" s="16" t="s">
        <v>90</v>
      </c>
    </row>
    <row r="718" spans="2:65" s="1" customFormat="1" ht="11.25">
      <c r="B718" s="31"/>
      <c r="D718" s="148" t="s">
        <v>139</v>
      </c>
      <c r="F718" s="149" t="s">
        <v>697</v>
      </c>
      <c r="I718" s="146"/>
      <c r="L718" s="31"/>
      <c r="M718" s="147"/>
      <c r="T718" s="55"/>
      <c r="AT718" s="16" t="s">
        <v>139</v>
      </c>
      <c r="AU718" s="16" t="s">
        <v>90</v>
      </c>
    </row>
    <row r="719" spans="2:65" s="12" customFormat="1" ht="11.25">
      <c r="B719" s="150"/>
      <c r="D719" s="144" t="s">
        <v>141</v>
      </c>
      <c r="E719" s="151" t="s">
        <v>1</v>
      </c>
      <c r="F719" s="152" t="s">
        <v>677</v>
      </c>
      <c r="H719" s="151" t="s">
        <v>1</v>
      </c>
      <c r="I719" s="153"/>
      <c r="L719" s="150"/>
      <c r="M719" s="154"/>
      <c r="T719" s="155"/>
      <c r="AT719" s="151" t="s">
        <v>141</v>
      </c>
      <c r="AU719" s="151" t="s">
        <v>90</v>
      </c>
      <c r="AV719" s="12" t="s">
        <v>88</v>
      </c>
      <c r="AW719" s="12" t="s">
        <v>36</v>
      </c>
      <c r="AX719" s="12" t="s">
        <v>80</v>
      </c>
      <c r="AY719" s="151" t="s">
        <v>128</v>
      </c>
    </row>
    <row r="720" spans="2:65" s="13" customFormat="1" ht="11.25">
      <c r="B720" s="156"/>
      <c r="D720" s="144" t="s">
        <v>141</v>
      </c>
      <c r="E720" s="157" t="s">
        <v>1</v>
      </c>
      <c r="F720" s="158" t="s">
        <v>698</v>
      </c>
      <c r="H720" s="159">
        <v>1520</v>
      </c>
      <c r="I720" s="160"/>
      <c r="L720" s="156"/>
      <c r="M720" s="161"/>
      <c r="T720" s="162"/>
      <c r="AT720" s="157" t="s">
        <v>141</v>
      </c>
      <c r="AU720" s="157" t="s">
        <v>90</v>
      </c>
      <c r="AV720" s="13" t="s">
        <v>90</v>
      </c>
      <c r="AW720" s="13" t="s">
        <v>36</v>
      </c>
      <c r="AX720" s="13" t="s">
        <v>80</v>
      </c>
      <c r="AY720" s="157" t="s">
        <v>128</v>
      </c>
    </row>
    <row r="721" spans="2:65" s="14" customFormat="1" ht="11.25">
      <c r="B721" s="163"/>
      <c r="D721" s="144" t="s">
        <v>141</v>
      </c>
      <c r="E721" s="164" t="s">
        <v>1</v>
      </c>
      <c r="F721" s="165" t="s">
        <v>149</v>
      </c>
      <c r="H721" s="166">
        <v>1520</v>
      </c>
      <c r="I721" s="167"/>
      <c r="L721" s="163"/>
      <c r="M721" s="168"/>
      <c r="T721" s="169"/>
      <c r="AT721" s="164" t="s">
        <v>141</v>
      </c>
      <c r="AU721" s="164" t="s">
        <v>90</v>
      </c>
      <c r="AV721" s="14" t="s">
        <v>135</v>
      </c>
      <c r="AW721" s="14" t="s">
        <v>36</v>
      </c>
      <c r="AX721" s="14" t="s">
        <v>88</v>
      </c>
      <c r="AY721" s="164" t="s">
        <v>128</v>
      </c>
    </row>
    <row r="722" spans="2:65" s="1" customFormat="1" ht="24.2" customHeight="1">
      <c r="B722" s="31"/>
      <c r="C722" s="131" t="s">
        <v>699</v>
      </c>
      <c r="D722" s="131" t="s">
        <v>130</v>
      </c>
      <c r="E722" s="132" t="s">
        <v>700</v>
      </c>
      <c r="F722" s="133" t="s">
        <v>701</v>
      </c>
      <c r="G722" s="134" t="s">
        <v>133</v>
      </c>
      <c r="H722" s="135">
        <v>1520</v>
      </c>
      <c r="I722" s="136"/>
      <c r="J722" s="137">
        <f>ROUND(I722*H722,2)</f>
        <v>0</v>
      </c>
      <c r="K722" s="133" t="s">
        <v>134</v>
      </c>
      <c r="L722" s="31"/>
      <c r="M722" s="138" t="s">
        <v>1</v>
      </c>
      <c r="N722" s="139" t="s">
        <v>45</v>
      </c>
      <c r="P722" s="140">
        <f>O722*H722</f>
        <v>0</v>
      </c>
      <c r="Q722" s="140">
        <v>0</v>
      </c>
      <c r="R722" s="140">
        <f>Q722*H722</f>
        <v>0</v>
      </c>
      <c r="S722" s="140">
        <v>0.02</v>
      </c>
      <c r="T722" s="141">
        <f>S722*H722</f>
        <v>30.400000000000002</v>
      </c>
      <c r="AR722" s="142" t="s">
        <v>135</v>
      </c>
      <c r="AT722" s="142" t="s">
        <v>130</v>
      </c>
      <c r="AU722" s="142" t="s">
        <v>90</v>
      </c>
      <c r="AY722" s="16" t="s">
        <v>128</v>
      </c>
      <c r="BE722" s="143">
        <f>IF(N722="základní",J722,0)</f>
        <v>0</v>
      </c>
      <c r="BF722" s="143">
        <f>IF(N722="snížená",J722,0)</f>
        <v>0</v>
      </c>
      <c r="BG722" s="143">
        <f>IF(N722="zákl. přenesená",J722,0)</f>
        <v>0</v>
      </c>
      <c r="BH722" s="143">
        <f>IF(N722="sníž. přenesená",J722,0)</f>
        <v>0</v>
      </c>
      <c r="BI722" s="143">
        <f>IF(N722="nulová",J722,0)</f>
        <v>0</v>
      </c>
      <c r="BJ722" s="16" t="s">
        <v>88</v>
      </c>
      <c r="BK722" s="143">
        <f>ROUND(I722*H722,2)</f>
        <v>0</v>
      </c>
      <c r="BL722" s="16" t="s">
        <v>135</v>
      </c>
      <c r="BM722" s="142" t="s">
        <v>702</v>
      </c>
    </row>
    <row r="723" spans="2:65" s="1" customFormat="1" ht="19.5">
      <c r="B723" s="31"/>
      <c r="D723" s="144" t="s">
        <v>137</v>
      </c>
      <c r="F723" s="145" t="s">
        <v>701</v>
      </c>
      <c r="I723" s="146"/>
      <c r="L723" s="31"/>
      <c r="M723" s="147"/>
      <c r="T723" s="55"/>
      <c r="AT723" s="16" t="s">
        <v>137</v>
      </c>
      <c r="AU723" s="16" t="s">
        <v>90</v>
      </c>
    </row>
    <row r="724" spans="2:65" s="1" customFormat="1" ht="11.25">
      <c r="B724" s="31"/>
      <c r="D724" s="148" t="s">
        <v>139</v>
      </c>
      <c r="F724" s="149" t="s">
        <v>703</v>
      </c>
      <c r="I724" s="146"/>
      <c r="L724" s="31"/>
      <c r="M724" s="147"/>
      <c r="T724" s="55"/>
      <c r="AT724" s="16" t="s">
        <v>139</v>
      </c>
      <c r="AU724" s="16" t="s">
        <v>90</v>
      </c>
    </row>
    <row r="725" spans="2:65" s="12" customFormat="1" ht="11.25">
      <c r="B725" s="150"/>
      <c r="D725" s="144" t="s">
        <v>141</v>
      </c>
      <c r="E725" s="151" t="s">
        <v>1</v>
      </c>
      <c r="F725" s="152" t="s">
        <v>677</v>
      </c>
      <c r="H725" s="151" t="s">
        <v>1</v>
      </c>
      <c r="I725" s="153"/>
      <c r="L725" s="150"/>
      <c r="M725" s="154"/>
      <c r="T725" s="155"/>
      <c r="AT725" s="151" t="s">
        <v>141</v>
      </c>
      <c r="AU725" s="151" t="s">
        <v>90</v>
      </c>
      <c r="AV725" s="12" t="s">
        <v>88</v>
      </c>
      <c r="AW725" s="12" t="s">
        <v>36</v>
      </c>
      <c r="AX725" s="12" t="s">
        <v>80</v>
      </c>
      <c r="AY725" s="151" t="s">
        <v>128</v>
      </c>
    </row>
    <row r="726" spans="2:65" s="13" customFormat="1" ht="11.25">
      <c r="B726" s="156"/>
      <c r="D726" s="144" t="s">
        <v>141</v>
      </c>
      <c r="E726" s="157" t="s">
        <v>1</v>
      </c>
      <c r="F726" s="158" t="s">
        <v>698</v>
      </c>
      <c r="H726" s="159">
        <v>1520</v>
      </c>
      <c r="I726" s="160"/>
      <c r="L726" s="156"/>
      <c r="M726" s="161"/>
      <c r="T726" s="162"/>
      <c r="AT726" s="157" t="s">
        <v>141</v>
      </c>
      <c r="AU726" s="157" t="s">
        <v>90</v>
      </c>
      <c r="AV726" s="13" t="s">
        <v>90</v>
      </c>
      <c r="AW726" s="13" t="s">
        <v>36</v>
      </c>
      <c r="AX726" s="13" t="s">
        <v>80</v>
      </c>
      <c r="AY726" s="157" t="s">
        <v>128</v>
      </c>
    </row>
    <row r="727" spans="2:65" s="14" customFormat="1" ht="11.25">
      <c r="B727" s="163"/>
      <c r="D727" s="144" t="s">
        <v>141</v>
      </c>
      <c r="E727" s="164" t="s">
        <v>1</v>
      </c>
      <c r="F727" s="165" t="s">
        <v>149</v>
      </c>
      <c r="H727" s="166">
        <v>1520</v>
      </c>
      <c r="I727" s="167"/>
      <c r="L727" s="163"/>
      <c r="M727" s="168"/>
      <c r="T727" s="169"/>
      <c r="AT727" s="164" t="s">
        <v>141</v>
      </c>
      <c r="AU727" s="164" t="s">
        <v>90</v>
      </c>
      <c r="AV727" s="14" t="s">
        <v>135</v>
      </c>
      <c r="AW727" s="14" t="s">
        <v>36</v>
      </c>
      <c r="AX727" s="14" t="s">
        <v>88</v>
      </c>
      <c r="AY727" s="164" t="s">
        <v>128</v>
      </c>
    </row>
    <row r="728" spans="2:65" s="1" customFormat="1" ht="24.2" customHeight="1">
      <c r="B728" s="31"/>
      <c r="C728" s="131" t="s">
        <v>704</v>
      </c>
      <c r="D728" s="131" t="s">
        <v>130</v>
      </c>
      <c r="E728" s="132" t="s">
        <v>705</v>
      </c>
      <c r="F728" s="133" t="s">
        <v>706</v>
      </c>
      <c r="G728" s="134" t="s">
        <v>183</v>
      </c>
      <c r="H728" s="135">
        <v>0.6</v>
      </c>
      <c r="I728" s="136"/>
      <c r="J728" s="137">
        <f>ROUND(I728*H728,2)</f>
        <v>0</v>
      </c>
      <c r="K728" s="133" t="s">
        <v>134</v>
      </c>
      <c r="L728" s="31"/>
      <c r="M728" s="138" t="s">
        <v>1</v>
      </c>
      <c r="N728" s="139" t="s">
        <v>45</v>
      </c>
      <c r="P728" s="140">
        <f>O728*H728</f>
        <v>0</v>
      </c>
      <c r="Q728" s="140">
        <v>3.65E-3</v>
      </c>
      <c r="R728" s="140">
        <f>Q728*H728</f>
        <v>2.1900000000000001E-3</v>
      </c>
      <c r="S728" s="140">
        <v>0.11</v>
      </c>
      <c r="T728" s="141">
        <f>S728*H728</f>
        <v>6.6000000000000003E-2</v>
      </c>
      <c r="AR728" s="142" t="s">
        <v>135</v>
      </c>
      <c r="AT728" s="142" t="s">
        <v>130</v>
      </c>
      <c r="AU728" s="142" t="s">
        <v>90</v>
      </c>
      <c r="AY728" s="16" t="s">
        <v>128</v>
      </c>
      <c r="BE728" s="143">
        <f>IF(N728="základní",J728,0)</f>
        <v>0</v>
      </c>
      <c r="BF728" s="143">
        <f>IF(N728="snížená",J728,0)</f>
        <v>0</v>
      </c>
      <c r="BG728" s="143">
        <f>IF(N728="zákl. přenesená",J728,0)</f>
        <v>0</v>
      </c>
      <c r="BH728" s="143">
        <f>IF(N728="sníž. přenesená",J728,0)</f>
        <v>0</v>
      </c>
      <c r="BI728" s="143">
        <f>IF(N728="nulová",J728,0)</f>
        <v>0</v>
      </c>
      <c r="BJ728" s="16" t="s">
        <v>88</v>
      </c>
      <c r="BK728" s="143">
        <f>ROUND(I728*H728,2)</f>
        <v>0</v>
      </c>
      <c r="BL728" s="16" t="s">
        <v>135</v>
      </c>
      <c r="BM728" s="142" t="s">
        <v>707</v>
      </c>
    </row>
    <row r="729" spans="2:65" s="1" customFormat="1" ht="29.25">
      <c r="B729" s="31"/>
      <c r="D729" s="144" t="s">
        <v>137</v>
      </c>
      <c r="F729" s="145" t="s">
        <v>708</v>
      </c>
      <c r="I729" s="146"/>
      <c r="L729" s="31"/>
      <c r="M729" s="147"/>
      <c r="T729" s="55"/>
      <c r="AT729" s="16" t="s">
        <v>137</v>
      </c>
      <c r="AU729" s="16" t="s">
        <v>90</v>
      </c>
    </row>
    <row r="730" spans="2:65" s="1" customFormat="1" ht="11.25">
      <c r="B730" s="31"/>
      <c r="D730" s="148" t="s">
        <v>139</v>
      </c>
      <c r="F730" s="149" t="s">
        <v>709</v>
      </c>
      <c r="I730" s="146"/>
      <c r="L730" s="31"/>
      <c r="M730" s="147"/>
      <c r="T730" s="55"/>
      <c r="AT730" s="16" t="s">
        <v>139</v>
      </c>
      <c r="AU730" s="16" t="s">
        <v>90</v>
      </c>
    </row>
    <row r="731" spans="2:65" s="12" customFormat="1" ht="11.25">
      <c r="B731" s="150"/>
      <c r="D731" s="144" t="s">
        <v>141</v>
      </c>
      <c r="E731" s="151" t="s">
        <v>1</v>
      </c>
      <c r="F731" s="152" t="s">
        <v>710</v>
      </c>
      <c r="H731" s="151" t="s">
        <v>1</v>
      </c>
      <c r="I731" s="153"/>
      <c r="L731" s="150"/>
      <c r="M731" s="154"/>
      <c r="T731" s="155"/>
      <c r="AT731" s="151" t="s">
        <v>141</v>
      </c>
      <c r="AU731" s="151" t="s">
        <v>90</v>
      </c>
      <c r="AV731" s="12" t="s">
        <v>88</v>
      </c>
      <c r="AW731" s="12" t="s">
        <v>36</v>
      </c>
      <c r="AX731" s="12" t="s">
        <v>80</v>
      </c>
      <c r="AY731" s="151" t="s">
        <v>128</v>
      </c>
    </row>
    <row r="732" spans="2:65" s="13" customFormat="1" ht="11.25">
      <c r="B732" s="156"/>
      <c r="D732" s="144" t="s">
        <v>141</v>
      </c>
      <c r="E732" s="157" t="s">
        <v>1</v>
      </c>
      <c r="F732" s="158" t="s">
        <v>711</v>
      </c>
      <c r="H732" s="159">
        <v>0.6</v>
      </c>
      <c r="I732" s="160"/>
      <c r="L732" s="156"/>
      <c r="M732" s="161"/>
      <c r="T732" s="162"/>
      <c r="AT732" s="157" t="s">
        <v>141</v>
      </c>
      <c r="AU732" s="157" t="s">
        <v>90</v>
      </c>
      <c r="AV732" s="13" t="s">
        <v>90</v>
      </c>
      <c r="AW732" s="13" t="s">
        <v>36</v>
      </c>
      <c r="AX732" s="13" t="s">
        <v>88</v>
      </c>
      <c r="AY732" s="157" t="s">
        <v>128</v>
      </c>
    </row>
    <row r="733" spans="2:65" s="1" customFormat="1" ht="24.2" customHeight="1">
      <c r="B733" s="31"/>
      <c r="C733" s="131" t="s">
        <v>656</v>
      </c>
      <c r="D733" s="131" t="s">
        <v>130</v>
      </c>
      <c r="E733" s="132" t="s">
        <v>712</v>
      </c>
      <c r="F733" s="133" t="s">
        <v>713</v>
      </c>
      <c r="G733" s="134" t="s">
        <v>183</v>
      </c>
      <c r="H733" s="135">
        <v>0.3</v>
      </c>
      <c r="I733" s="136"/>
      <c r="J733" s="137">
        <f>ROUND(I733*H733,2)</f>
        <v>0</v>
      </c>
      <c r="K733" s="133" t="s">
        <v>461</v>
      </c>
      <c r="L733" s="31"/>
      <c r="M733" s="138" t="s">
        <v>1</v>
      </c>
      <c r="N733" s="139" t="s">
        <v>45</v>
      </c>
      <c r="P733" s="140">
        <f>O733*H733</f>
        <v>0</v>
      </c>
      <c r="Q733" s="140">
        <v>4.2300000000000003E-3</v>
      </c>
      <c r="R733" s="140">
        <f>Q733*H733</f>
        <v>1.2689999999999999E-3</v>
      </c>
      <c r="S733" s="140">
        <v>0.21</v>
      </c>
      <c r="T733" s="141">
        <f>S733*H733</f>
        <v>6.3E-2</v>
      </c>
      <c r="AR733" s="142" t="s">
        <v>135</v>
      </c>
      <c r="AT733" s="142" t="s">
        <v>130</v>
      </c>
      <c r="AU733" s="142" t="s">
        <v>90</v>
      </c>
      <c r="AY733" s="16" t="s">
        <v>128</v>
      </c>
      <c r="BE733" s="143">
        <f>IF(N733="základní",J733,0)</f>
        <v>0</v>
      </c>
      <c r="BF733" s="143">
        <f>IF(N733="snížená",J733,0)</f>
        <v>0</v>
      </c>
      <c r="BG733" s="143">
        <f>IF(N733="zákl. přenesená",J733,0)</f>
        <v>0</v>
      </c>
      <c r="BH733" s="143">
        <f>IF(N733="sníž. přenesená",J733,0)</f>
        <v>0</v>
      </c>
      <c r="BI733" s="143">
        <f>IF(N733="nulová",J733,0)</f>
        <v>0</v>
      </c>
      <c r="BJ733" s="16" t="s">
        <v>88</v>
      </c>
      <c r="BK733" s="143">
        <f>ROUND(I733*H733,2)</f>
        <v>0</v>
      </c>
      <c r="BL733" s="16" t="s">
        <v>135</v>
      </c>
      <c r="BM733" s="142" t="s">
        <v>714</v>
      </c>
    </row>
    <row r="734" spans="2:65" s="1" customFormat="1" ht="29.25">
      <c r="B734" s="31"/>
      <c r="D734" s="144" t="s">
        <v>137</v>
      </c>
      <c r="F734" s="145" t="s">
        <v>715</v>
      </c>
      <c r="I734" s="146"/>
      <c r="L734" s="31"/>
      <c r="M734" s="147"/>
      <c r="T734" s="55"/>
      <c r="AT734" s="16" t="s">
        <v>137</v>
      </c>
      <c r="AU734" s="16" t="s">
        <v>90</v>
      </c>
    </row>
    <row r="735" spans="2:65" s="1" customFormat="1" ht="11.25">
      <c r="B735" s="31"/>
      <c r="D735" s="148" t="s">
        <v>139</v>
      </c>
      <c r="F735" s="149" t="s">
        <v>716</v>
      </c>
      <c r="I735" s="146"/>
      <c r="L735" s="31"/>
      <c r="M735" s="147"/>
      <c r="T735" s="55"/>
      <c r="AT735" s="16" t="s">
        <v>139</v>
      </c>
      <c r="AU735" s="16" t="s">
        <v>90</v>
      </c>
    </row>
    <row r="736" spans="2:65" s="12" customFormat="1" ht="11.25">
      <c r="B736" s="150"/>
      <c r="D736" s="144" t="s">
        <v>141</v>
      </c>
      <c r="E736" s="151" t="s">
        <v>1</v>
      </c>
      <c r="F736" s="152" t="s">
        <v>324</v>
      </c>
      <c r="H736" s="151" t="s">
        <v>1</v>
      </c>
      <c r="I736" s="153"/>
      <c r="L736" s="150"/>
      <c r="M736" s="154"/>
      <c r="T736" s="155"/>
      <c r="AT736" s="151" t="s">
        <v>141</v>
      </c>
      <c r="AU736" s="151" t="s">
        <v>90</v>
      </c>
      <c r="AV736" s="12" t="s">
        <v>88</v>
      </c>
      <c r="AW736" s="12" t="s">
        <v>36</v>
      </c>
      <c r="AX736" s="12" t="s">
        <v>80</v>
      </c>
      <c r="AY736" s="151" t="s">
        <v>128</v>
      </c>
    </row>
    <row r="737" spans="2:65" s="13" customFormat="1" ht="11.25">
      <c r="B737" s="156"/>
      <c r="D737" s="144" t="s">
        <v>141</v>
      </c>
      <c r="E737" s="157" t="s">
        <v>1</v>
      </c>
      <c r="F737" s="158" t="s">
        <v>717</v>
      </c>
      <c r="H737" s="159">
        <v>0.3</v>
      </c>
      <c r="I737" s="160"/>
      <c r="L737" s="156"/>
      <c r="M737" s="161"/>
      <c r="T737" s="162"/>
      <c r="AT737" s="157" t="s">
        <v>141</v>
      </c>
      <c r="AU737" s="157" t="s">
        <v>90</v>
      </c>
      <c r="AV737" s="13" t="s">
        <v>90</v>
      </c>
      <c r="AW737" s="13" t="s">
        <v>36</v>
      </c>
      <c r="AX737" s="13" t="s">
        <v>88</v>
      </c>
      <c r="AY737" s="157" t="s">
        <v>128</v>
      </c>
    </row>
    <row r="738" spans="2:65" s="11" customFormat="1" ht="22.9" customHeight="1">
      <c r="B738" s="119"/>
      <c r="D738" s="120" t="s">
        <v>79</v>
      </c>
      <c r="E738" s="129" t="s">
        <v>718</v>
      </c>
      <c r="F738" s="129" t="s">
        <v>719</v>
      </c>
      <c r="I738" s="122"/>
      <c r="J738" s="130">
        <f>BK738</f>
        <v>0</v>
      </c>
      <c r="L738" s="119"/>
      <c r="M738" s="124"/>
      <c r="P738" s="125">
        <f>SUM(P739:P766)</f>
        <v>0</v>
      </c>
      <c r="R738" s="125">
        <f>SUM(R739:R766)</f>
        <v>0</v>
      </c>
      <c r="T738" s="126">
        <f>SUM(T739:T766)</f>
        <v>0</v>
      </c>
      <c r="AR738" s="120" t="s">
        <v>88</v>
      </c>
      <c r="AT738" s="127" t="s">
        <v>79</v>
      </c>
      <c r="AU738" s="127" t="s">
        <v>88</v>
      </c>
      <c r="AY738" s="120" t="s">
        <v>128</v>
      </c>
      <c r="BK738" s="128">
        <f>SUM(BK739:BK766)</f>
        <v>0</v>
      </c>
    </row>
    <row r="739" spans="2:65" s="1" customFormat="1" ht="24.2" customHeight="1">
      <c r="B739" s="31"/>
      <c r="C739" s="131" t="s">
        <v>720</v>
      </c>
      <c r="D739" s="131" t="s">
        <v>130</v>
      </c>
      <c r="E739" s="132" t="s">
        <v>721</v>
      </c>
      <c r="F739" s="133" t="s">
        <v>722</v>
      </c>
      <c r="G739" s="134" t="s">
        <v>271</v>
      </c>
      <c r="H739" s="135">
        <v>431.62</v>
      </c>
      <c r="I739" s="136"/>
      <c r="J739" s="137">
        <f>ROUND(I739*H739,2)</f>
        <v>0</v>
      </c>
      <c r="K739" s="133" t="s">
        <v>134</v>
      </c>
      <c r="L739" s="31"/>
      <c r="M739" s="138" t="s">
        <v>1</v>
      </c>
      <c r="N739" s="139" t="s">
        <v>45</v>
      </c>
      <c r="P739" s="140">
        <f>O739*H739</f>
        <v>0</v>
      </c>
      <c r="Q739" s="140">
        <v>0</v>
      </c>
      <c r="R739" s="140">
        <f>Q739*H739</f>
        <v>0</v>
      </c>
      <c r="S739" s="140">
        <v>0</v>
      </c>
      <c r="T739" s="141">
        <f>S739*H739</f>
        <v>0</v>
      </c>
      <c r="AR739" s="142" t="s">
        <v>135</v>
      </c>
      <c r="AT739" s="142" t="s">
        <v>130</v>
      </c>
      <c r="AU739" s="142" t="s">
        <v>90</v>
      </c>
      <c r="AY739" s="16" t="s">
        <v>128</v>
      </c>
      <c r="BE739" s="143">
        <f>IF(N739="základní",J739,0)</f>
        <v>0</v>
      </c>
      <c r="BF739" s="143">
        <f>IF(N739="snížená",J739,0)</f>
        <v>0</v>
      </c>
      <c r="BG739" s="143">
        <f>IF(N739="zákl. přenesená",J739,0)</f>
        <v>0</v>
      </c>
      <c r="BH739" s="143">
        <f>IF(N739="sníž. přenesená",J739,0)</f>
        <v>0</v>
      </c>
      <c r="BI739" s="143">
        <f>IF(N739="nulová",J739,0)</f>
        <v>0</v>
      </c>
      <c r="BJ739" s="16" t="s">
        <v>88</v>
      </c>
      <c r="BK739" s="143">
        <f>ROUND(I739*H739,2)</f>
        <v>0</v>
      </c>
      <c r="BL739" s="16" t="s">
        <v>135</v>
      </c>
      <c r="BM739" s="142" t="s">
        <v>723</v>
      </c>
    </row>
    <row r="740" spans="2:65" s="1" customFormat="1" ht="11.25">
      <c r="B740" s="31"/>
      <c r="D740" s="144" t="s">
        <v>137</v>
      </c>
      <c r="F740" s="145" t="s">
        <v>722</v>
      </c>
      <c r="I740" s="146"/>
      <c r="L740" s="31"/>
      <c r="M740" s="147"/>
      <c r="T740" s="55"/>
      <c r="AT740" s="16" t="s">
        <v>137</v>
      </c>
      <c r="AU740" s="16" t="s">
        <v>90</v>
      </c>
    </row>
    <row r="741" spans="2:65" s="1" customFormat="1" ht="11.25">
      <c r="B741" s="31"/>
      <c r="D741" s="148" t="s">
        <v>139</v>
      </c>
      <c r="F741" s="149" t="s">
        <v>724</v>
      </c>
      <c r="I741" s="146"/>
      <c r="L741" s="31"/>
      <c r="M741" s="147"/>
      <c r="T741" s="55"/>
      <c r="AT741" s="16" t="s">
        <v>139</v>
      </c>
      <c r="AU741" s="16" t="s">
        <v>90</v>
      </c>
    </row>
    <row r="742" spans="2:65" s="1" customFormat="1" ht="24.2" customHeight="1">
      <c r="B742" s="31"/>
      <c r="C742" s="131" t="s">
        <v>663</v>
      </c>
      <c r="D742" s="131" t="s">
        <v>130</v>
      </c>
      <c r="E742" s="132" t="s">
        <v>725</v>
      </c>
      <c r="F742" s="133" t="s">
        <v>726</v>
      </c>
      <c r="G742" s="134" t="s">
        <v>271</v>
      </c>
      <c r="H742" s="135">
        <v>8632.4</v>
      </c>
      <c r="I742" s="136"/>
      <c r="J742" s="137">
        <f>ROUND(I742*H742,2)</f>
        <v>0</v>
      </c>
      <c r="K742" s="133" t="s">
        <v>134</v>
      </c>
      <c r="L742" s="31"/>
      <c r="M742" s="138" t="s">
        <v>1</v>
      </c>
      <c r="N742" s="139" t="s">
        <v>45</v>
      </c>
      <c r="P742" s="140">
        <f>O742*H742</f>
        <v>0</v>
      </c>
      <c r="Q742" s="140">
        <v>0</v>
      </c>
      <c r="R742" s="140">
        <f>Q742*H742</f>
        <v>0</v>
      </c>
      <c r="S742" s="140">
        <v>0</v>
      </c>
      <c r="T742" s="141">
        <f>S742*H742</f>
        <v>0</v>
      </c>
      <c r="AR742" s="142" t="s">
        <v>135</v>
      </c>
      <c r="AT742" s="142" t="s">
        <v>130</v>
      </c>
      <c r="AU742" s="142" t="s">
        <v>90</v>
      </c>
      <c r="AY742" s="16" t="s">
        <v>128</v>
      </c>
      <c r="BE742" s="143">
        <f>IF(N742="základní",J742,0)</f>
        <v>0</v>
      </c>
      <c r="BF742" s="143">
        <f>IF(N742="snížená",J742,0)</f>
        <v>0</v>
      </c>
      <c r="BG742" s="143">
        <f>IF(N742="zákl. přenesená",J742,0)</f>
        <v>0</v>
      </c>
      <c r="BH742" s="143">
        <f>IF(N742="sníž. přenesená",J742,0)</f>
        <v>0</v>
      </c>
      <c r="BI742" s="143">
        <f>IF(N742="nulová",J742,0)</f>
        <v>0</v>
      </c>
      <c r="BJ742" s="16" t="s">
        <v>88</v>
      </c>
      <c r="BK742" s="143">
        <f>ROUND(I742*H742,2)</f>
        <v>0</v>
      </c>
      <c r="BL742" s="16" t="s">
        <v>135</v>
      </c>
      <c r="BM742" s="142" t="s">
        <v>727</v>
      </c>
    </row>
    <row r="743" spans="2:65" s="1" customFormat="1" ht="19.5">
      <c r="B743" s="31"/>
      <c r="D743" s="144" t="s">
        <v>137</v>
      </c>
      <c r="F743" s="145" t="s">
        <v>726</v>
      </c>
      <c r="I743" s="146"/>
      <c r="L743" s="31"/>
      <c r="M743" s="147"/>
      <c r="T743" s="55"/>
      <c r="AT743" s="16" t="s">
        <v>137</v>
      </c>
      <c r="AU743" s="16" t="s">
        <v>90</v>
      </c>
    </row>
    <row r="744" spans="2:65" s="1" customFormat="1" ht="11.25">
      <c r="B744" s="31"/>
      <c r="D744" s="148" t="s">
        <v>139</v>
      </c>
      <c r="F744" s="149" t="s">
        <v>728</v>
      </c>
      <c r="I744" s="146"/>
      <c r="L744" s="31"/>
      <c r="M744" s="147"/>
      <c r="T744" s="55"/>
      <c r="AT744" s="16" t="s">
        <v>139</v>
      </c>
      <c r="AU744" s="16" t="s">
        <v>90</v>
      </c>
    </row>
    <row r="745" spans="2:65" s="13" customFormat="1" ht="11.25">
      <c r="B745" s="156"/>
      <c r="D745" s="144" t="s">
        <v>141</v>
      </c>
      <c r="F745" s="158" t="s">
        <v>729</v>
      </c>
      <c r="H745" s="159">
        <v>8632.4</v>
      </c>
      <c r="I745" s="160"/>
      <c r="L745" s="156"/>
      <c r="M745" s="161"/>
      <c r="T745" s="162"/>
      <c r="AT745" s="157" t="s">
        <v>141</v>
      </c>
      <c r="AU745" s="157" t="s">
        <v>90</v>
      </c>
      <c r="AV745" s="13" t="s">
        <v>90</v>
      </c>
      <c r="AW745" s="13" t="s">
        <v>4</v>
      </c>
      <c r="AX745" s="13" t="s">
        <v>88</v>
      </c>
      <c r="AY745" s="157" t="s">
        <v>128</v>
      </c>
    </row>
    <row r="746" spans="2:65" s="1" customFormat="1" ht="16.5" customHeight="1">
      <c r="B746" s="31"/>
      <c r="C746" s="131" t="s">
        <v>730</v>
      </c>
      <c r="D746" s="131" t="s">
        <v>130</v>
      </c>
      <c r="E746" s="132" t="s">
        <v>731</v>
      </c>
      <c r="F746" s="133" t="s">
        <v>732</v>
      </c>
      <c r="G746" s="134" t="s">
        <v>271</v>
      </c>
      <c r="H746" s="135">
        <v>431.62</v>
      </c>
      <c r="I746" s="136"/>
      <c r="J746" s="137">
        <f>ROUND(I746*H746,2)</f>
        <v>0</v>
      </c>
      <c r="K746" s="133" t="s">
        <v>134</v>
      </c>
      <c r="L746" s="31"/>
      <c r="M746" s="138" t="s">
        <v>1</v>
      </c>
      <c r="N746" s="139" t="s">
        <v>45</v>
      </c>
      <c r="P746" s="140">
        <f>O746*H746</f>
        <v>0</v>
      </c>
      <c r="Q746" s="140">
        <v>0</v>
      </c>
      <c r="R746" s="140">
        <f>Q746*H746</f>
        <v>0</v>
      </c>
      <c r="S746" s="140">
        <v>0</v>
      </c>
      <c r="T746" s="141">
        <f>S746*H746</f>
        <v>0</v>
      </c>
      <c r="AR746" s="142" t="s">
        <v>135</v>
      </c>
      <c r="AT746" s="142" t="s">
        <v>130</v>
      </c>
      <c r="AU746" s="142" t="s">
        <v>90</v>
      </c>
      <c r="AY746" s="16" t="s">
        <v>128</v>
      </c>
      <c r="BE746" s="143">
        <f>IF(N746="základní",J746,0)</f>
        <v>0</v>
      </c>
      <c r="BF746" s="143">
        <f>IF(N746="snížená",J746,0)</f>
        <v>0</v>
      </c>
      <c r="BG746" s="143">
        <f>IF(N746="zákl. přenesená",J746,0)</f>
        <v>0</v>
      </c>
      <c r="BH746" s="143">
        <f>IF(N746="sníž. přenesená",J746,0)</f>
        <v>0</v>
      </c>
      <c r="BI746" s="143">
        <f>IF(N746="nulová",J746,0)</f>
        <v>0</v>
      </c>
      <c r="BJ746" s="16" t="s">
        <v>88</v>
      </c>
      <c r="BK746" s="143">
        <f>ROUND(I746*H746,2)</f>
        <v>0</v>
      </c>
      <c r="BL746" s="16" t="s">
        <v>135</v>
      </c>
      <c r="BM746" s="142" t="s">
        <v>733</v>
      </c>
    </row>
    <row r="747" spans="2:65" s="1" customFormat="1" ht="11.25">
      <c r="B747" s="31"/>
      <c r="D747" s="144" t="s">
        <v>137</v>
      </c>
      <c r="F747" s="145" t="s">
        <v>732</v>
      </c>
      <c r="I747" s="146"/>
      <c r="L747" s="31"/>
      <c r="M747" s="147"/>
      <c r="T747" s="55"/>
      <c r="AT747" s="16" t="s">
        <v>137</v>
      </c>
      <c r="AU747" s="16" t="s">
        <v>90</v>
      </c>
    </row>
    <row r="748" spans="2:65" s="1" customFormat="1" ht="11.25">
      <c r="B748" s="31"/>
      <c r="D748" s="148" t="s">
        <v>139</v>
      </c>
      <c r="F748" s="149" t="s">
        <v>734</v>
      </c>
      <c r="I748" s="146"/>
      <c r="L748" s="31"/>
      <c r="M748" s="147"/>
      <c r="T748" s="55"/>
      <c r="AT748" s="16" t="s">
        <v>139</v>
      </c>
      <c r="AU748" s="16" t="s">
        <v>90</v>
      </c>
    </row>
    <row r="749" spans="2:65" s="1" customFormat="1" ht="33" customHeight="1">
      <c r="B749" s="31"/>
      <c r="C749" s="131" t="s">
        <v>735</v>
      </c>
      <c r="D749" s="131" t="s">
        <v>130</v>
      </c>
      <c r="E749" s="132" t="s">
        <v>736</v>
      </c>
      <c r="F749" s="133" t="s">
        <v>737</v>
      </c>
      <c r="G749" s="134" t="s">
        <v>271</v>
      </c>
      <c r="H749" s="135">
        <v>58.262999999999998</v>
      </c>
      <c r="I749" s="136"/>
      <c r="J749" s="137">
        <f>ROUND(I749*H749,2)</f>
        <v>0</v>
      </c>
      <c r="K749" s="133" t="s">
        <v>134</v>
      </c>
      <c r="L749" s="31"/>
      <c r="M749" s="138" t="s">
        <v>1</v>
      </c>
      <c r="N749" s="139" t="s">
        <v>45</v>
      </c>
      <c r="P749" s="140">
        <f>O749*H749</f>
        <v>0</v>
      </c>
      <c r="Q749" s="140">
        <v>0</v>
      </c>
      <c r="R749" s="140">
        <f>Q749*H749</f>
        <v>0</v>
      </c>
      <c r="S749" s="140">
        <v>0</v>
      </c>
      <c r="T749" s="141">
        <f>S749*H749</f>
        <v>0</v>
      </c>
      <c r="AR749" s="142" t="s">
        <v>135</v>
      </c>
      <c r="AT749" s="142" t="s">
        <v>130</v>
      </c>
      <c r="AU749" s="142" t="s">
        <v>90</v>
      </c>
      <c r="AY749" s="16" t="s">
        <v>128</v>
      </c>
      <c r="BE749" s="143">
        <f>IF(N749="základní",J749,0)</f>
        <v>0</v>
      </c>
      <c r="BF749" s="143">
        <f>IF(N749="snížená",J749,0)</f>
        <v>0</v>
      </c>
      <c r="BG749" s="143">
        <f>IF(N749="zákl. přenesená",J749,0)</f>
        <v>0</v>
      </c>
      <c r="BH749" s="143">
        <f>IF(N749="sníž. přenesená",J749,0)</f>
        <v>0</v>
      </c>
      <c r="BI749" s="143">
        <f>IF(N749="nulová",J749,0)</f>
        <v>0</v>
      </c>
      <c r="BJ749" s="16" t="s">
        <v>88</v>
      </c>
      <c r="BK749" s="143">
        <f>ROUND(I749*H749,2)</f>
        <v>0</v>
      </c>
      <c r="BL749" s="16" t="s">
        <v>135</v>
      </c>
      <c r="BM749" s="142" t="s">
        <v>738</v>
      </c>
    </row>
    <row r="750" spans="2:65" s="1" customFormat="1" ht="19.5">
      <c r="B750" s="31"/>
      <c r="D750" s="144" t="s">
        <v>137</v>
      </c>
      <c r="F750" s="145" t="s">
        <v>737</v>
      </c>
      <c r="I750" s="146"/>
      <c r="L750" s="31"/>
      <c r="M750" s="147"/>
      <c r="T750" s="55"/>
      <c r="AT750" s="16" t="s">
        <v>137</v>
      </c>
      <c r="AU750" s="16" t="s">
        <v>90</v>
      </c>
    </row>
    <row r="751" spans="2:65" s="1" customFormat="1" ht="11.25">
      <c r="B751" s="31"/>
      <c r="D751" s="148" t="s">
        <v>139</v>
      </c>
      <c r="F751" s="149" t="s">
        <v>739</v>
      </c>
      <c r="I751" s="146"/>
      <c r="L751" s="31"/>
      <c r="M751" s="147"/>
      <c r="T751" s="55"/>
      <c r="AT751" s="16" t="s">
        <v>139</v>
      </c>
      <c r="AU751" s="16" t="s">
        <v>90</v>
      </c>
    </row>
    <row r="752" spans="2:65" s="13" customFormat="1" ht="11.25">
      <c r="B752" s="156"/>
      <c r="D752" s="144" t="s">
        <v>141</v>
      </c>
      <c r="E752" s="157" t="s">
        <v>1</v>
      </c>
      <c r="F752" s="158" t="s">
        <v>740</v>
      </c>
      <c r="H752" s="159">
        <v>58.262999999999998</v>
      </c>
      <c r="I752" s="160"/>
      <c r="L752" s="156"/>
      <c r="M752" s="161"/>
      <c r="T752" s="162"/>
      <c r="AT752" s="157" t="s">
        <v>141</v>
      </c>
      <c r="AU752" s="157" t="s">
        <v>90</v>
      </c>
      <c r="AV752" s="13" t="s">
        <v>90</v>
      </c>
      <c r="AW752" s="13" t="s">
        <v>36</v>
      </c>
      <c r="AX752" s="13" t="s">
        <v>80</v>
      </c>
      <c r="AY752" s="157" t="s">
        <v>128</v>
      </c>
    </row>
    <row r="753" spans="2:65" s="14" customFormat="1" ht="11.25">
      <c r="B753" s="163"/>
      <c r="D753" s="144" t="s">
        <v>141</v>
      </c>
      <c r="E753" s="164" t="s">
        <v>1</v>
      </c>
      <c r="F753" s="165" t="s">
        <v>149</v>
      </c>
      <c r="H753" s="166">
        <v>58.262999999999998</v>
      </c>
      <c r="I753" s="167"/>
      <c r="L753" s="163"/>
      <c r="M753" s="168"/>
      <c r="T753" s="169"/>
      <c r="AT753" s="164" t="s">
        <v>141</v>
      </c>
      <c r="AU753" s="164" t="s">
        <v>90</v>
      </c>
      <c r="AV753" s="14" t="s">
        <v>135</v>
      </c>
      <c r="AW753" s="14" t="s">
        <v>36</v>
      </c>
      <c r="AX753" s="14" t="s">
        <v>88</v>
      </c>
      <c r="AY753" s="164" t="s">
        <v>128</v>
      </c>
    </row>
    <row r="754" spans="2:65" s="1" customFormat="1" ht="33" customHeight="1">
      <c r="B754" s="31"/>
      <c r="C754" s="131" t="s">
        <v>741</v>
      </c>
      <c r="D754" s="131" t="s">
        <v>130</v>
      </c>
      <c r="E754" s="132" t="s">
        <v>742</v>
      </c>
      <c r="F754" s="133" t="s">
        <v>743</v>
      </c>
      <c r="G754" s="134" t="s">
        <v>271</v>
      </c>
      <c r="H754" s="135">
        <v>220.13300000000001</v>
      </c>
      <c r="I754" s="136"/>
      <c r="J754" s="137">
        <f>ROUND(I754*H754,2)</f>
        <v>0</v>
      </c>
      <c r="K754" s="133" t="s">
        <v>134</v>
      </c>
      <c r="L754" s="31"/>
      <c r="M754" s="138" t="s">
        <v>1</v>
      </c>
      <c r="N754" s="139" t="s">
        <v>45</v>
      </c>
      <c r="P754" s="140">
        <f>O754*H754</f>
        <v>0</v>
      </c>
      <c r="Q754" s="140">
        <v>0</v>
      </c>
      <c r="R754" s="140">
        <f>Q754*H754</f>
        <v>0</v>
      </c>
      <c r="S754" s="140">
        <v>0</v>
      </c>
      <c r="T754" s="141">
        <f>S754*H754</f>
        <v>0</v>
      </c>
      <c r="AR754" s="142" t="s">
        <v>135</v>
      </c>
      <c r="AT754" s="142" t="s">
        <v>130</v>
      </c>
      <c r="AU754" s="142" t="s">
        <v>90</v>
      </c>
      <c r="AY754" s="16" t="s">
        <v>128</v>
      </c>
      <c r="BE754" s="143">
        <f>IF(N754="základní",J754,0)</f>
        <v>0</v>
      </c>
      <c r="BF754" s="143">
        <f>IF(N754="snížená",J754,0)</f>
        <v>0</v>
      </c>
      <c r="BG754" s="143">
        <f>IF(N754="zákl. přenesená",J754,0)</f>
        <v>0</v>
      </c>
      <c r="BH754" s="143">
        <f>IF(N754="sníž. přenesená",J754,0)</f>
        <v>0</v>
      </c>
      <c r="BI754" s="143">
        <f>IF(N754="nulová",J754,0)</f>
        <v>0</v>
      </c>
      <c r="BJ754" s="16" t="s">
        <v>88</v>
      </c>
      <c r="BK754" s="143">
        <f>ROUND(I754*H754,2)</f>
        <v>0</v>
      </c>
      <c r="BL754" s="16" t="s">
        <v>135</v>
      </c>
      <c r="BM754" s="142" t="s">
        <v>744</v>
      </c>
    </row>
    <row r="755" spans="2:65" s="1" customFormat="1" ht="19.5">
      <c r="B755" s="31"/>
      <c r="D755" s="144" t="s">
        <v>137</v>
      </c>
      <c r="F755" s="145" t="s">
        <v>743</v>
      </c>
      <c r="I755" s="146"/>
      <c r="L755" s="31"/>
      <c r="M755" s="147"/>
      <c r="T755" s="55"/>
      <c r="AT755" s="16" t="s">
        <v>137</v>
      </c>
      <c r="AU755" s="16" t="s">
        <v>90</v>
      </c>
    </row>
    <row r="756" spans="2:65" s="1" customFormat="1" ht="11.25">
      <c r="B756" s="31"/>
      <c r="D756" s="148" t="s">
        <v>139</v>
      </c>
      <c r="F756" s="149" t="s">
        <v>745</v>
      </c>
      <c r="I756" s="146"/>
      <c r="L756" s="31"/>
      <c r="M756" s="147"/>
      <c r="T756" s="55"/>
      <c r="AT756" s="16" t="s">
        <v>139</v>
      </c>
      <c r="AU756" s="16" t="s">
        <v>90</v>
      </c>
    </row>
    <row r="757" spans="2:65" s="13" customFormat="1" ht="11.25">
      <c r="B757" s="156"/>
      <c r="D757" s="144" t="s">
        <v>141</v>
      </c>
      <c r="E757" s="157" t="s">
        <v>1</v>
      </c>
      <c r="F757" s="158" t="s">
        <v>746</v>
      </c>
      <c r="H757" s="159">
        <v>220.13300000000001</v>
      </c>
      <c r="I757" s="160"/>
      <c r="L757" s="156"/>
      <c r="M757" s="161"/>
      <c r="T757" s="162"/>
      <c r="AT757" s="157" t="s">
        <v>141</v>
      </c>
      <c r="AU757" s="157" t="s">
        <v>90</v>
      </c>
      <c r="AV757" s="13" t="s">
        <v>90</v>
      </c>
      <c r="AW757" s="13" t="s">
        <v>36</v>
      </c>
      <c r="AX757" s="13" t="s">
        <v>80</v>
      </c>
      <c r="AY757" s="157" t="s">
        <v>128</v>
      </c>
    </row>
    <row r="758" spans="2:65" s="14" customFormat="1" ht="11.25">
      <c r="B758" s="163"/>
      <c r="D758" s="144" t="s">
        <v>141</v>
      </c>
      <c r="E758" s="164" t="s">
        <v>1</v>
      </c>
      <c r="F758" s="165" t="s">
        <v>149</v>
      </c>
      <c r="H758" s="166">
        <v>220.13300000000001</v>
      </c>
      <c r="I758" s="167"/>
      <c r="L758" s="163"/>
      <c r="M758" s="168"/>
      <c r="T758" s="169"/>
      <c r="AT758" s="164" t="s">
        <v>141</v>
      </c>
      <c r="AU758" s="164" t="s">
        <v>90</v>
      </c>
      <c r="AV758" s="14" t="s">
        <v>135</v>
      </c>
      <c r="AW758" s="14" t="s">
        <v>36</v>
      </c>
      <c r="AX758" s="14" t="s">
        <v>88</v>
      </c>
      <c r="AY758" s="164" t="s">
        <v>128</v>
      </c>
    </row>
    <row r="759" spans="2:65" s="1" customFormat="1" ht="24.2" customHeight="1">
      <c r="B759" s="31"/>
      <c r="C759" s="131" t="s">
        <v>747</v>
      </c>
      <c r="D759" s="131" t="s">
        <v>130</v>
      </c>
      <c r="E759" s="132" t="s">
        <v>748</v>
      </c>
      <c r="F759" s="133" t="s">
        <v>270</v>
      </c>
      <c r="G759" s="134" t="s">
        <v>271</v>
      </c>
      <c r="H759" s="135">
        <v>153.22399999999999</v>
      </c>
      <c r="I759" s="136"/>
      <c r="J759" s="137">
        <f>ROUND(I759*H759,2)</f>
        <v>0</v>
      </c>
      <c r="K759" s="133" t="s">
        <v>134</v>
      </c>
      <c r="L759" s="31"/>
      <c r="M759" s="138" t="s">
        <v>1</v>
      </c>
      <c r="N759" s="139" t="s">
        <v>45</v>
      </c>
      <c r="P759" s="140">
        <f>O759*H759</f>
        <v>0</v>
      </c>
      <c r="Q759" s="140">
        <v>0</v>
      </c>
      <c r="R759" s="140">
        <f>Q759*H759</f>
        <v>0</v>
      </c>
      <c r="S759" s="140">
        <v>0</v>
      </c>
      <c r="T759" s="141">
        <f>S759*H759</f>
        <v>0</v>
      </c>
      <c r="AR759" s="142" t="s">
        <v>135</v>
      </c>
      <c r="AT759" s="142" t="s">
        <v>130</v>
      </c>
      <c r="AU759" s="142" t="s">
        <v>90</v>
      </c>
      <c r="AY759" s="16" t="s">
        <v>128</v>
      </c>
      <c r="BE759" s="143">
        <f>IF(N759="základní",J759,0)</f>
        <v>0</v>
      </c>
      <c r="BF759" s="143">
        <f>IF(N759="snížená",J759,0)</f>
        <v>0</v>
      </c>
      <c r="BG759" s="143">
        <f>IF(N759="zákl. přenesená",J759,0)</f>
        <v>0</v>
      </c>
      <c r="BH759" s="143">
        <f>IF(N759="sníž. přenesená",J759,0)</f>
        <v>0</v>
      </c>
      <c r="BI759" s="143">
        <f>IF(N759="nulová",J759,0)</f>
        <v>0</v>
      </c>
      <c r="BJ759" s="16" t="s">
        <v>88</v>
      </c>
      <c r="BK759" s="143">
        <f>ROUND(I759*H759,2)</f>
        <v>0</v>
      </c>
      <c r="BL759" s="16" t="s">
        <v>135</v>
      </c>
      <c r="BM759" s="142" t="s">
        <v>749</v>
      </c>
    </row>
    <row r="760" spans="2:65" s="1" customFormat="1" ht="19.5">
      <c r="B760" s="31"/>
      <c r="D760" s="144" t="s">
        <v>137</v>
      </c>
      <c r="F760" s="145" t="s">
        <v>270</v>
      </c>
      <c r="I760" s="146"/>
      <c r="L760" s="31"/>
      <c r="M760" s="147"/>
      <c r="T760" s="55"/>
      <c r="AT760" s="16" t="s">
        <v>137</v>
      </c>
      <c r="AU760" s="16" t="s">
        <v>90</v>
      </c>
    </row>
    <row r="761" spans="2:65" s="1" customFormat="1" ht="11.25">
      <c r="B761" s="31"/>
      <c r="D761" s="148" t="s">
        <v>139</v>
      </c>
      <c r="F761" s="149" t="s">
        <v>750</v>
      </c>
      <c r="I761" s="146"/>
      <c r="L761" s="31"/>
      <c r="M761" s="147"/>
      <c r="T761" s="55"/>
      <c r="AT761" s="16" t="s">
        <v>139</v>
      </c>
      <c r="AU761" s="16" t="s">
        <v>90</v>
      </c>
    </row>
    <row r="762" spans="2:65" s="12" customFormat="1" ht="11.25">
      <c r="B762" s="150"/>
      <c r="D762" s="144" t="s">
        <v>141</v>
      </c>
      <c r="E762" s="151" t="s">
        <v>1</v>
      </c>
      <c r="F762" s="152" t="s">
        <v>751</v>
      </c>
      <c r="H762" s="151" t="s">
        <v>1</v>
      </c>
      <c r="I762" s="153"/>
      <c r="L762" s="150"/>
      <c r="M762" s="154"/>
      <c r="T762" s="155"/>
      <c r="AT762" s="151" t="s">
        <v>141</v>
      </c>
      <c r="AU762" s="151" t="s">
        <v>90</v>
      </c>
      <c r="AV762" s="12" t="s">
        <v>88</v>
      </c>
      <c r="AW762" s="12" t="s">
        <v>36</v>
      </c>
      <c r="AX762" s="12" t="s">
        <v>80</v>
      </c>
      <c r="AY762" s="151" t="s">
        <v>128</v>
      </c>
    </row>
    <row r="763" spans="2:65" s="13" customFormat="1" ht="11.25">
      <c r="B763" s="156"/>
      <c r="D763" s="144" t="s">
        <v>141</v>
      </c>
      <c r="E763" s="157" t="s">
        <v>1</v>
      </c>
      <c r="F763" s="158" t="s">
        <v>752</v>
      </c>
      <c r="H763" s="159">
        <v>107.624</v>
      </c>
      <c r="I763" s="160"/>
      <c r="L763" s="156"/>
      <c r="M763" s="161"/>
      <c r="T763" s="162"/>
      <c r="AT763" s="157" t="s">
        <v>141</v>
      </c>
      <c r="AU763" s="157" t="s">
        <v>90</v>
      </c>
      <c r="AV763" s="13" t="s">
        <v>90</v>
      </c>
      <c r="AW763" s="13" t="s">
        <v>36</v>
      </c>
      <c r="AX763" s="13" t="s">
        <v>80</v>
      </c>
      <c r="AY763" s="157" t="s">
        <v>128</v>
      </c>
    </row>
    <row r="764" spans="2:65" s="12" customFormat="1" ht="11.25">
      <c r="B764" s="150"/>
      <c r="D764" s="144" t="s">
        <v>141</v>
      </c>
      <c r="E764" s="151" t="s">
        <v>1</v>
      </c>
      <c r="F764" s="152" t="s">
        <v>753</v>
      </c>
      <c r="H764" s="151" t="s">
        <v>1</v>
      </c>
      <c r="I764" s="153"/>
      <c r="L764" s="150"/>
      <c r="M764" s="154"/>
      <c r="T764" s="155"/>
      <c r="AT764" s="151" t="s">
        <v>141</v>
      </c>
      <c r="AU764" s="151" t="s">
        <v>90</v>
      </c>
      <c r="AV764" s="12" t="s">
        <v>88</v>
      </c>
      <c r="AW764" s="12" t="s">
        <v>36</v>
      </c>
      <c r="AX764" s="12" t="s">
        <v>80</v>
      </c>
      <c r="AY764" s="151" t="s">
        <v>128</v>
      </c>
    </row>
    <row r="765" spans="2:65" s="13" customFormat="1" ht="11.25">
      <c r="B765" s="156"/>
      <c r="D765" s="144" t="s">
        <v>141</v>
      </c>
      <c r="E765" s="157" t="s">
        <v>1</v>
      </c>
      <c r="F765" s="158" t="s">
        <v>754</v>
      </c>
      <c r="H765" s="159">
        <v>45.6</v>
      </c>
      <c r="I765" s="160"/>
      <c r="L765" s="156"/>
      <c r="M765" s="161"/>
      <c r="T765" s="162"/>
      <c r="AT765" s="157" t="s">
        <v>141</v>
      </c>
      <c r="AU765" s="157" t="s">
        <v>90</v>
      </c>
      <c r="AV765" s="13" t="s">
        <v>90</v>
      </c>
      <c r="AW765" s="13" t="s">
        <v>36</v>
      </c>
      <c r="AX765" s="13" t="s">
        <v>80</v>
      </c>
      <c r="AY765" s="157" t="s">
        <v>128</v>
      </c>
    </row>
    <row r="766" spans="2:65" s="14" customFormat="1" ht="11.25">
      <c r="B766" s="163"/>
      <c r="D766" s="144" t="s">
        <v>141</v>
      </c>
      <c r="E766" s="164" t="s">
        <v>1</v>
      </c>
      <c r="F766" s="165" t="s">
        <v>149</v>
      </c>
      <c r="H766" s="166">
        <v>153.22399999999999</v>
      </c>
      <c r="I766" s="167"/>
      <c r="L766" s="163"/>
      <c r="M766" s="168"/>
      <c r="T766" s="169"/>
      <c r="AT766" s="164" t="s">
        <v>141</v>
      </c>
      <c r="AU766" s="164" t="s">
        <v>90</v>
      </c>
      <c r="AV766" s="14" t="s">
        <v>135</v>
      </c>
      <c r="AW766" s="14" t="s">
        <v>36</v>
      </c>
      <c r="AX766" s="14" t="s">
        <v>88</v>
      </c>
      <c r="AY766" s="164" t="s">
        <v>128</v>
      </c>
    </row>
    <row r="767" spans="2:65" s="11" customFormat="1" ht="22.9" customHeight="1">
      <c r="B767" s="119"/>
      <c r="D767" s="120" t="s">
        <v>79</v>
      </c>
      <c r="E767" s="129" t="s">
        <v>755</v>
      </c>
      <c r="F767" s="129" t="s">
        <v>756</v>
      </c>
      <c r="I767" s="122"/>
      <c r="J767" s="130">
        <f>BK767</f>
        <v>0</v>
      </c>
      <c r="L767" s="119"/>
      <c r="M767" s="124"/>
      <c r="P767" s="125">
        <f>SUM(P768:P770)</f>
        <v>0</v>
      </c>
      <c r="R767" s="125">
        <f>SUM(R768:R770)</f>
        <v>0</v>
      </c>
      <c r="T767" s="126">
        <f>SUM(T768:T770)</f>
        <v>0</v>
      </c>
      <c r="AR767" s="120" t="s">
        <v>88</v>
      </c>
      <c r="AT767" s="127" t="s">
        <v>79</v>
      </c>
      <c r="AU767" s="127" t="s">
        <v>88</v>
      </c>
      <c r="AY767" s="120" t="s">
        <v>128</v>
      </c>
      <c r="BK767" s="128">
        <f>SUM(BK768:BK770)</f>
        <v>0</v>
      </c>
    </row>
    <row r="768" spans="2:65" s="1" customFormat="1" ht="24.2" customHeight="1">
      <c r="B768" s="31"/>
      <c r="C768" s="131" t="s">
        <v>757</v>
      </c>
      <c r="D768" s="131" t="s">
        <v>130</v>
      </c>
      <c r="E768" s="132" t="s">
        <v>758</v>
      </c>
      <c r="F768" s="133" t="s">
        <v>759</v>
      </c>
      <c r="G768" s="134" t="s">
        <v>271</v>
      </c>
      <c r="H768" s="135">
        <v>1516.848</v>
      </c>
      <c r="I768" s="136"/>
      <c r="J768" s="137">
        <f>ROUND(I768*H768,2)</f>
        <v>0</v>
      </c>
      <c r="K768" s="133" t="s">
        <v>134</v>
      </c>
      <c r="L768" s="31"/>
      <c r="M768" s="138" t="s">
        <v>1</v>
      </c>
      <c r="N768" s="139" t="s">
        <v>45</v>
      </c>
      <c r="P768" s="140">
        <f>O768*H768</f>
        <v>0</v>
      </c>
      <c r="Q768" s="140">
        <v>0</v>
      </c>
      <c r="R768" s="140">
        <f>Q768*H768</f>
        <v>0</v>
      </c>
      <c r="S768" s="140">
        <v>0</v>
      </c>
      <c r="T768" s="141">
        <f>S768*H768</f>
        <v>0</v>
      </c>
      <c r="AR768" s="142" t="s">
        <v>135</v>
      </c>
      <c r="AT768" s="142" t="s">
        <v>130</v>
      </c>
      <c r="AU768" s="142" t="s">
        <v>90</v>
      </c>
      <c r="AY768" s="16" t="s">
        <v>128</v>
      </c>
      <c r="BE768" s="143">
        <f>IF(N768="základní",J768,0)</f>
        <v>0</v>
      </c>
      <c r="BF768" s="143">
        <f>IF(N768="snížená",J768,0)</f>
        <v>0</v>
      </c>
      <c r="BG768" s="143">
        <f>IF(N768="zákl. přenesená",J768,0)</f>
        <v>0</v>
      </c>
      <c r="BH768" s="143">
        <f>IF(N768="sníž. přenesená",J768,0)</f>
        <v>0</v>
      </c>
      <c r="BI768" s="143">
        <f>IF(N768="nulová",J768,0)</f>
        <v>0</v>
      </c>
      <c r="BJ768" s="16" t="s">
        <v>88</v>
      </c>
      <c r="BK768" s="143">
        <f>ROUND(I768*H768,2)</f>
        <v>0</v>
      </c>
      <c r="BL768" s="16" t="s">
        <v>135</v>
      </c>
      <c r="BM768" s="142" t="s">
        <v>760</v>
      </c>
    </row>
    <row r="769" spans="2:47" s="1" customFormat="1" ht="11.25">
      <c r="B769" s="31"/>
      <c r="D769" s="144" t="s">
        <v>137</v>
      </c>
      <c r="F769" s="145" t="s">
        <v>759</v>
      </c>
      <c r="I769" s="146"/>
      <c r="L769" s="31"/>
      <c r="M769" s="147"/>
      <c r="T769" s="55"/>
      <c r="AT769" s="16" t="s">
        <v>137</v>
      </c>
      <c r="AU769" s="16" t="s">
        <v>90</v>
      </c>
    </row>
    <row r="770" spans="2:47" s="1" customFormat="1" ht="11.25">
      <c r="B770" s="31"/>
      <c r="D770" s="148" t="s">
        <v>139</v>
      </c>
      <c r="F770" s="149" t="s">
        <v>761</v>
      </c>
      <c r="I770" s="146"/>
      <c r="L770" s="31"/>
      <c r="M770" s="180"/>
      <c r="N770" s="181"/>
      <c r="O770" s="181"/>
      <c r="P770" s="181"/>
      <c r="Q770" s="181"/>
      <c r="R770" s="181"/>
      <c r="S770" s="181"/>
      <c r="T770" s="182"/>
      <c r="AT770" s="16" t="s">
        <v>139</v>
      </c>
      <c r="AU770" s="16" t="s">
        <v>90</v>
      </c>
    </row>
    <row r="771" spans="2:47" s="1" customFormat="1" ht="6.95" customHeight="1">
      <c r="B771" s="43"/>
      <c r="C771" s="44"/>
      <c r="D771" s="44"/>
      <c r="E771" s="44"/>
      <c r="F771" s="44"/>
      <c r="G771" s="44"/>
      <c r="H771" s="44"/>
      <c r="I771" s="44"/>
      <c r="J771" s="44"/>
      <c r="K771" s="44"/>
      <c r="L771" s="31"/>
    </row>
  </sheetData>
  <sheetProtection algorithmName="SHA-512" hashValue="IQzNH042GGUR7WZYAiVCMAgseUZdTrBNKT14ME7rQa+BeTRPT1yKXiBKoOD3I70YoXamj6e7Y0QdCVfOppyFzg==" saltValue="XEGRjJNV47b84jNzEH8Nb6YBydSLeaSus/u+hfTWeXLcMu0aHE1/YmvpLqMas6kvGb5bzLYS4SzTIHW6ny2DLA==" spinCount="100000" sheet="1" objects="1" scenarios="1" formatColumns="0" formatRows="0" autoFilter="0"/>
  <autoFilter ref="C125:K770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hyperlinks>
    <hyperlink ref="F131" r:id="rId1" xr:uid="{00000000-0004-0000-0100-000000000000}"/>
    <hyperlink ref="F142" r:id="rId2" xr:uid="{00000000-0004-0000-0100-000001000000}"/>
    <hyperlink ref="F153" r:id="rId3" xr:uid="{00000000-0004-0000-0100-000002000000}"/>
    <hyperlink ref="F160" r:id="rId4" xr:uid="{00000000-0004-0000-0100-000003000000}"/>
    <hyperlink ref="F171" r:id="rId5" xr:uid="{00000000-0004-0000-0100-000004000000}"/>
    <hyperlink ref="F180" r:id="rId6" xr:uid="{00000000-0004-0000-0100-000005000000}"/>
    <hyperlink ref="F189" r:id="rId7" xr:uid="{00000000-0004-0000-0100-000006000000}"/>
    <hyperlink ref="F195" r:id="rId8" xr:uid="{00000000-0004-0000-0100-000007000000}"/>
    <hyperlink ref="F201" r:id="rId9" xr:uid="{00000000-0004-0000-0100-000008000000}"/>
    <hyperlink ref="F206" r:id="rId10" xr:uid="{00000000-0004-0000-0100-000009000000}"/>
    <hyperlink ref="F211" r:id="rId11" xr:uid="{00000000-0004-0000-0100-00000A000000}"/>
    <hyperlink ref="F219" r:id="rId12" xr:uid="{00000000-0004-0000-0100-00000B000000}"/>
    <hyperlink ref="F227" r:id="rId13" xr:uid="{00000000-0004-0000-0100-00000C000000}"/>
    <hyperlink ref="F233" r:id="rId14" xr:uid="{00000000-0004-0000-0100-00000D000000}"/>
    <hyperlink ref="F244" r:id="rId15" xr:uid="{00000000-0004-0000-0100-00000E000000}"/>
    <hyperlink ref="F255" r:id="rId16" xr:uid="{00000000-0004-0000-0100-00000F000000}"/>
    <hyperlink ref="F266" r:id="rId17" xr:uid="{00000000-0004-0000-0100-000010000000}"/>
    <hyperlink ref="F277" r:id="rId18" xr:uid="{00000000-0004-0000-0100-000011000000}"/>
    <hyperlink ref="F281" r:id="rId19" xr:uid="{00000000-0004-0000-0100-000012000000}"/>
    <hyperlink ref="F285" r:id="rId20" xr:uid="{00000000-0004-0000-0100-000013000000}"/>
    <hyperlink ref="F288" r:id="rId21" xr:uid="{00000000-0004-0000-0100-000014000000}"/>
    <hyperlink ref="F303" r:id="rId22" xr:uid="{00000000-0004-0000-0100-000015000000}"/>
    <hyperlink ref="F318" r:id="rId23" xr:uid="{00000000-0004-0000-0100-000016000000}"/>
    <hyperlink ref="F325" r:id="rId24" xr:uid="{00000000-0004-0000-0100-000017000000}"/>
    <hyperlink ref="F332" r:id="rId25" xr:uid="{00000000-0004-0000-0100-000018000000}"/>
    <hyperlink ref="F343" r:id="rId26" xr:uid="{00000000-0004-0000-0100-000019000000}"/>
    <hyperlink ref="F349" r:id="rId27" xr:uid="{00000000-0004-0000-0100-00001A000000}"/>
    <hyperlink ref="F366" r:id="rId28" xr:uid="{00000000-0004-0000-0100-00001B000000}"/>
    <hyperlink ref="F384" r:id="rId29" xr:uid="{00000000-0004-0000-0100-00001C000000}"/>
    <hyperlink ref="F393" r:id="rId30" xr:uid="{00000000-0004-0000-0100-00001D000000}"/>
    <hyperlink ref="F399" r:id="rId31" xr:uid="{00000000-0004-0000-0100-00001E000000}"/>
    <hyperlink ref="F408" r:id="rId32" xr:uid="{00000000-0004-0000-0100-00001F000000}"/>
    <hyperlink ref="F417" r:id="rId33" xr:uid="{00000000-0004-0000-0100-000020000000}"/>
    <hyperlink ref="F427" r:id="rId34" xr:uid="{00000000-0004-0000-0100-000021000000}"/>
    <hyperlink ref="F438" r:id="rId35" xr:uid="{00000000-0004-0000-0100-000022000000}"/>
    <hyperlink ref="F449" r:id="rId36" xr:uid="{00000000-0004-0000-0100-000023000000}"/>
    <hyperlink ref="F460" r:id="rId37" xr:uid="{00000000-0004-0000-0100-000024000000}"/>
    <hyperlink ref="F467" r:id="rId38" xr:uid="{00000000-0004-0000-0100-000025000000}"/>
    <hyperlink ref="F478" r:id="rId39" xr:uid="{00000000-0004-0000-0100-000026000000}"/>
    <hyperlink ref="F489" r:id="rId40" xr:uid="{00000000-0004-0000-0100-000027000000}"/>
    <hyperlink ref="F496" r:id="rId41" xr:uid="{00000000-0004-0000-0100-000028000000}"/>
    <hyperlink ref="F508" r:id="rId42" xr:uid="{00000000-0004-0000-0100-000029000000}"/>
    <hyperlink ref="F517" r:id="rId43" xr:uid="{00000000-0004-0000-0100-00002A000000}"/>
    <hyperlink ref="F522" r:id="rId44" xr:uid="{00000000-0004-0000-0100-00002B000000}"/>
    <hyperlink ref="F532" r:id="rId45" xr:uid="{00000000-0004-0000-0100-00002C000000}"/>
    <hyperlink ref="F542" r:id="rId46" xr:uid="{00000000-0004-0000-0100-00002D000000}"/>
    <hyperlink ref="F552" r:id="rId47" xr:uid="{00000000-0004-0000-0100-00002E000000}"/>
    <hyperlink ref="F561" r:id="rId48" xr:uid="{00000000-0004-0000-0100-00002F000000}"/>
    <hyperlink ref="F578" r:id="rId49" xr:uid="{00000000-0004-0000-0100-000030000000}"/>
    <hyperlink ref="F587" r:id="rId50" xr:uid="{00000000-0004-0000-0100-000031000000}"/>
    <hyperlink ref="F596" r:id="rId51" xr:uid="{00000000-0004-0000-0100-000032000000}"/>
    <hyperlink ref="F605" r:id="rId52" xr:uid="{00000000-0004-0000-0100-000033000000}"/>
    <hyperlink ref="F613" r:id="rId53" xr:uid="{00000000-0004-0000-0100-000034000000}"/>
    <hyperlink ref="F619" r:id="rId54" xr:uid="{00000000-0004-0000-0100-000035000000}"/>
    <hyperlink ref="F652" r:id="rId55" xr:uid="{00000000-0004-0000-0100-000036000000}"/>
    <hyperlink ref="F657" r:id="rId56" xr:uid="{00000000-0004-0000-0100-000037000000}"/>
    <hyperlink ref="F666" r:id="rId57" xr:uid="{00000000-0004-0000-0100-000038000000}"/>
    <hyperlink ref="F673" r:id="rId58" xr:uid="{00000000-0004-0000-0100-000039000000}"/>
    <hyperlink ref="F677" r:id="rId59" xr:uid="{00000000-0004-0000-0100-00003A000000}"/>
    <hyperlink ref="F681" r:id="rId60" xr:uid="{00000000-0004-0000-0100-00003B000000}"/>
    <hyperlink ref="F685" r:id="rId61" xr:uid="{00000000-0004-0000-0100-00003C000000}"/>
    <hyperlink ref="F696" r:id="rId62" xr:uid="{00000000-0004-0000-0100-00003D000000}"/>
    <hyperlink ref="F707" r:id="rId63" xr:uid="{00000000-0004-0000-0100-00003E000000}"/>
    <hyperlink ref="F718" r:id="rId64" xr:uid="{00000000-0004-0000-0100-00003F000000}"/>
    <hyperlink ref="F724" r:id="rId65" xr:uid="{00000000-0004-0000-0100-000040000000}"/>
    <hyperlink ref="F730" r:id="rId66" xr:uid="{00000000-0004-0000-0100-000041000000}"/>
    <hyperlink ref="F735" r:id="rId67" xr:uid="{00000000-0004-0000-0100-000042000000}"/>
    <hyperlink ref="F741" r:id="rId68" xr:uid="{00000000-0004-0000-0100-000043000000}"/>
    <hyperlink ref="F744" r:id="rId69" xr:uid="{00000000-0004-0000-0100-000044000000}"/>
    <hyperlink ref="F748" r:id="rId70" xr:uid="{00000000-0004-0000-0100-000045000000}"/>
    <hyperlink ref="F751" r:id="rId71" xr:uid="{00000000-0004-0000-0100-000046000000}"/>
    <hyperlink ref="F756" r:id="rId72" xr:uid="{00000000-0004-0000-0100-000047000000}"/>
    <hyperlink ref="F761" r:id="rId73" xr:uid="{00000000-0004-0000-0100-000048000000}"/>
    <hyperlink ref="F770" r:id="rId74" xr:uid="{00000000-0004-0000-0100-00004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95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4" t="str">
        <f>'Rekapitulace stavby'!K6</f>
        <v>Pardubice, Svítkov, ul. Školní - kanalizace mezi ul. Přerovská a Dlouhá</v>
      </c>
      <c r="F7" s="225"/>
      <c r="G7" s="225"/>
      <c r="H7" s="225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205" t="s">
        <v>762</v>
      </c>
      <c r="F9" s="226"/>
      <c r="G9" s="226"/>
      <c r="H9" s="226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8. 2. 2024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189"/>
      <c r="G18" s="189"/>
      <c r="H18" s="189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38</v>
      </c>
      <c r="I24" s="26" t="s">
        <v>28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8"/>
      <c r="E27" s="194" t="s">
        <v>1</v>
      </c>
      <c r="F27" s="194"/>
      <c r="G27" s="194"/>
      <c r="H27" s="19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40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90">
        <f>ROUND((SUM(BE121:BE168)),  2)</f>
        <v>0</v>
      </c>
      <c r="I33" s="91">
        <v>0.21</v>
      </c>
      <c r="J33" s="90">
        <f>ROUND(((SUM(BE121:BE168))*I33),  2)</f>
        <v>0</v>
      </c>
      <c r="L33" s="31"/>
    </row>
    <row r="34" spans="2:12" s="1" customFormat="1" ht="14.45" customHeight="1">
      <c r="B34" s="31"/>
      <c r="E34" s="26" t="s">
        <v>46</v>
      </c>
      <c r="F34" s="90">
        <f>ROUND((SUM(BF121:BF168)),  2)</f>
        <v>0</v>
      </c>
      <c r="I34" s="91">
        <v>0.15</v>
      </c>
      <c r="J34" s="90">
        <f>ROUND(((SUM(BF121:BF168))*I34),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90">
        <f>ROUND((SUM(BG121:BG168)),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90">
        <f>ROUND((SUM(BH121:BH168)),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90">
        <f>ROUND((SUM(BI121:BI168)),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50</v>
      </c>
      <c r="E39" s="56"/>
      <c r="F39" s="56"/>
      <c r="G39" s="94" t="s">
        <v>51</v>
      </c>
      <c r="H39" s="95" t="s">
        <v>52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55</v>
      </c>
      <c r="E61" s="33"/>
      <c r="F61" s="98" t="s">
        <v>56</v>
      </c>
      <c r="G61" s="42" t="s">
        <v>55</v>
      </c>
      <c r="H61" s="33"/>
      <c r="I61" s="33"/>
      <c r="J61" s="99" t="s">
        <v>56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55</v>
      </c>
      <c r="E76" s="33"/>
      <c r="F76" s="98" t="s">
        <v>56</v>
      </c>
      <c r="G76" s="42" t="s">
        <v>55</v>
      </c>
      <c r="H76" s="33"/>
      <c r="I76" s="33"/>
      <c r="J76" s="99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4" t="str">
        <f>E7</f>
        <v>Pardubice, Svítkov, ul. Školní - kanalizace mezi ul. Přerovská a Dlouhá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96</v>
      </c>
      <c r="L86" s="31"/>
    </row>
    <row r="87" spans="2:47" s="1" customFormat="1" ht="16.5" customHeight="1">
      <c r="B87" s="31"/>
      <c r="E87" s="205" t="str">
        <f>E9</f>
        <v>848-10 - VON 01 - Vedlejší a ostatní náklady</v>
      </c>
      <c r="F87" s="226"/>
      <c r="G87" s="226"/>
      <c r="H87" s="226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Pardubice</v>
      </c>
      <c r="I89" s="26" t="s">
        <v>22</v>
      </c>
      <c r="J89" s="51" t="str">
        <f>IF(J12="","",J12)</f>
        <v>8. 2. 2024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Vodovody a kanalizaace Pardubice, a.s.</v>
      </c>
      <c r="I91" s="26" t="s">
        <v>32</v>
      </c>
      <c r="J91" s="29" t="str">
        <f>E21</f>
        <v>VK PROJEKT, spol. s r.o.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Ladislav Konvalina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101</v>
      </c>
      <c r="J96" s="65">
        <f>J121</f>
        <v>0</v>
      </c>
      <c r="L96" s="31"/>
      <c r="AU96" s="16" t="s">
        <v>102</v>
      </c>
    </row>
    <row r="97" spans="2:12" s="8" customFormat="1" ht="24.95" customHeight="1">
      <c r="B97" s="103"/>
      <c r="D97" s="104" t="s">
        <v>763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764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765</v>
      </c>
      <c r="E99" s="109"/>
      <c r="F99" s="109"/>
      <c r="G99" s="109"/>
      <c r="H99" s="109"/>
      <c r="I99" s="109"/>
      <c r="J99" s="110">
        <f>J143</f>
        <v>0</v>
      </c>
      <c r="L99" s="107"/>
    </row>
    <row r="100" spans="2:12" s="9" customFormat="1" ht="19.899999999999999" customHeight="1">
      <c r="B100" s="107"/>
      <c r="D100" s="108" t="s">
        <v>766</v>
      </c>
      <c r="E100" s="109"/>
      <c r="F100" s="109"/>
      <c r="G100" s="109"/>
      <c r="H100" s="109"/>
      <c r="I100" s="109"/>
      <c r="J100" s="110">
        <f>J154</f>
        <v>0</v>
      </c>
      <c r="L100" s="107"/>
    </row>
    <row r="101" spans="2:12" s="9" customFormat="1" ht="19.899999999999999" customHeight="1">
      <c r="B101" s="107"/>
      <c r="D101" s="108" t="s">
        <v>767</v>
      </c>
      <c r="E101" s="109"/>
      <c r="F101" s="109"/>
      <c r="G101" s="109"/>
      <c r="H101" s="109"/>
      <c r="I101" s="109"/>
      <c r="J101" s="110">
        <f>J161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113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26.25" customHeight="1">
      <c r="B111" s="31"/>
      <c r="E111" s="224" t="str">
        <f>E7</f>
        <v>Pardubice, Svítkov, ul. Školní - kanalizace mezi ul. Přerovská a Dlouhá</v>
      </c>
      <c r="F111" s="225"/>
      <c r="G111" s="225"/>
      <c r="H111" s="225"/>
      <c r="L111" s="31"/>
    </row>
    <row r="112" spans="2:12" s="1" customFormat="1" ht="12" customHeight="1">
      <c r="B112" s="31"/>
      <c r="C112" s="26" t="s">
        <v>96</v>
      </c>
      <c r="L112" s="31"/>
    </row>
    <row r="113" spans="2:65" s="1" customFormat="1" ht="16.5" customHeight="1">
      <c r="B113" s="31"/>
      <c r="E113" s="205" t="str">
        <f>E9</f>
        <v>848-10 - VON 01 - Vedlejší a ostatní náklady</v>
      </c>
      <c r="F113" s="226"/>
      <c r="G113" s="226"/>
      <c r="H113" s="226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>Pardubice</v>
      </c>
      <c r="I115" s="26" t="s">
        <v>22</v>
      </c>
      <c r="J115" s="51" t="str">
        <f>IF(J12="","",J12)</f>
        <v>8. 2. 2024</v>
      </c>
      <c r="L115" s="31"/>
    </row>
    <row r="116" spans="2:65" s="1" customFormat="1" ht="6.95" customHeight="1">
      <c r="B116" s="31"/>
      <c r="L116" s="31"/>
    </row>
    <row r="117" spans="2:65" s="1" customFormat="1" ht="25.7" customHeight="1">
      <c r="B117" s="31"/>
      <c r="C117" s="26" t="s">
        <v>24</v>
      </c>
      <c r="F117" s="24" t="str">
        <f>E15</f>
        <v>Vodovody a kanalizaace Pardubice, a.s.</v>
      </c>
      <c r="I117" s="26" t="s">
        <v>32</v>
      </c>
      <c r="J117" s="29" t="str">
        <f>E21</f>
        <v>VK PROJEKT, spol. s r.o.</v>
      </c>
      <c r="L117" s="31"/>
    </row>
    <row r="118" spans="2:65" s="1" customFormat="1" ht="15.2" customHeight="1">
      <c r="B118" s="31"/>
      <c r="C118" s="26" t="s">
        <v>30</v>
      </c>
      <c r="F118" s="24" t="str">
        <f>IF(E18="","",E18)</f>
        <v>Vyplň údaj</v>
      </c>
      <c r="I118" s="26" t="s">
        <v>37</v>
      </c>
      <c r="J118" s="29" t="str">
        <f>E24</f>
        <v>Ladislav Konvalina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114</v>
      </c>
      <c r="D120" s="113" t="s">
        <v>65</v>
      </c>
      <c r="E120" s="113" t="s">
        <v>61</v>
      </c>
      <c r="F120" s="113" t="s">
        <v>62</v>
      </c>
      <c r="G120" s="113" t="s">
        <v>115</v>
      </c>
      <c r="H120" s="113" t="s">
        <v>116</v>
      </c>
      <c r="I120" s="113" t="s">
        <v>117</v>
      </c>
      <c r="J120" s="113" t="s">
        <v>100</v>
      </c>
      <c r="K120" s="114" t="s">
        <v>118</v>
      </c>
      <c r="L120" s="111"/>
      <c r="M120" s="58" t="s">
        <v>1</v>
      </c>
      <c r="N120" s="59" t="s">
        <v>44</v>
      </c>
      <c r="O120" s="59" t="s">
        <v>119</v>
      </c>
      <c r="P120" s="59" t="s">
        <v>120</v>
      </c>
      <c r="Q120" s="59" t="s">
        <v>121</v>
      </c>
      <c r="R120" s="59" t="s">
        <v>122</v>
      </c>
      <c r="S120" s="59" t="s">
        <v>123</v>
      </c>
      <c r="T120" s="60" t="s">
        <v>124</v>
      </c>
    </row>
    <row r="121" spans="2:65" s="1" customFormat="1" ht="22.9" customHeight="1">
      <c r="B121" s="31"/>
      <c r="C121" s="63" t="s">
        <v>125</v>
      </c>
      <c r="J121" s="115">
        <f>BK121</f>
        <v>0</v>
      </c>
      <c r="L121" s="31"/>
      <c r="M121" s="61"/>
      <c r="N121" s="52"/>
      <c r="O121" s="52"/>
      <c r="P121" s="116">
        <f>P122</f>
        <v>0</v>
      </c>
      <c r="Q121" s="52"/>
      <c r="R121" s="116">
        <f>R122</f>
        <v>0</v>
      </c>
      <c r="S121" s="52"/>
      <c r="T121" s="117">
        <f>T122</f>
        <v>0</v>
      </c>
      <c r="AT121" s="16" t="s">
        <v>79</v>
      </c>
      <c r="AU121" s="16" t="s">
        <v>102</v>
      </c>
      <c r="BK121" s="118">
        <f>BK122</f>
        <v>0</v>
      </c>
    </row>
    <row r="122" spans="2:65" s="11" customFormat="1" ht="25.9" customHeight="1">
      <c r="B122" s="119"/>
      <c r="D122" s="120" t="s">
        <v>79</v>
      </c>
      <c r="E122" s="121" t="s">
        <v>768</v>
      </c>
      <c r="F122" s="121" t="s">
        <v>769</v>
      </c>
      <c r="I122" s="122"/>
      <c r="J122" s="123">
        <f>BK122</f>
        <v>0</v>
      </c>
      <c r="L122" s="119"/>
      <c r="M122" s="124"/>
      <c r="P122" s="125">
        <f>P123+P143+P154+P161</f>
        <v>0</v>
      </c>
      <c r="R122" s="125">
        <f>R123+R143+R154+R161</f>
        <v>0</v>
      </c>
      <c r="T122" s="126">
        <f>T123+T143+T154+T161</f>
        <v>0</v>
      </c>
      <c r="AR122" s="120" t="s">
        <v>88</v>
      </c>
      <c r="AT122" s="127" t="s">
        <v>79</v>
      </c>
      <c r="AU122" s="127" t="s">
        <v>80</v>
      </c>
      <c r="AY122" s="120" t="s">
        <v>128</v>
      </c>
      <c r="BK122" s="128">
        <f>BK123+BK143+BK154+BK161</f>
        <v>0</v>
      </c>
    </row>
    <row r="123" spans="2:65" s="11" customFormat="1" ht="22.9" customHeight="1">
      <c r="B123" s="119"/>
      <c r="D123" s="120" t="s">
        <v>79</v>
      </c>
      <c r="E123" s="129" t="s">
        <v>770</v>
      </c>
      <c r="F123" s="129" t="s">
        <v>771</v>
      </c>
      <c r="I123" s="122"/>
      <c r="J123" s="130">
        <f>BK123</f>
        <v>0</v>
      </c>
      <c r="L123" s="119"/>
      <c r="M123" s="124"/>
      <c r="P123" s="125">
        <f>SUM(P124:P142)</f>
        <v>0</v>
      </c>
      <c r="R123" s="125">
        <f>SUM(R124:R142)</f>
        <v>0</v>
      </c>
      <c r="T123" s="126">
        <f>SUM(T124:T142)</f>
        <v>0</v>
      </c>
      <c r="AR123" s="120" t="s">
        <v>164</v>
      </c>
      <c r="AT123" s="127" t="s">
        <v>79</v>
      </c>
      <c r="AU123" s="127" t="s">
        <v>88</v>
      </c>
      <c r="AY123" s="120" t="s">
        <v>128</v>
      </c>
      <c r="BK123" s="128">
        <f>SUM(BK124:BK142)</f>
        <v>0</v>
      </c>
    </row>
    <row r="124" spans="2:65" s="1" customFormat="1" ht="16.5" customHeight="1">
      <c r="B124" s="31"/>
      <c r="C124" s="131" t="s">
        <v>88</v>
      </c>
      <c r="D124" s="131" t="s">
        <v>130</v>
      </c>
      <c r="E124" s="132" t="s">
        <v>772</v>
      </c>
      <c r="F124" s="133" t="s">
        <v>773</v>
      </c>
      <c r="G124" s="134" t="s">
        <v>774</v>
      </c>
      <c r="H124" s="135">
        <v>1</v>
      </c>
      <c r="I124" s="136"/>
      <c r="J124" s="137">
        <f>ROUND(I124*H124,2)</f>
        <v>0</v>
      </c>
      <c r="K124" s="133" t="s">
        <v>1</v>
      </c>
      <c r="L124" s="31"/>
      <c r="M124" s="138" t="s">
        <v>1</v>
      </c>
      <c r="N124" s="139" t="s">
        <v>45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135</v>
      </c>
      <c r="AT124" s="142" t="s">
        <v>130</v>
      </c>
      <c r="AU124" s="142" t="s">
        <v>90</v>
      </c>
      <c r="AY124" s="16" t="s">
        <v>128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88</v>
      </c>
      <c r="BK124" s="143">
        <f>ROUND(I124*H124,2)</f>
        <v>0</v>
      </c>
      <c r="BL124" s="16" t="s">
        <v>135</v>
      </c>
      <c r="BM124" s="142" t="s">
        <v>775</v>
      </c>
    </row>
    <row r="125" spans="2:65" s="1" customFormat="1" ht="11.25">
      <c r="B125" s="31"/>
      <c r="D125" s="144" t="s">
        <v>137</v>
      </c>
      <c r="F125" s="145" t="s">
        <v>776</v>
      </c>
      <c r="I125" s="146"/>
      <c r="L125" s="31"/>
      <c r="M125" s="147"/>
      <c r="T125" s="55"/>
      <c r="AT125" s="16" t="s">
        <v>137</v>
      </c>
      <c r="AU125" s="16" t="s">
        <v>90</v>
      </c>
    </row>
    <row r="126" spans="2:65" s="13" customFormat="1" ht="11.25">
      <c r="B126" s="156"/>
      <c r="D126" s="144" t="s">
        <v>141</v>
      </c>
      <c r="E126" s="157" t="s">
        <v>1</v>
      </c>
      <c r="F126" s="158" t="s">
        <v>88</v>
      </c>
      <c r="H126" s="159">
        <v>1</v>
      </c>
      <c r="I126" s="160"/>
      <c r="L126" s="156"/>
      <c r="M126" s="161"/>
      <c r="T126" s="162"/>
      <c r="AT126" s="157" t="s">
        <v>141</v>
      </c>
      <c r="AU126" s="157" t="s">
        <v>90</v>
      </c>
      <c r="AV126" s="13" t="s">
        <v>90</v>
      </c>
      <c r="AW126" s="13" t="s">
        <v>36</v>
      </c>
      <c r="AX126" s="13" t="s">
        <v>80</v>
      </c>
      <c r="AY126" s="157" t="s">
        <v>128</v>
      </c>
    </row>
    <row r="127" spans="2:65" s="14" customFormat="1" ht="11.25">
      <c r="B127" s="163"/>
      <c r="D127" s="144" t="s">
        <v>141</v>
      </c>
      <c r="E127" s="164" t="s">
        <v>1</v>
      </c>
      <c r="F127" s="165" t="s">
        <v>149</v>
      </c>
      <c r="H127" s="166">
        <v>1</v>
      </c>
      <c r="I127" s="167"/>
      <c r="L127" s="163"/>
      <c r="M127" s="168"/>
      <c r="T127" s="169"/>
      <c r="AT127" s="164" t="s">
        <v>141</v>
      </c>
      <c r="AU127" s="164" t="s">
        <v>90</v>
      </c>
      <c r="AV127" s="14" t="s">
        <v>135</v>
      </c>
      <c r="AW127" s="14" t="s">
        <v>36</v>
      </c>
      <c r="AX127" s="14" t="s">
        <v>88</v>
      </c>
      <c r="AY127" s="164" t="s">
        <v>128</v>
      </c>
    </row>
    <row r="128" spans="2:65" s="1" customFormat="1" ht="16.5" customHeight="1">
      <c r="B128" s="31"/>
      <c r="C128" s="131" t="s">
        <v>90</v>
      </c>
      <c r="D128" s="131" t="s">
        <v>130</v>
      </c>
      <c r="E128" s="132" t="s">
        <v>777</v>
      </c>
      <c r="F128" s="133" t="s">
        <v>778</v>
      </c>
      <c r="G128" s="134" t="s">
        <v>779</v>
      </c>
      <c r="H128" s="135">
        <v>1</v>
      </c>
      <c r="I128" s="136"/>
      <c r="J128" s="137">
        <f>ROUND(I128*H128,2)</f>
        <v>0</v>
      </c>
      <c r="K128" s="133" t="s">
        <v>780</v>
      </c>
      <c r="L128" s="31"/>
      <c r="M128" s="138" t="s">
        <v>1</v>
      </c>
      <c r="N128" s="139" t="s">
        <v>45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781</v>
      </c>
      <c r="AT128" s="142" t="s">
        <v>130</v>
      </c>
      <c r="AU128" s="142" t="s">
        <v>90</v>
      </c>
      <c r="AY128" s="16" t="s">
        <v>128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88</v>
      </c>
      <c r="BK128" s="143">
        <f>ROUND(I128*H128,2)</f>
        <v>0</v>
      </c>
      <c r="BL128" s="16" t="s">
        <v>781</v>
      </c>
      <c r="BM128" s="142" t="s">
        <v>782</v>
      </c>
    </row>
    <row r="129" spans="2:65" s="1" customFormat="1" ht="19.5">
      <c r="B129" s="31"/>
      <c r="D129" s="144" t="s">
        <v>137</v>
      </c>
      <c r="F129" s="145" t="s">
        <v>783</v>
      </c>
      <c r="I129" s="146"/>
      <c r="L129" s="31"/>
      <c r="M129" s="147"/>
      <c r="T129" s="55"/>
      <c r="AT129" s="16" t="s">
        <v>137</v>
      </c>
      <c r="AU129" s="16" t="s">
        <v>90</v>
      </c>
    </row>
    <row r="130" spans="2:65" s="1" customFormat="1" ht="11.25">
      <c r="B130" s="31"/>
      <c r="D130" s="148" t="s">
        <v>139</v>
      </c>
      <c r="F130" s="149" t="s">
        <v>784</v>
      </c>
      <c r="I130" s="146"/>
      <c r="L130" s="31"/>
      <c r="M130" s="147"/>
      <c r="T130" s="55"/>
      <c r="AT130" s="16" t="s">
        <v>139</v>
      </c>
      <c r="AU130" s="16" t="s">
        <v>90</v>
      </c>
    </row>
    <row r="131" spans="2:65" s="12" customFormat="1" ht="33.75">
      <c r="B131" s="150"/>
      <c r="D131" s="144" t="s">
        <v>141</v>
      </c>
      <c r="E131" s="151" t="s">
        <v>1</v>
      </c>
      <c r="F131" s="152" t="s">
        <v>785</v>
      </c>
      <c r="H131" s="151" t="s">
        <v>1</v>
      </c>
      <c r="I131" s="153"/>
      <c r="L131" s="150"/>
      <c r="M131" s="154"/>
      <c r="T131" s="155"/>
      <c r="AT131" s="151" t="s">
        <v>141</v>
      </c>
      <c r="AU131" s="151" t="s">
        <v>90</v>
      </c>
      <c r="AV131" s="12" t="s">
        <v>88</v>
      </c>
      <c r="AW131" s="12" t="s">
        <v>36</v>
      </c>
      <c r="AX131" s="12" t="s">
        <v>80</v>
      </c>
      <c r="AY131" s="151" t="s">
        <v>128</v>
      </c>
    </row>
    <row r="132" spans="2:65" s="12" customFormat="1" ht="11.25">
      <c r="B132" s="150"/>
      <c r="D132" s="144" t="s">
        <v>141</v>
      </c>
      <c r="E132" s="151" t="s">
        <v>1</v>
      </c>
      <c r="F132" s="152" t="s">
        <v>786</v>
      </c>
      <c r="H132" s="151" t="s">
        <v>1</v>
      </c>
      <c r="I132" s="153"/>
      <c r="L132" s="150"/>
      <c r="M132" s="154"/>
      <c r="T132" s="155"/>
      <c r="AT132" s="151" t="s">
        <v>141</v>
      </c>
      <c r="AU132" s="151" t="s">
        <v>90</v>
      </c>
      <c r="AV132" s="12" t="s">
        <v>88</v>
      </c>
      <c r="AW132" s="12" t="s">
        <v>36</v>
      </c>
      <c r="AX132" s="12" t="s">
        <v>80</v>
      </c>
      <c r="AY132" s="151" t="s">
        <v>128</v>
      </c>
    </row>
    <row r="133" spans="2:65" s="13" customFormat="1" ht="11.25">
      <c r="B133" s="156"/>
      <c r="D133" s="144" t="s">
        <v>141</v>
      </c>
      <c r="E133" s="157" t="s">
        <v>1</v>
      </c>
      <c r="F133" s="158" t="s">
        <v>88</v>
      </c>
      <c r="H133" s="159">
        <v>1</v>
      </c>
      <c r="I133" s="160"/>
      <c r="L133" s="156"/>
      <c r="M133" s="161"/>
      <c r="T133" s="162"/>
      <c r="AT133" s="157" t="s">
        <v>141</v>
      </c>
      <c r="AU133" s="157" t="s">
        <v>90</v>
      </c>
      <c r="AV133" s="13" t="s">
        <v>90</v>
      </c>
      <c r="AW133" s="13" t="s">
        <v>36</v>
      </c>
      <c r="AX133" s="13" t="s">
        <v>80</v>
      </c>
      <c r="AY133" s="157" t="s">
        <v>128</v>
      </c>
    </row>
    <row r="134" spans="2:65" s="1" customFormat="1" ht="16.5" customHeight="1">
      <c r="B134" s="31"/>
      <c r="C134" s="131" t="s">
        <v>155</v>
      </c>
      <c r="D134" s="131" t="s">
        <v>130</v>
      </c>
      <c r="E134" s="132" t="s">
        <v>787</v>
      </c>
      <c r="F134" s="133" t="s">
        <v>788</v>
      </c>
      <c r="G134" s="134" t="s">
        <v>779</v>
      </c>
      <c r="H134" s="135">
        <v>1</v>
      </c>
      <c r="I134" s="136"/>
      <c r="J134" s="137">
        <f>ROUND(I134*H134,2)</f>
        <v>0</v>
      </c>
      <c r="K134" s="133" t="s">
        <v>1</v>
      </c>
      <c r="L134" s="31"/>
      <c r="M134" s="138" t="s">
        <v>1</v>
      </c>
      <c r="N134" s="139" t="s">
        <v>45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781</v>
      </c>
      <c r="AT134" s="142" t="s">
        <v>130</v>
      </c>
      <c r="AU134" s="142" t="s">
        <v>90</v>
      </c>
      <c r="AY134" s="16" t="s">
        <v>128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88</v>
      </c>
      <c r="BK134" s="143">
        <f>ROUND(I134*H134,2)</f>
        <v>0</v>
      </c>
      <c r="BL134" s="16" t="s">
        <v>781</v>
      </c>
      <c r="BM134" s="142" t="s">
        <v>789</v>
      </c>
    </row>
    <row r="135" spans="2:65" s="1" customFormat="1" ht="11.25">
      <c r="B135" s="31"/>
      <c r="D135" s="144" t="s">
        <v>137</v>
      </c>
      <c r="F135" s="145" t="s">
        <v>788</v>
      </c>
      <c r="I135" s="146"/>
      <c r="L135" s="31"/>
      <c r="M135" s="147"/>
      <c r="T135" s="55"/>
      <c r="AT135" s="16" t="s">
        <v>137</v>
      </c>
      <c r="AU135" s="16" t="s">
        <v>90</v>
      </c>
    </row>
    <row r="136" spans="2:65" s="13" customFormat="1" ht="11.25">
      <c r="B136" s="156"/>
      <c r="D136" s="144" t="s">
        <v>141</v>
      </c>
      <c r="E136" s="157" t="s">
        <v>1</v>
      </c>
      <c r="F136" s="158" t="s">
        <v>88</v>
      </c>
      <c r="H136" s="159">
        <v>1</v>
      </c>
      <c r="I136" s="160"/>
      <c r="L136" s="156"/>
      <c r="M136" s="161"/>
      <c r="T136" s="162"/>
      <c r="AT136" s="157" t="s">
        <v>141</v>
      </c>
      <c r="AU136" s="157" t="s">
        <v>90</v>
      </c>
      <c r="AV136" s="13" t="s">
        <v>90</v>
      </c>
      <c r="AW136" s="13" t="s">
        <v>36</v>
      </c>
      <c r="AX136" s="13" t="s">
        <v>80</v>
      </c>
      <c r="AY136" s="157" t="s">
        <v>128</v>
      </c>
    </row>
    <row r="137" spans="2:65" s="1" customFormat="1" ht="24.2" customHeight="1">
      <c r="B137" s="31"/>
      <c r="C137" s="131" t="s">
        <v>135</v>
      </c>
      <c r="D137" s="131" t="s">
        <v>130</v>
      </c>
      <c r="E137" s="132" t="s">
        <v>790</v>
      </c>
      <c r="F137" s="133" t="s">
        <v>791</v>
      </c>
      <c r="G137" s="134" t="s">
        <v>779</v>
      </c>
      <c r="H137" s="135">
        <v>1</v>
      </c>
      <c r="I137" s="136"/>
      <c r="J137" s="137">
        <f>ROUND(I137*H137,2)</f>
        <v>0</v>
      </c>
      <c r="K137" s="133" t="s">
        <v>1</v>
      </c>
      <c r="L137" s="31"/>
      <c r="M137" s="138" t="s">
        <v>1</v>
      </c>
      <c r="N137" s="139" t="s">
        <v>45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781</v>
      </c>
      <c r="AT137" s="142" t="s">
        <v>130</v>
      </c>
      <c r="AU137" s="142" t="s">
        <v>90</v>
      </c>
      <c r="AY137" s="16" t="s">
        <v>128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88</v>
      </c>
      <c r="BK137" s="143">
        <f>ROUND(I137*H137,2)</f>
        <v>0</v>
      </c>
      <c r="BL137" s="16" t="s">
        <v>781</v>
      </c>
      <c r="BM137" s="142" t="s">
        <v>792</v>
      </c>
    </row>
    <row r="138" spans="2:65" s="1" customFormat="1" ht="11.25">
      <c r="B138" s="31"/>
      <c r="D138" s="144" t="s">
        <v>137</v>
      </c>
      <c r="F138" s="145" t="s">
        <v>791</v>
      </c>
      <c r="I138" s="146"/>
      <c r="L138" s="31"/>
      <c r="M138" s="147"/>
      <c r="T138" s="55"/>
      <c r="AT138" s="16" t="s">
        <v>137</v>
      </c>
      <c r="AU138" s="16" t="s">
        <v>90</v>
      </c>
    </row>
    <row r="139" spans="2:65" s="13" customFormat="1" ht="11.25">
      <c r="B139" s="156"/>
      <c r="D139" s="144" t="s">
        <v>141</v>
      </c>
      <c r="E139" s="157" t="s">
        <v>1</v>
      </c>
      <c r="F139" s="158" t="s">
        <v>88</v>
      </c>
      <c r="H139" s="159">
        <v>1</v>
      </c>
      <c r="I139" s="160"/>
      <c r="L139" s="156"/>
      <c r="M139" s="161"/>
      <c r="T139" s="162"/>
      <c r="AT139" s="157" t="s">
        <v>141</v>
      </c>
      <c r="AU139" s="157" t="s">
        <v>90</v>
      </c>
      <c r="AV139" s="13" t="s">
        <v>90</v>
      </c>
      <c r="AW139" s="13" t="s">
        <v>36</v>
      </c>
      <c r="AX139" s="13" t="s">
        <v>80</v>
      </c>
      <c r="AY139" s="157" t="s">
        <v>128</v>
      </c>
    </row>
    <row r="140" spans="2:65" s="1" customFormat="1" ht="16.5" customHeight="1">
      <c r="B140" s="31"/>
      <c r="C140" s="131" t="s">
        <v>164</v>
      </c>
      <c r="D140" s="131" t="s">
        <v>130</v>
      </c>
      <c r="E140" s="132" t="s">
        <v>793</v>
      </c>
      <c r="F140" s="133" t="s">
        <v>794</v>
      </c>
      <c r="G140" s="134" t="s">
        <v>779</v>
      </c>
      <c r="H140" s="135">
        <v>1</v>
      </c>
      <c r="I140" s="136"/>
      <c r="J140" s="137">
        <f>ROUND(I140*H140,2)</f>
        <v>0</v>
      </c>
      <c r="K140" s="133" t="s">
        <v>461</v>
      </c>
      <c r="L140" s="31"/>
      <c r="M140" s="138" t="s">
        <v>1</v>
      </c>
      <c r="N140" s="139" t="s">
        <v>45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781</v>
      </c>
      <c r="AT140" s="142" t="s">
        <v>130</v>
      </c>
      <c r="AU140" s="142" t="s">
        <v>90</v>
      </c>
      <c r="AY140" s="16" t="s">
        <v>128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88</v>
      </c>
      <c r="BK140" s="143">
        <f>ROUND(I140*H140,2)</f>
        <v>0</v>
      </c>
      <c r="BL140" s="16" t="s">
        <v>781</v>
      </c>
      <c r="BM140" s="142" t="s">
        <v>795</v>
      </c>
    </row>
    <row r="141" spans="2:65" s="1" customFormat="1" ht="11.25">
      <c r="B141" s="31"/>
      <c r="D141" s="144" t="s">
        <v>137</v>
      </c>
      <c r="F141" s="145" t="s">
        <v>794</v>
      </c>
      <c r="I141" s="146"/>
      <c r="L141" s="31"/>
      <c r="M141" s="147"/>
      <c r="T141" s="55"/>
      <c r="AT141" s="16" t="s">
        <v>137</v>
      </c>
      <c r="AU141" s="16" t="s">
        <v>90</v>
      </c>
    </row>
    <row r="142" spans="2:65" s="1" customFormat="1" ht="11.25">
      <c r="B142" s="31"/>
      <c r="D142" s="148" t="s">
        <v>139</v>
      </c>
      <c r="F142" s="149" t="s">
        <v>796</v>
      </c>
      <c r="I142" s="146"/>
      <c r="L142" s="31"/>
      <c r="M142" s="147"/>
      <c r="T142" s="55"/>
      <c r="AT142" s="16" t="s">
        <v>139</v>
      </c>
      <c r="AU142" s="16" t="s">
        <v>90</v>
      </c>
    </row>
    <row r="143" spans="2:65" s="11" customFormat="1" ht="22.9" customHeight="1">
      <c r="B143" s="119"/>
      <c r="D143" s="120" t="s">
        <v>79</v>
      </c>
      <c r="E143" s="129" t="s">
        <v>797</v>
      </c>
      <c r="F143" s="129" t="s">
        <v>798</v>
      </c>
      <c r="I143" s="122"/>
      <c r="J143" s="130">
        <f>BK143</f>
        <v>0</v>
      </c>
      <c r="L143" s="119"/>
      <c r="M143" s="124"/>
      <c r="P143" s="125">
        <f>SUM(P144:P153)</f>
        <v>0</v>
      </c>
      <c r="R143" s="125">
        <f>SUM(R144:R153)</f>
        <v>0</v>
      </c>
      <c r="T143" s="126">
        <f>SUM(T144:T153)</f>
        <v>0</v>
      </c>
      <c r="AR143" s="120" t="s">
        <v>164</v>
      </c>
      <c r="AT143" s="127" t="s">
        <v>79</v>
      </c>
      <c r="AU143" s="127" t="s">
        <v>88</v>
      </c>
      <c r="AY143" s="120" t="s">
        <v>128</v>
      </c>
      <c r="BK143" s="128">
        <f>SUM(BK144:BK153)</f>
        <v>0</v>
      </c>
    </row>
    <row r="144" spans="2:65" s="1" customFormat="1" ht="16.5" customHeight="1">
      <c r="B144" s="31"/>
      <c r="C144" s="131" t="s">
        <v>174</v>
      </c>
      <c r="D144" s="131" t="s">
        <v>130</v>
      </c>
      <c r="E144" s="132" t="s">
        <v>799</v>
      </c>
      <c r="F144" s="133" t="s">
        <v>800</v>
      </c>
      <c r="G144" s="134" t="s">
        <v>779</v>
      </c>
      <c r="H144" s="135">
        <v>1</v>
      </c>
      <c r="I144" s="136"/>
      <c r="J144" s="137">
        <f>ROUND(I144*H144,2)</f>
        <v>0</v>
      </c>
      <c r="K144" s="133" t="s">
        <v>1</v>
      </c>
      <c r="L144" s="31"/>
      <c r="M144" s="138" t="s">
        <v>1</v>
      </c>
      <c r="N144" s="139" t="s">
        <v>45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781</v>
      </c>
      <c r="AT144" s="142" t="s">
        <v>130</v>
      </c>
      <c r="AU144" s="142" t="s">
        <v>90</v>
      </c>
      <c r="AY144" s="16" t="s">
        <v>128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88</v>
      </c>
      <c r="BK144" s="143">
        <f>ROUND(I144*H144,2)</f>
        <v>0</v>
      </c>
      <c r="BL144" s="16" t="s">
        <v>781</v>
      </c>
      <c r="BM144" s="142" t="s">
        <v>801</v>
      </c>
    </row>
    <row r="145" spans="2:65" s="1" customFormat="1" ht="19.5">
      <c r="B145" s="31"/>
      <c r="D145" s="144" t="s">
        <v>137</v>
      </c>
      <c r="F145" s="145" t="s">
        <v>802</v>
      </c>
      <c r="I145" s="146"/>
      <c r="L145" s="31"/>
      <c r="M145" s="147"/>
      <c r="T145" s="55"/>
      <c r="AT145" s="16" t="s">
        <v>137</v>
      </c>
      <c r="AU145" s="16" t="s">
        <v>90</v>
      </c>
    </row>
    <row r="146" spans="2:65" s="12" customFormat="1" ht="11.25">
      <c r="B146" s="150"/>
      <c r="D146" s="144" t="s">
        <v>141</v>
      </c>
      <c r="E146" s="151" t="s">
        <v>1</v>
      </c>
      <c r="F146" s="152" t="s">
        <v>803</v>
      </c>
      <c r="H146" s="151" t="s">
        <v>1</v>
      </c>
      <c r="I146" s="153"/>
      <c r="L146" s="150"/>
      <c r="M146" s="154"/>
      <c r="T146" s="155"/>
      <c r="AT146" s="151" t="s">
        <v>141</v>
      </c>
      <c r="AU146" s="151" t="s">
        <v>90</v>
      </c>
      <c r="AV146" s="12" t="s">
        <v>88</v>
      </c>
      <c r="AW146" s="12" t="s">
        <v>36</v>
      </c>
      <c r="AX146" s="12" t="s">
        <v>80</v>
      </c>
      <c r="AY146" s="151" t="s">
        <v>128</v>
      </c>
    </row>
    <row r="147" spans="2:65" s="13" customFormat="1" ht="11.25">
      <c r="B147" s="156"/>
      <c r="D147" s="144" t="s">
        <v>141</v>
      </c>
      <c r="E147" s="157" t="s">
        <v>1</v>
      </c>
      <c r="F147" s="158" t="s">
        <v>88</v>
      </c>
      <c r="H147" s="159">
        <v>1</v>
      </c>
      <c r="I147" s="160"/>
      <c r="L147" s="156"/>
      <c r="M147" s="161"/>
      <c r="T147" s="162"/>
      <c r="AT147" s="157" t="s">
        <v>141</v>
      </c>
      <c r="AU147" s="157" t="s">
        <v>90</v>
      </c>
      <c r="AV147" s="13" t="s">
        <v>90</v>
      </c>
      <c r="AW147" s="13" t="s">
        <v>36</v>
      </c>
      <c r="AX147" s="13" t="s">
        <v>88</v>
      </c>
      <c r="AY147" s="157" t="s">
        <v>128</v>
      </c>
    </row>
    <row r="148" spans="2:65" s="1" customFormat="1" ht="16.5" customHeight="1">
      <c r="B148" s="31"/>
      <c r="C148" s="131" t="s">
        <v>180</v>
      </c>
      <c r="D148" s="131" t="s">
        <v>130</v>
      </c>
      <c r="E148" s="132" t="s">
        <v>804</v>
      </c>
      <c r="F148" s="133" t="s">
        <v>805</v>
      </c>
      <c r="G148" s="134" t="s">
        <v>806</v>
      </c>
      <c r="H148" s="135">
        <v>1</v>
      </c>
      <c r="I148" s="136"/>
      <c r="J148" s="137">
        <f>ROUND(I148*H148,2)</f>
        <v>0</v>
      </c>
      <c r="K148" s="133" t="s">
        <v>134</v>
      </c>
      <c r="L148" s="31"/>
      <c r="M148" s="138" t="s">
        <v>1</v>
      </c>
      <c r="N148" s="139" t="s">
        <v>45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781</v>
      </c>
      <c r="AT148" s="142" t="s">
        <v>130</v>
      </c>
      <c r="AU148" s="142" t="s">
        <v>90</v>
      </c>
      <c r="AY148" s="16" t="s">
        <v>128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88</v>
      </c>
      <c r="BK148" s="143">
        <f>ROUND(I148*H148,2)</f>
        <v>0</v>
      </c>
      <c r="BL148" s="16" t="s">
        <v>781</v>
      </c>
      <c r="BM148" s="142" t="s">
        <v>807</v>
      </c>
    </row>
    <row r="149" spans="2:65" s="1" customFormat="1" ht="11.25">
      <c r="B149" s="31"/>
      <c r="D149" s="144" t="s">
        <v>137</v>
      </c>
      <c r="F149" s="145" t="s">
        <v>805</v>
      </c>
      <c r="I149" s="146"/>
      <c r="L149" s="31"/>
      <c r="M149" s="147"/>
      <c r="T149" s="55"/>
      <c r="AT149" s="16" t="s">
        <v>137</v>
      </c>
      <c r="AU149" s="16" t="s">
        <v>90</v>
      </c>
    </row>
    <row r="150" spans="2:65" s="1" customFormat="1" ht="11.25">
      <c r="B150" s="31"/>
      <c r="D150" s="148" t="s">
        <v>139</v>
      </c>
      <c r="F150" s="149" t="s">
        <v>808</v>
      </c>
      <c r="I150" s="146"/>
      <c r="L150" s="31"/>
      <c r="M150" s="147"/>
      <c r="T150" s="55"/>
      <c r="AT150" s="16" t="s">
        <v>139</v>
      </c>
      <c r="AU150" s="16" t="s">
        <v>90</v>
      </c>
    </row>
    <row r="151" spans="2:65" s="1" customFormat="1" ht="16.5" customHeight="1">
      <c r="B151" s="31"/>
      <c r="C151" s="131" t="s">
        <v>189</v>
      </c>
      <c r="D151" s="131" t="s">
        <v>130</v>
      </c>
      <c r="E151" s="132" t="s">
        <v>809</v>
      </c>
      <c r="F151" s="133" t="s">
        <v>810</v>
      </c>
      <c r="G151" s="134" t="s">
        <v>806</v>
      </c>
      <c r="H151" s="135">
        <v>1</v>
      </c>
      <c r="I151" s="136"/>
      <c r="J151" s="137">
        <f>ROUND(I151*H151,2)</f>
        <v>0</v>
      </c>
      <c r="K151" s="133" t="s">
        <v>134</v>
      </c>
      <c r="L151" s="31"/>
      <c r="M151" s="138" t="s">
        <v>1</v>
      </c>
      <c r="N151" s="139" t="s">
        <v>45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781</v>
      </c>
      <c r="AT151" s="142" t="s">
        <v>130</v>
      </c>
      <c r="AU151" s="142" t="s">
        <v>90</v>
      </c>
      <c r="AY151" s="16" t="s">
        <v>128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88</v>
      </c>
      <c r="BK151" s="143">
        <f>ROUND(I151*H151,2)</f>
        <v>0</v>
      </c>
      <c r="BL151" s="16" t="s">
        <v>781</v>
      </c>
      <c r="BM151" s="142" t="s">
        <v>811</v>
      </c>
    </row>
    <row r="152" spans="2:65" s="1" customFormat="1" ht="11.25">
      <c r="B152" s="31"/>
      <c r="D152" s="144" t="s">
        <v>137</v>
      </c>
      <c r="F152" s="145" t="s">
        <v>810</v>
      </c>
      <c r="I152" s="146"/>
      <c r="L152" s="31"/>
      <c r="M152" s="147"/>
      <c r="T152" s="55"/>
      <c r="AT152" s="16" t="s">
        <v>137</v>
      </c>
      <c r="AU152" s="16" t="s">
        <v>90</v>
      </c>
    </row>
    <row r="153" spans="2:65" s="1" customFormat="1" ht="11.25">
      <c r="B153" s="31"/>
      <c r="D153" s="148" t="s">
        <v>139</v>
      </c>
      <c r="F153" s="149" t="s">
        <v>812</v>
      </c>
      <c r="I153" s="146"/>
      <c r="L153" s="31"/>
      <c r="M153" s="147"/>
      <c r="T153" s="55"/>
      <c r="AT153" s="16" t="s">
        <v>139</v>
      </c>
      <c r="AU153" s="16" t="s">
        <v>90</v>
      </c>
    </row>
    <row r="154" spans="2:65" s="11" customFormat="1" ht="22.9" customHeight="1">
      <c r="B154" s="119"/>
      <c r="D154" s="120" t="s">
        <v>79</v>
      </c>
      <c r="E154" s="129" t="s">
        <v>813</v>
      </c>
      <c r="F154" s="129" t="s">
        <v>814</v>
      </c>
      <c r="I154" s="122"/>
      <c r="J154" s="130">
        <f>BK154</f>
        <v>0</v>
      </c>
      <c r="L154" s="119"/>
      <c r="M154" s="124"/>
      <c r="P154" s="125">
        <f>SUM(P155:P160)</f>
        <v>0</v>
      </c>
      <c r="R154" s="125">
        <f>SUM(R155:R160)</f>
        <v>0</v>
      </c>
      <c r="T154" s="126">
        <f>SUM(T155:T160)</f>
        <v>0</v>
      </c>
      <c r="AR154" s="120" t="s">
        <v>164</v>
      </c>
      <c r="AT154" s="127" t="s">
        <v>79</v>
      </c>
      <c r="AU154" s="127" t="s">
        <v>88</v>
      </c>
      <c r="AY154" s="120" t="s">
        <v>128</v>
      </c>
      <c r="BK154" s="128">
        <f>SUM(BK155:BK160)</f>
        <v>0</v>
      </c>
    </row>
    <row r="155" spans="2:65" s="1" customFormat="1" ht="16.5" customHeight="1">
      <c r="B155" s="31"/>
      <c r="C155" s="131" t="s">
        <v>195</v>
      </c>
      <c r="D155" s="131" t="s">
        <v>130</v>
      </c>
      <c r="E155" s="132" t="s">
        <v>815</v>
      </c>
      <c r="F155" s="133" t="s">
        <v>816</v>
      </c>
      <c r="G155" s="134" t="s">
        <v>779</v>
      </c>
      <c r="H155" s="135">
        <v>1</v>
      </c>
      <c r="I155" s="136"/>
      <c r="J155" s="137">
        <f>ROUND(I155*H155,2)</f>
        <v>0</v>
      </c>
      <c r="K155" s="133" t="s">
        <v>780</v>
      </c>
      <c r="L155" s="31"/>
      <c r="M155" s="138" t="s">
        <v>1</v>
      </c>
      <c r="N155" s="139" t="s">
        <v>45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781</v>
      </c>
      <c r="AT155" s="142" t="s">
        <v>130</v>
      </c>
      <c r="AU155" s="142" t="s">
        <v>90</v>
      </c>
      <c r="AY155" s="16" t="s">
        <v>128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88</v>
      </c>
      <c r="BK155" s="143">
        <f>ROUND(I155*H155,2)</f>
        <v>0</v>
      </c>
      <c r="BL155" s="16" t="s">
        <v>781</v>
      </c>
      <c r="BM155" s="142" t="s">
        <v>817</v>
      </c>
    </row>
    <row r="156" spans="2:65" s="1" customFormat="1" ht="11.25">
      <c r="B156" s="31"/>
      <c r="D156" s="144" t="s">
        <v>137</v>
      </c>
      <c r="F156" s="145" t="s">
        <v>818</v>
      </c>
      <c r="I156" s="146"/>
      <c r="L156" s="31"/>
      <c r="M156" s="147"/>
      <c r="T156" s="55"/>
      <c r="AT156" s="16" t="s">
        <v>137</v>
      </c>
      <c r="AU156" s="16" t="s">
        <v>90</v>
      </c>
    </row>
    <row r="157" spans="2:65" s="1" customFormat="1" ht="11.25">
      <c r="B157" s="31"/>
      <c r="D157" s="148" t="s">
        <v>139</v>
      </c>
      <c r="F157" s="149" t="s">
        <v>819</v>
      </c>
      <c r="I157" s="146"/>
      <c r="L157" s="31"/>
      <c r="M157" s="147"/>
      <c r="T157" s="55"/>
      <c r="AT157" s="16" t="s">
        <v>139</v>
      </c>
      <c r="AU157" s="16" t="s">
        <v>90</v>
      </c>
    </row>
    <row r="158" spans="2:65" s="1" customFormat="1" ht="16.5" customHeight="1">
      <c r="B158" s="31"/>
      <c r="C158" s="131" t="s">
        <v>202</v>
      </c>
      <c r="D158" s="131" t="s">
        <v>130</v>
      </c>
      <c r="E158" s="132" t="s">
        <v>820</v>
      </c>
      <c r="F158" s="133" t="s">
        <v>821</v>
      </c>
      <c r="G158" s="134" t="s">
        <v>779</v>
      </c>
      <c r="H158" s="135">
        <v>1</v>
      </c>
      <c r="I158" s="136"/>
      <c r="J158" s="137">
        <f>ROUND(I158*H158,2)</f>
        <v>0</v>
      </c>
      <c r="K158" s="133" t="s">
        <v>780</v>
      </c>
      <c r="L158" s="31"/>
      <c r="M158" s="138" t="s">
        <v>1</v>
      </c>
      <c r="N158" s="139" t="s">
        <v>45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781</v>
      </c>
      <c r="AT158" s="142" t="s">
        <v>130</v>
      </c>
      <c r="AU158" s="142" t="s">
        <v>90</v>
      </c>
      <c r="AY158" s="16" t="s">
        <v>128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88</v>
      </c>
      <c r="BK158" s="143">
        <f>ROUND(I158*H158,2)</f>
        <v>0</v>
      </c>
      <c r="BL158" s="16" t="s">
        <v>781</v>
      </c>
      <c r="BM158" s="142" t="s">
        <v>822</v>
      </c>
    </row>
    <row r="159" spans="2:65" s="1" customFormat="1" ht="11.25">
      <c r="B159" s="31"/>
      <c r="D159" s="144" t="s">
        <v>137</v>
      </c>
      <c r="F159" s="145" t="s">
        <v>823</v>
      </c>
      <c r="I159" s="146"/>
      <c r="L159" s="31"/>
      <c r="M159" s="147"/>
      <c r="T159" s="55"/>
      <c r="AT159" s="16" t="s">
        <v>137</v>
      </c>
      <c r="AU159" s="16" t="s">
        <v>90</v>
      </c>
    </row>
    <row r="160" spans="2:65" s="1" customFormat="1" ht="11.25">
      <c r="B160" s="31"/>
      <c r="D160" s="148" t="s">
        <v>139</v>
      </c>
      <c r="F160" s="149" t="s">
        <v>824</v>
      </c>
      <c r="I160" s="146"/>
      <c r="L160" s="31"/>
      <c r="M160" s="147"/>
      <c r="T160" s="55"/>
      <c r="AT160" s="16" t="s">
        <v>139</v>
      </c>
      <c r="AU160" s="16" t="s">
        <v>90</v>
      </c>
    </row>
    <row r="161" spans="2:65" s="11" customFormat="1" ht="22.9" customHeight="1">
      <c r="B161" s="119"/>
      <c r="D161" s="120" t="s">
        <v>79</v>
      </c>
      <c r="E161" s="129" t="s">
        <v>825</v>
      </c>
      <c r="F161" s="129" t="s">
        <v>826</v>
      </c>
      <c r="I161" s="122"/>
      <c r="J161" s="130">
        <f>BK161</f>
        <v>0</v>
      </c>
      <c r="L161" s="119"/>
      <c r="M161" s="124"/>
      <c r="P161" s="125">
        <f>SUM(P162:P168)</f>
        <v>0</v>
      </c>
      <c r="R161" s="125">
        <f>SUM(R162:R168)</f>
        <v>0</v>
      </c>
      <c r="T161" s="126">
        <f>SUM(T162:T168)</f>
        <v>0</v>
      </c>
      <c r="AR161" s="120" t="s">
        <v>164</v>
      </c>
      <c r="AT161" s="127" t="s">
        <v>79</v>
      </c>
      <c r="AU161" s="127" t="s">
        <v>88</v>
      </c>
      <c r="AY161" s="120" t="s">
        <v>128</v>
      </c>
      <c r="BK161" s="128">
        <f>SUM(BK162:BK168)</f>
        <v>0</v>
      </c>
    </row>
    <row r="162" spans="2:65" s="1" customFormat="1" ht="16.5" customHeight="1">
      <c r="B162" s="31"/>
      <c r="C162" s="131" t="s">
        <v>208</v>
      </c>
      <c r="D162" s="131" t="s">
        <v>130</v>
      </c>
      <c r="E162" s="132" t="s">
        <v>827</v>
      </c>
      <c r="F162" s="133" t="s">
        <v>828</v>
      </c>
      <c r="G162" s="134" t="s">
        <v>133</v>
      </c>
      <c r="H162" s="135">
        <v>82080</v>
      </c>
      <c r="I162" s="136"/>
      <c r="J162" s="137">
        <f>ROUND(I162*H162,2)</f>
        <v>0</v>
      </c>
      <c r="K162" s="133" t="s">
        <v>134</v>
      </c>
      <c r="L162" s="31"/>
      <c r="M162" s="138" t="s">
        <v>1</v>
      </c>
      <c r="N162" s="139" t="s">
        <v>45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781</v>
      </c>
      <c r="AT162" s="142" t="s">
        <v>130</v>
      </c>
      <c r="AU162" s="142" t="s">
        <v>90</v>
      </c>
      <c r="AY162" s="16" t="s">
        <v>128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88</v>
      </c>
      <c r="BK162" s="143">
        <f>ROUND(I162*H162,2)</f>
        <v>0</v>
      </c>
      <c r="BL162" s="16" t="s">
        <v>781</v>
      </c>
      <c r="BM162" s="142" t="s">
        <v>829</v>
      </c>
    </row>
    <row r="163" spans="2:65" s="1" customFormat="1" ht="11.25">
      <c r="B163" s="31"/>
      <c r="D163" s="144" t="s">
        <v>137</v>
      </c>
      <c r="F163" s="145" t="s">
        <v>828</v>
      </c>
      <c r="I163" s="146"/>
      <c r="L163" s="31"/>
      <c r="M163" s="147"/>
      <c r="T163" s="55"/>
      <c r="AT163" s="16" t="s">
        <v>137</v>
      </c>
      <c r="AU163" s="16" t="s">
        <v>90</v>
      </c>
    </row>
    <row r="164" spans="2:65" s="1" customFormat="1" ht="11.25">
      <c r="B164" s="31"/>
      <c r="D164" s="148" t="s">
        <v>139</v>
      </c>
      <c r="F164" s="149" t="s">
        <v>830</v>
      </c>
      <c r="I164" s="146"/>
      <c r="L164" s="31"/>
      <c r="M164" s="147"/>
      <c r="T164" s="55"/>
      <c r="AT164" s="16" t="s">
        <v>139</v>
      </c>
      <c r="AU164" s="16" t="s">
        <v>90</v>
      </c>
    </row>
    <row r="165" spans="2:65" s="12" customFormat="1" ht="11.25">
      <c r="B165" s="150"/>
      <c r="D165" s="144" t="s">
        <v>141</v>
      </c>
      <c r="E165" s="151" t="s">
        <v>1</v>
      </c>
      <c r="F165" s="152" t="s">
        <v>831</v>
      </c>
      <c r="H165" s="151" t="s">
        <v>1</v>
      </c>
      <c r="I165" s="153"/>
      <c r="L165" s="150"/>
      <c r="M165" s="154"/>
      <c r="T165" s="155"/>
      <c r="AT165" s="151" t="s">
        <v>141</v>
      </c>
      <c r="AU165" s="151" t="s">
        <v>90</v>
      </c>
      <c r="AV165" s="12" t="s">
        <v>88</v>
      </c>
      <c r="AW165" s="12" t="s">
        <v>36</v>
      </c>
      <c r="AX165" s="12" t="s">
        <v>80</v>
      </c>
      <c r="AY165" s="151" t="s">
        <v>128</v>
      </c>
    </row>
    <row r="166" spans="2:65" s="12" customFormat="1" ht="11.25">
      <c r="B166" s="150"/>
      <c r="D166" s="144" t="s">
        <v>141</v>
      </c>
      <c r="E166" s="151" t="s">
        <v>1</v>
      </c>
      <c r="F166" s="152" t="s">
        <v>832</v>
      </c>
      <c r="H166" s="151" t="s">
        <v>1</v>
      </c>
      <c r="I166" s="153"/>
      <c r="L166" s="150"/>
      <c r="M166" s="154"/>
      <c r="T166" s="155"/>
      <c r="AT166" s="151" t="s">
        <v>141</v>
      </c>
      <c r="AU166" s="151" t="s">
        <v>90</v>
      </c>
      <c r="AV166" s="12" t="s">
        <v>88</v>
      </c>
      <c r="AW166" s="12" t="s">
        <v>36</v>
      </c>
      <c r="AX166" s="12" t="s">
        <v>80</v>
      </c>
      <c r="AY166" s="151" t="s">
        <v>128</v>
      </c>
    </row>
    <row r="167" spans="2:65" s="13" customFormat="1" ht="11.25">
      <c r="B167" s="156"/>
      <c r="D167" s="144" t="s">
        <v>141</v>
      </c>
      <c r="E167" s="157" t="s">
        <v>1</v>
      </c>
      <c r="F167" s="158" t="s">
        <v>833</v>
      </c>
      <c r="H167" s="159">
        <v>82080</v>
      </c>
      <c r="I167" s="160"/>
      <c r="L167" s="156"/>
      <c r="M167" s="161"/>
      <c r="T167" s="162"/>
      <c r="AT167" s="157" t="s">
        <v>141</v>
      </c>
      <c r="AU167" s="157" t="s">
        <v>90</v>
      </c>
      <c r="AV167" s="13" t="s">
        <v>90</v>
      </c>
      <c r="AW167" s="13" t="s">
        <v>36</v>
      </c>
      <c r="AX167" s="13" t="s">
        <v>80</v>
      </c>
      <c r="AY167" s="157" t="s">
        <v>128</v>
      </c>
    </row>
    <row r="168" spans="2:65" s="14" customFormat="1" ht="11.25">
      <c r="B168" s="163"/>
      <c r="D168" s="144" t="s">
        <v>141</v>
      </c>
      <c r="E168" s="164" t="s">
        <v>1</v>
      </c>
      <c r="F168" s="165" t="s">
        <v>149</v>
      </c>
      <c r="H168" s="166">
        <v>82080</v>
      </c>
      <c r="I168" s="167"/>
      <c r="L168" s="163"/>
      <c r="M168" s="183"/>
      <c r="N168" s="184"/>
      <c r="O168" s="184"/>
      <c r="P168" s="184"/>
      <c r="Q168" s="184"/>
      <c r="R168" s="184"/>
      <c r="S168" s="184"/>
      <c r="T168" s="185"/>
      <c r="AT168" s="164" t="s">
        <v>141</v>
      </c>
      <c r="AU168" s="164" t="s">
        <v>90</v>
      </c>
      <c r="AV168" s="14" t="s">
        <v>135</v>
      </c>
      <c r="AW168" s="14" t="s">
        <v>36</v>
      </c>
      <c r="AX168" s="14" t="s">
        <v>88</v>
      </c>
      <c r="AY168" s="164" t="s">
        <v>128</v>
      </c>
    </row>
    <row r="169" spans="2:65" s="1" customFormat="1" ht="6.95" customHeight="1">
      <c r="B169" s="43"/>
      <c r="C169" s="44"/>
      <c r="D169" s="44"/>
      <c r="E169" s="44"/>
      <c r="F169" s="44"/>
      <c r="G169" s="44"/>
      <c r="H169" s="44"/>
      <c r="I169" s="44"/>
      <c r="J169" s="44"/>
      <c r="K169" s="44"/>
      <c r="L169" s="31"/>
    </row>
  </sheetData>
  <sheetProtection algorithmName="SHA-512" hashValue="L6h5ZEY3TmemeJQ2iWeF2sLCIUuOJ9MVZBgeTUTSQng9zi8MgaRYP5HqzQhLGBFcvMj+0v2Wtlembu+n5ioZMA==" saltValue="1ktv7lBHt21CqZ8Eep0JIWinkaT0nbQEitYnSGNm4c8kdSHRtJMbnDlxyh/dfQtxY9bfR6QCgvIYgGvPAzh8aw==" spinCount="100000" sheet="1" objects="1" scenarios="1" formatColumns="0" formatRows="0" autoFilter="0"/>
  <autoFilter ref="C120:K168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30" r:id="rId1" xr:uid="{00000000-0004-0000-0200-000000000000}"/>
    <hyperlink ref="F142" r:id="rId2" xr:uid="{00000000-0004-0000-0200-000001000000}"/>
    <hyperlink ref="F150" r:id="rId3" xr:uid="{00000000-0004-0000-0200-000002000000}"/>
    <hyperlink ref="F153" r:id="rId4" xr:uid="{00000000-0004-0000-0200-000003000000}"/>
    <hyperlink ref="F157" r:id="rId5" xr:uid="{00000000-0004-0000-0200-000004000000}"/>
    <hyperlink ref="F160" r:id="rId6" xr:uid="{00000000-0004-0000-0200-000005000000}"/>
    <hyperlink ref="F164" r:id="rId7" xr:uid="{00000000-0004-0000-02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848-01 - IO 01 - Kanalizace</vt:lpstr>
      <vt:lpstr>848-10 - VON 01 - Vedlejš...</vt:lpstr>
      <vt:lpstr>'848-01 - IO 01 - Kanalizace'!Názvy_tisku</vt:lpstr>
      <vt:lpstr>'848-10 - VON 01 - Vedlejš...'!Názvy_tisku</vt:lpstr>
      <vt:lpstr>'Rekapitulace stavby'!Názvy_tisku</vt:lpstr>
      <vt:lpstr>'848-01 - IO 01 - Kanalizace'!Oblast_tisku</vt:lpstr>
      <vt:lpstr>'848-10 - VON 01 - Vedlejš...'!Oblast_tisku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DESKTOP-SS04TDM\VK PROJEKT</dc:creator>
  <cp:lastModifiedBy>Ladislav Konvalina</cp:lastModifiedBy>
  <dcterms:created xsi:type="dcterms:W3CDTF">2024-05-17T08:19:04Z</dcterms:created>
  <dcterms:modified xsi:type="dcterms:W3CDTF">2024-05-17T08:20:41Z</dcterms:modified>
</cp:coreProperties>
</file>