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1\M21-008 Zásobní řad z VVO (východního vodovodního okruhu) do Černé za Bory- vodovod\rozpočty\SO 05\ÚPRAVA 06_24 final\"/>
    </mc:Choice>
  </mc:AlternateContent>
  <bookViews>
    <workbookView xWindow="0" yWindow="0" windowWidth="0" windowHeight="0"/>
  </bookViews>
  <sheets>
    <sheet name="Rekapitulace stavby" sheetId="1" r:id="rId1"/>
    <sheet name="SO 05_I - SO 05 Průmyslov..." sheetId="2" r:id="rId2"/>
    <sheet name="SO 05_II - SO 05 Průmyslo..." sheetId="3" r:id="rId3"/>
    <sheet name="03 - Vedlejší a ostatní n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'SO 05_I - SO 05 Průmyslov...'!$C$126:$K$411</definedName>
    <definedName name="_xlnm.Print_Area" localSheetId="1">'SO 05_I - SO 05 Průmyslov...'!$C$4:$J$76,'SO 05_I - SO 05 Průmyslov...'!$C$82:$J$108,'SO 05_I - SO 05 Průmyslov...'!$C$114:$K$411</definedName>
    <definedName name="_xlnm.Print_Titles" localSheetId="1">'SO 05_I - SO 05 Průmyslov...'!$126:$126</definedName>
    <definedName name="_xlnm._FilterDatabase" localSheetId="2" hidden="1">'SO 05_II - SO 05 Průmyslo...'!$C$128:$K$763</definedName>
    <definedName name="_xlnm.Print_Area" localSheetId="2">'SO 05_II - SO 05 Průmyslo...'!$C$4:$J$76,'SO 05_II - SO 05 Průmyslo...'!$C$82:$J$110,'SO 05_II - SO 05 Průmyslo...'!$C$116:$K$763</definedName>
    <definedName name="_xlnm.Print_Titles" localSheetId="2">'SO 05_II - SO 05 Průmyslo...'!$128:$128</definedName>
    <definedName name="_xlnm._FilterDatabase" localSheetId="3" hidden="1">'03 - Vedlejší a ostatní n...'!$C$123:$K$171</definedName>
    <definedName name="_xlnm.Print_Area" localSheetId="3">'03 - Vedlejší a ostatní n...'!$C$4:$J$76,'03 - Vedlejší a ostatní n...'!$C$82:$J$105,'03 - Vedlejší a ostatní n...'!$C$111:$K$171</definedName>
    <definedName name="_xlnm.Print_Titles" localSheetId="3">'03 - Vedlejší a ostatní n...'!$123:$123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3" r="J37"/>
  <c r="J36"/>
  <c i="1" r="AY96"/>
  <c i="3" r="J35"/>
  <c i="1" r="AX96"/>
  <c i="3" r="BI761"/>
  <c r="BH761"/>
  <c r="BG761"/>
  <c r="BF761"/>
  <c r="T761"/>
  <c r="R761"/>
  <c r="P761"/>
  <c r="BI758"/>
  <c r="BH758"/>
  <c r="BG758"/>
  <c r="BF758"/>
  <c r="T758"/>
  <c r="R758"/>
  <c r="P758"/>
  <c r="BI756"/>
  <c r="BH756"/>
  <c r="BG756"/>
  <c r="BF756"/>
  <c r="T756"/>
  <c r="R756"/>
  <c r="P756"/>
  <c r="BI755"/>
  <c r="BH755"/>
  <c r="BG755"/>
  <c r="BF755"/>
  <c r="T755"/>
  <c r="R755"/>
  <c r="P755"/>
  <c r="BI752"/>
  <c r="BH752"/>
  <c r="BG752"/>
  <c r="BF752"/>
  <c r="T752"/>
  <c r="T751"/>
  <c r="R752"/>
  <c r="R751"/>
  <c r="P752"/>
  <c r="P751"/>
  <c r="BI749"/>
  <c r="BH749"/>
  <c r="BG749"/>
  <c r="BF749"/>
  <c r="T749"/>
  <c r="R749"/>
  <c r="P749"/>
  <c r="BI747"/>
  <c r="BH747"/>
  <c r="BG747"/>
  <c r="BF747"/>
  <c r="T747"/>
  <c r="R747"/>
  <c r="P747"/>
  <c r="BI743"/>
  <c r="BH743"/>
  <c r="BG743"/>
  <c r="BF743"/>
  <c r="T743"/>
  <c r="R743"/>
  <c r="P743"/>
  <c r="BI740"/>
  <c r="BH740"/>
  <c r="BG740"/>
  <c r="BF740"/>
  <c r="T740"/>
  <c r="R740"/>
  <c r="P740"/>
  <c r="BI739"/>
  <c r="BH739"/>
  <c r="BG739"/>
  <c r="BF739"/>
  <c r="T739"/>
  <c r="R739"/>
  <c r="P739"/>
  <c r="BI736"/>
  <c r="BH736"/>
  <c r="BG736"/>
  <c r="BF736"/>
  <c r="T736"/>
  <c r="R736"/>
  <c r="P736"/>
  <c r="BI731"/>
  <c r="BH731"/>
  <c r="BG731"/>
  <c r="BF731"/>
  <c r="T731"/>
  <c r="R731"/>
  <c r="P731"/>
  <c r="BI726"/>
  <c r="BH726"/>
  <c r="BG726"/>
  <c r="BF726"/>
  <c r="T726"/>
  <c r="R726"/>
  <c r="P726"/>
  <c r="BI721"/>
  <c r="BH721"/>
  <c r="BG721"/>
  <c r="BF721"/>
  <c r="T721"/>
  <c r="R721"/>
  <c r="P721"/>
  <c r="BI716"/>
  <c r="BH716"/>
  <c r="BG716"/>
  <c r="BF716"/>
  <c r="T716"/>
  <c r="R716"/>
  <c r="P716"/>
  <c r="BI714"/>
  <c r="BH714"/>
  <c r="BG714"/>
  <c r="BF714"/>
  <c r="T714"/>
  <c r="R714"/>
  <c r="P714"/>
  <c r="BI713"/>
  <c r="BH713"/>
  <c r="BG713"/>
  <c r="BF713"/>
  <c r="T713"/>
  <c r="R713"/>
  <c r="P713"/>
  <c r="BI712"/>
  <c r="BH712"/>
  <c r="BG712"/>
  <c r="BF712"/>
  <c r="T712"/>
  <c r="R712"/>
  <c r="P712"/>
  <c r="BI709"/>
  <c r="BH709"/>
  <c r="BG709"/>
  <c r="BF709"/>
  <c r="T709"/>
  <c r="R709"/>
  <c r="P709"/>
  <c r="BI706"/>
  <c r="BH706"/>
  <c r="BG706"/>
  <c r="BF706"/>
  <c r="T706"/>
  <c r="R706"/>
  <c r="P706"/>
  <c r="BI704"/>
  <c r="BH704"/>
  <c r="BG704"/>
  <c r="BF704"/>
  <c r="T704"/>
  <c r="R704"/>
  <c r="P704"/>
  <c r="BI702"/>
  <c r="BH702"/>
  <c r="BG702"/>
  <c r="BF702"/>
  <c r="T702"/>
  <c r="R702"/>
  <c r="P702"/>
  <c r="BI700"/>
  <c r="BH700"/>
  <c r="BG700"/>
  <c r="BF700"/>
  <c r="T700"/>
  <c r="R700"/>
  <c r="P700"/>
  <c r="BI699"/>
  <c r="BH699"/>
  <c r="BG699"/>
  <c r="BF699"/>
  <c r="T699"/>
  <c r="R699"/>
  <c r="P699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3"/>
  <c r="BH693"/>
  <c r="BG693"/>
  <c r="BF693"/>
  <c r="T693"/>
  <c r="R693"/>
  <c r="P693"/>
  <c r="BI692"/>
  <c r="BH692"/>
  <c r="BG692"/>
  <c r="BF692"/>
  <c r="T692"/>
  <c r="R692"/>
  <c r="P692"/>
  <c r="BI691"/>
  <c r="BH691"/>
  <c r="BG691"/>
  <c r="BF691"/>
  <c r="T691"/>
  <c r="R691"/>
  <c r="P691"/>
  <c r="BI690"/>
  <c r="BH690"/>
  <c r="BG690"/>
  <c r="BF690"/>
  <c r="T690"/>
  <c r="R690"/>
  <c r="P690"/>
  <c r="BI688"/>
  <c r="BH688"/>
  <c r="BG688"/>
  <c r="BF688"/>
  <c r="T688"/>
  <c r="R688"/>
  <c r="P688"/>
  <c r="BI687"/>
  <c r="BH687"/>
  <c r="BG687"/>
  <c r="BF687"/>
  <c r="T687"/>
  <c r="R687"/>
  <c r="P687"/>
  <c r="BI686"/>
  <c r="BH686"/>
  <c r="BG686"/>
  <c r="BF686"/>
  <c r="T686"/>
  <c r="R686"/>
  <c r="P686"/>
  <c r="BI685"/>
  <c r="BH685"/>
  <c r="BG685"/>
  <c r="BF685"/>
  <c r="T685"/>
  <c r="R685"/>
  <c r="P685"/>
  <c r="BI684"/>
  <c r="BH684"/>
  <c r="BG684"/>
  <c r="BF684"/>
  <c r="T684"/>
  <c r="R684"/>
  <c r="P684"/>
  <c r="BI683"/>
  <c r="BH683"/>
  <c r="BG683"/>
  <c r="BF683"/>
  <c r="T683"/>
  <c r="R683"/>
  <c r="P683"/>
  <c r="BI682"/>
  <c r="BH682"/>
  <c r="BG682"/>
  <c r="BF682"/>
  <c r="T682"/>
  <c r="R682"/>
  <c r="P682"/>
  <c r="BI681"/>
  <c r="BH681"/>
  <c r="BG681"/>
  <c r="BF681"/>
  <c r="T681"/>
  <c r="R681"/>
  <c r="P681"/>
  <c r="BI680"/>
  <c r="BH680"/>
  <c r="BG680"/>
  <c r="BF680"/>
  <c r="T680"/>
  <c r="R680"/>
  <c r="P680"/>
  <c r="BI679"/>
  <c r="BH679"/>
  <c r="BG679"/>
  <c r="BF679"/>
  <c r="T679"/>
  <c r="R679"/>
  <c r="P679"/>
  <c r="BI677"/>
  <c r="BH677"/>
  <c r="BG677"/>
  <c r="BF677"/>
  <c r="T677"/>
  <c r="R677"/>
  <c r="P677"/>
  <c r="BI676"/>
  <c r="BH676"/>
  <c r="BG676"/>
  <c r="BF676"/>
  <c r="T676"/>
  <c r="R676"/>
  <c r="P676"/>
  <c r="BI675"/>
  <c r="BH675"/>
  <c r="BG675"/>
  <c r="BF675"/>
  <c r="T675"/>
  <c r="R675"/>
  <c r="P675"/>
  <c r="BI674"/>
  <c r="BH674"/>
  <c r="BG674"/>
  <c r="BF674"/>
  <c r="T674"/>
  <c r="R674"/>
  <c r="P674"/>
  <c r="BI673"/>
  <c r="BH673"/>
  <c r="BG673"/>
  <c r="BF673"/>
  <c r="T673"/>
  <c r="R673"/>
  <c r="P673"/>
  <c r="BI672"/>
  <c r="BH672"/>
  <c r="BG672"/>
  <c r="BF672"/>
  <c r="T672"/>
  <c r="R672"/>
  <c r="P672"/>
  <c r="BI671"/>
  <c r="BH671"/>
  <c r="BG671"/>
  <c r="BF671"/>
  <c r="T671"/>
  <c r="R671"/>
  <c r="P671"/>
  <c r="BI670"/>
  <c r="BH670"/>
  <c r="BG670"/>
  <c r="BF670"/>
  <c r="T670"/>
  <c r="R670"/>
  <c r="P670"/>
  <c r="BI669"/>
  <c r="BH669"/>
  <c r="BG669"/>
  <c r="BF669"/>
  <c r="T669"/>
  <c r="R669"/>
  <c r="P669"/>
  <c r="BI668"/>
  <c r="BH668"/>
  <c r="BG668"/>
  <c r="BF668"/>
  <c r="T668"/>
  <c r="R668"/>
  <c r="P668"/>
  <c r="BI667"/>
  <c r="BH667"/>
  <c r="BG667"/>
  <c r="BF667"/>
  <c r="T667"/>
  <c r="R667"/>
  <c r="P667"/>
  <c r="BI665"/>
  <c r="BH665"/>
  <c r="BG665"/>
  <c r="BF665"/>
  <c r="T665"/>
  <c r="R665"/>
  <c r="P665"/>
  <c r="BI664"/>
  <c r="BH664"/>
  <c r="BG664"/>
  <c r="BF664"/>
  <c r="T664"/>
  <c r="R664"/>
  <c r="P664"/>
  <c r="BI663"/>
  <c r="BH663"/>
  <c r="BG663"/>
  <c r="BF663"/>
  <c r="T663"/>
  <c r="R663"/>
  <c r="P663"/>
  <c r="BI662"/>
  <c r="BH662"/>
  <c r="BG662"/>
  <c r="BF662"/>
  <c r="T662"/>
  <c r="R662"/>
  <c r="P662"/>
  <c r="BI661"/>
  <c r="BH661"/>
  <c r="BG661"/>
  <c r="BF661"/>
  <c r="T661"/>
  <c r="R661"/>
  <c r="P661"/>
  <c r="BI660"/>
  <c r="BH660"/>
  <c r="BG660"/>
  <c r="BF660"/>
  <c r="T660"/>
  <c r="R660"/>
  <c r="P660"/>
  <c r="BI659"/>
  <c r="BH659"/>
  <c r="BG659"/>
  <c r="BF659"/>
  <c r="T659"/>
  <c r="R659"/>
  <c r="P659"/>
  <c r="BI657"/>
  <c r="BH657"/>
  <c r="BG657"/>
  <c r="BF657"/>
  <c r="T657"/>
  <c r="R657"/>
  <c r="P657"/>
  <c r="BI656"/>
  <c r="BH656"/>
  <c r="BG656"/>
  <c r="BF656"/>
  <c r="T656"/>
  <c r="R656"/>
  <c r="P656"/>
  <c r="BI655"/>
  <c r="BH655"/>
  <c r="BG655"/>
  <c r="BF655"/>
  <c r="T655"/>
  <c r="R655"/>
  <c r="P655"/>
  <c r="BI654"/>
  <c r="BH654"/>
  <c r="BG654"/>
  <c r="BF654"/>
  <c r="T654"/>
  <c r="R654"/>
  <c r="P654"/>
  <c r="BI653"/>
  <c r="BH653"/>
  <c r="BG653"/>
  <c r="BF653"/>
  <c r="T653"/>
  <c r="R653"/>
  <c r="P653"/>
  <c r="BI652"/>
  <c r="BH652"/>
  <c r="BG652"/>
  <c r="BF652"/>
  <c r="T652"/>
  <c r="R652"/>
  <c r="P652"/>
  <c r="BI650"/>
  <c r="BH650"/>
  <c r="BG650"/>
  <c r="BF650"/>
  <c r="T650"/>
  <c r="R650"/>
  <c r="P650"/>
  <c r="BI649"/>
  <c r="BH649"/>
  <c r="BG649"/>
  <c r="BF649"/>
  <c r="T649"/>
  <c r="R649"/>
  <c r="P649"/>
  <c r="BI648"/>
  <c r="BH648"/>
  <c r="BG648"/>
  <c r="BF648"/>
  <c r="T648"/>
  <c r="R648"/>
  <c r="P648"/>
  <c r="BI647"/>
  <c r="BH647"/>
  <c r="BG647"/>
  <c r="BF647"/>
  <c r="T647"/>
  <c r="R647"/>
  <c r="P647"/>
  <c r="BI646"/>
  <c r="BH646"/>
  <c r="BG646"/>
  <c r="BF646"/>
  <c r="T646"/>
  <c r="R646"/>
  <c r="P646"/>
  <c r="BI645"/>
  <c r="BH645"/>
  <c r="BG645"/>
  <c r="BF645"/>
  <c r="T645"/>
  <c r="R645"/>
  <c r="P645"/>
  <c r="BI644"/>
  <c r="BH644"/>
  <c r="BG644"/>
  <c r="BF644"/>
  <c r="T644"/>
  <c r="R644"/>
  <c r="P644"/>
  <c r="BI643"/>
  <c r="BH643"/>
  <c r="BG643"/>
  <c r="BF643"/>
  <c r="T643"/>
  <c r="R643"/>
  <c r="P643"/>
  <c r="BI642"/>
  <c r="BH642"/>
  <c r="BG642"/>
  <c r="BF642"/>
  <c r="T642"/>
  <c r="R642"/>
  <c r="P642"/>
  <c r="BI641"/>
  <c r="BH641"/>
  <c r="BG641"/>
  <c r="BF641"/>
  <c r="T641"/>
  <c r="R641"/>
  <c r="P641"/>
  <c r="BI640"/>
  <c r="BH640"/>
  <c r="BG640"/>
  <c r="BF640"/>
  <c r="T640"/>
  <c r="R640"/>
  <c r="P640"/>
  <c r="BI639"/>
  <c r="BH639"/>
  <c r="BG639"/>
  <c r="BF639"/>
  <c r="T639"/>
  <c r="R639"/>
  <c r="P639"/>
  <c r="BI638"/>
  <c r="BH638"/>
  <c r="BG638"/>
  <c r="BF638"/>
  <c r="T638"/>
  <c r="R638"/>
  <c r="P638"/>
  <c r="BI637"/>
  <c r="BH637"/>
  <c r="BG637"/>
  <c r="BF637"/>
  <c r="T637"/>
  <c r="R637"/>
  <c r="P637"/>
  <c r="BI635"/>
  <c r="BH635"/>
  <c r="BG635"/>
  <c r="BF635"/>
  <c r="T635"/>
  <c r="R635"/>
  <c r="P635"/>
  <c r="BI634"/>
  <c r="BH634"/>
  <c r="BG634"/>
  <c r="BF634"/>
  <c r="T634"/>
  <c r="R634"/>
  <c r="P634"/>
  <c r="BI633"/>
  <c r="BH633"/>
  <c r="BG633"/>
  <c r="BF633"/>
  <c r="T633"/>
  <c r="R633"/>
  <c r="P633"/>
  <c r="BI632"/>
  <c r="BH632"/>
  <c r="BG632"/>
  <c r="BF632"/>
  <c r="T632"/>
  <c r="R632"/>
  <c r="P632"/>
  <c r="BI631"/>
  <c r="BH631"/>
  <c r="BG631"/>
  <c r="BF631"/>
  <c r="T631"/>
  <c r="R631"/>
  <c r="P631"/>
  <c r="BI630"/>
  <c r="BH630"/>
  <c r="BG630"/>
  <c r="BF630"/>
  <c r="T630"/>
  <c r="R630"/>
  <c r="P630"/>
  <c r="BI629"/>
  <c r="BH629"/>
  <c r="BG629"/>
  <c r="BF629"/>
  <c r="T629"/>
  <c r="R629"/>
  <c r="P629"/>
  <c r="BI628"/>
  <c r="BH628"/>
  <c r="BG628"/>
  <c r="BF628"/>
  <c r="T628"/>
  <c r="R628"/>
  <c r="P628"/>
  <c r="BI627"/>
  <c r="BH627"/>
  <c r="BG627"/>
  <c r="BF627"/>
  <c r="T627"/>
  <c r="R627"/>
  <c r="P627"/>
  <c r="BI625"/>
  <c r="BH625"/>
  <c r="BG625"/>
  <c r="BF625"/>
  <c r="T625"/>
  <c r="R625"/>
  <c r="P625"/>
  <c r="BI624"/>
  <c r="BH624"/>
  <c r="BG624"/>
  <c r="BF624"/>
  <c r="T624"/>
  <c r="R624"/>
  <c r="P624"/>
  <c r="BI623"/>
  <c r="BH623"/>
  <c r="BG623"/>
  <c r="BF623"/>
  <c r="T623"/>
  <c r="R623"/>
  <c r="P623"/>
  <c r="BI622"/>
  <c r="BH622"/>
  <c r="BG622"/>
  <c r="BF622"/>
  <c r="T622"/>
  <c r="R622"/>
  <c r="P622"/>
  <c r="BI621"/>
  <c r="BH621"/>
  <c r="BG621"/>
  <c r="BF621"/>
  <c r="T621"/>
  <c r="R621"/>
  <c r="P621"/>
  <c r="BI620"/>
  <c r="BH620"/>
  <c r="BG620"/>
  <c r="BF620"/>
  <c r="T620"/>
  <c r="R620"/>
  <c r="P620"/>
  <c r="BI618"/>
  <c r="BH618"/>
  <c r="BG618"/>
  <c r="BF618"/>
  <c r="T618"/>
  <c r="R618"/>
  <c r="P618"/>
  <c r="BI617"/>
  <c r="BH617"/>
  <c r="BG617"/>
  <c r="BF617"/>
  <c r="T617"/>
  <c r="R617"/>
  <c r="P617"/>
  <c r="BI615"/>
  <c r="BH615"/>
  <c r="BG615"/>
  <c r="BF615"/>
  <c r="T615"/>
  <c r="R615"/>
  <c r="P615"/>
  <c r="BI614"/>
  <c r="BH614"/>
  <c r="BG614"/>
  <c r="BF614"/>
  <c r="T614"/>
  <c r="R614"/>
  <c r="P614"/>
  <c r="BI613"/>
  <c r="BH613"/>
  <c r="BG613"/>
  <c r="BF613"/>
  <c r="T613"/>
  <c r="R613"/>
  <c r="P613"/>
  <c r="BI612"/>
  <c r="BH612"/>
  <c r="BG612"/>
  <c r="BF612"/>
  <c r="T612"/>
  <c r="R612"/>
  <c r="P612"/>
  <c r="BI611"/>
  <c r="BH611"/>
  <c r="BG611"/>
  <c r="BF611"/>
  <c r="T611"/>
  <c r="R611"/>
  <c r="P611"/>
  <c r="BI610"/>
  <c r="BH610"/>
  <c r="BG610"/>
  <c r="BF610"/>
  <c r="T610"/>
  <c r="R610"/>
  <c r="P610"/>
  <c r="BI609"/>
  <c r="BH609"/>
  <c r="BG609"/>
  <c r="BF609"/>
  <c r="T609"/>
  <c r="R609"/>
  <c r="P609"/>
  <c r="BI607"/>
  <c r="BH607"/>
  <c r="BG607"/>
  <c r="BF607"/>
  <c r="T607"/>
  <c r="R607"/>
  <c r="P607"/>
  <c r="BI606"/>
  <c r="BH606"/>
  <c r="BG606"/>
  <c r="BF606"/>
  <c r="T606"/>
  <c r="R606"/>
  <c r="P606"/>
  <c r="BI605"/>
  <c r="BH605"/>
  <c r="BG605"/>
  <c r="BF605"/>
  <c r="T605"/>
  <c r="R605"/>
  <c r="P605"/>
  <c r="BI604"/>
  <c r="BH604"/>
  <c r="BG604"/>
  <c r="BF604"/>
  <c r="T604"/>
  <c r="R604"/>
  <c r="P604"/>
  <c r="BI603"/>
  <c r="BH603"/>
  <c r="BG603"/>
  <c r="BF603"/>
  <c r="T603"/>
  <c r="R603"/>
  <c r="P603"/>
  <c r="BI602"/>
  <c r="BH602"/>
  <c r="BG602"/>
  <c r="BF602"/>
  <c r="T602"/>
  <c r="R602"/>
  <c r="P602"/>
  <c r="BI599"/>
  <c r="BH599"/>
  <c r="BG599"/>
  <c r="BF599"/>
  <c r="T599"/>
  <c r="R599"/>
  <c r="P599"/>
  <c r="BI597"/>
  <c r="BH597"/>
  <c r="BG597"/>
  <c r="BF597"/>
  <c r="T597"/>
  <c r="R597"/>
  <c r="P597"/>
  <c r="BI594"/>
  <c r="BH594"/>
  <c r="BG594"/>
  <c r="BF594"/>
  <c r="T594"/>
  <c r="R594"/>
  <c r="P594"/>
  <c r="BI592"/>
  <c r="BH592"/>
  <c r="BG592"/>
  <c r="BF592"/>
  <c r="T592"/>
  <c r="R592"/>
  <c r="P592"/>
  <c r="BI589"/>
  <c r="BH589"/>
  <c r="BG589"/>
  <c r="BF589"/>
  <c r="T589"/>
  <c r="R589"/>
  <c r="P589"/>
  <c r="BI588"/>
  <c r="BH588"/>
  <c r="BG588"/>
  <c r="BF588"/>
  <c r="T588"/>
  <c r="R588"/>
  <c r="P588"/>
  <c r="BI587"/>
  <c r="BH587"/>
  <c r="BG587"/>
  <c r="BF587"/>
  <c r="T587"/>
  <c r="R587"/>
  <c r="P587"/>
  <c r="BI586"/>
  <c r="BH586"/>
  <c r="BG586"/>
  <c r="BF586"/>
  <c r="T586"/>
  <c r="R586"/>
  <c r="P586"/>
  <c r="BI585"/>
  <c r="BH585"/>
  <c r="BG585"/>
  <c r="BF585"/>
  <c r="T585"/>
  <c r="R585"/>
  <c r="P585"/>
  <c r="BI584"/>
  <c r="BH584"/>
  <c r="BG584"/>
  <c r="BF584"/>
  <c r="T584"/>
  <c r="R584"/>
  <c r="P584"/>
  <c r="BI583"/>
  <c r="BH583"/>
  <c r="BG583"/>
  <c r="BF583"/>
  <c r="T583"/>
  <c r="R583"/>
  <c r="P583"/>
  <c r="BI582"/>
  <c r="BH582"/>
  <c r="BG582"/>
  <c r="BF582"/>
  <c r="T582"/>
  <c r="R582"/>
  <c r="P582"/>
  <c r="BI580"/>
  <c r="BH580"/>
  <c r="BG580"/>
  <c r="BF580"/>
  <c r="T580"/>
  <c r="R580"/>
  <c r="P580"/>
  <c r="BI579"/>
  <c r="BH579"/>
  <c r="BG579"/>
  <c r="BF579"/>
  <c r="T579"/>
  <c r="R579"/>
  <c r="P579"/>
  <c r="BI578"/>
  <c r="BH578"/>
  <c r="BG578"/>
  <c r="BF578"/>
  <c r="T578"/>
  <c r="R578"/>
  <c r="P578"/>
  <c r="BI577"/>
  <c r="BH577"/>
  <c r="BG577"/>
  <c r="BF577"/>
  <c r="T577"/>
  <c r="R577"/>
  <c r="P577"/>
  <c r="BI576"/>
  <c r="BH576"/>
  <c r="BG576"/>
  <c r="BF576"/>
  <c r="T576"/>
  <c r="R576"/>
  <c r="P576"/>
  <c r="BI575"/>
  <c r="BH575"/>
  <c r="BG575"/>
  <c r="BF575"/>
  <c r="T575"/>
  <c r="R575"/>
  <c r="P575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70"/>
  <c r="BH570"/>
  <c r="BG570"/>
  <c r="BF570"/>
  <c r="T570"/>
  <c r="R570"/>
  <c r="P570"/>
  <c r="BI569"/>
  <c r="BH569"/>
  <c r="BG569"/>
  <c r="BF569"/>
  <c r="T569"/>
  <c r="R569"/>
  <c r="P569"/>
  <c r="BI568"/>
  <c r="BH568"/>
  <c r="BG568"/>
  <c r="BF568"/>
  <c r="T568"/>
  <c r="R568"/>
  <c r="P568"/>
  <c r="BI567"/>
  <c r="BH567"/>
  <c r="BG567"/>
  <c r="BF567"/>
  <c r="T567"/>
  <c r="R567"/>
  <c r="P567"/>
  <c r="BI565"/>
  <c r="BH565"/>
  <c r="BG565"/>
  <c r="BF565"/>
  <c r="T565"/>
  <c r="R565"/>
  <c r="P565"/>
  <c r="BI564"/>
  <c r="BH564"/>
  <c r="BG564"/>
  <c r="BF564"/>
  <c r="T564"/>
  <c r="R564"/>
  <c r="P564"/>
  <c r="BI563"/>
  <c r="BH563"/>
  <c r="BG563"/>
  <c r="BF563"/>
  <c r="T563"/>
  <c r="R563"/>
  <c r="P563"/>
  <c r="BI562"/>
  <c r="BH562"/>
  <c r="BG562"/>
  <c r="BF562"/>
  <c r="T562"/>
  <c r="R562"/>
  <c r="P562"/>
  <c r="BI561"/>
  <c r="BH561"/>
  <c r="BG561"/>
  <c r="BF561"/>
  <c r="T561"/>
  <c r="R561"/>
  <c r="P561"/>
  <c r="BI560"/>
  <c r="BH560"/>
  <c r="BG560"/>
  <c r="BF560"/>
  <c r="T560"/>
  <c r="R560"/>
  <c r="P560"/>
  <c r="BI559"/>
  <c r="BH559"/>
  <c r="BG559"/>
  <c r="BF559"/>
  <c r="T559"/>
  <c r="R559"/>
  <c r="P559"/>
  <c r="BI558"/>
  <c r="BH558"/>
  <c r="BG558"/>
  <c r="BF558"/>
  <c r="T558"/>
  <c r="R558"/>
  <c r="P558"/>
  <c r="BI557"/>
  <c r="BH557"/>
  <c r="BG557"/>
  <c r="BF557"/>
  <c r="T557"/>
  <c r="R557"/>
  <c r="P557"/>
  <c r="BI556"/>
  <c r="BH556"/>
  <c r="BG556"/>
  <c r="BF556"/>
  <c r="T556"/>
  <c r="R556"/>
  <c r="P556"/>
  <c r="BI555"/>
  <c r="BH555"/>
  <c r="BG555"/>
  <c r="BF555"/>
  <c r="T555"/>
  <c r="R555"/>
  <c r="P555"/>
  <c r="BI554"/>
  <c r="BH554"/>
  <c r="BG554"/>
  <c r="BF554"/>
  <c r="T554"/>
  <c r="R554"/>
  <c r="P554"/>
  <c r="BI553"/>
  <c r="BH553"/>
  <c r="BG553"/>
  <c r="BF553"/>
  <c r="T553"/>
  <c r="R553"/>
  <c r="P553"/>
  <c r="BI551"/>
  <c r="BH551"/>
  <c r="BG551"/>
  <c r="BF551"/>
  <c r="T551"/>
  <c r="R551"/>
  <c r="P551"/>
  <c r="BI548"/>
  <c r="BH548"/>
  <c r="BG548"/>
  <c r="BF548"/>
  <c r="T548"/>
  <c r="R548"/>
  <c r="P548"/>
  <c r="BI546"/>
  <c r="BH546"/>
  <c r="BG546"/>
  <c r="BF546"/>
  <c r="T546"/>
  <c r="R546"/>
  <c r="P546"/>
  <c r="BI545"/>
  <c r="BH545"/>
  <c r="BG545"/>
  <c r="BF545"/>
  <c r="T545"/>
  <c r="R545"/>
  <c r="P545"/>
  <c r="BI544"/>
  <c r="BH544"/>
  <c r="BG544"/>
  <c r="BF544"/>
  <c r="T544"/>
  <c r="R544"/>
  <c r="P544"/>
  <c r="BI542"/>
  <c r="BH542"/>
  <c r="BG542"/>
  <c r="BF542"/>
  <c r="T542"/>
  <c r="R542"/>
  <c r="P542"/>
  <c r="BI541"/>
  <c r="BH541"/>
  <c r="BG541"/>
  <c r="BF541"/>
  <c r="T541"/>
  <c r="R541"/>
  <c r="P541"/>
  <c r="BI536"/>
  <c r="BH536"/>
  <c r="BG536"/>
  <c r="BF536"/>
  <c r="T536"/>
  <c r="R536"/>
  <c r="P536"/>
  <c r="BI531"/>
  <c r="BH531"/>
  <c r="BG531"/>
  <c r="BF531"/>
  <c r="T531"/>
  <c r="R531"/>
  <c r="P531"/>
  <c r="BI520"/>
  <c r="BH520"/>
  <c r="BG520"/>
  <c r="BF520"/>
  <c r="T520"/>
  <c r="R520"/>
  <c r="P520"/>
  <c r="BI511"/>
  <c r="BH511"/>
  <c r="BG511"/>
  <c r="BF511"/>
  <c r="T511"/>
  <c r="R511"/>
  <c r="P511"/>
  <c r="BI502"/>
  <c r="BH502"/>
  <c r="BG502"/>
  <c r="BF502"/>
  <c r="T502"/>
  <c r="R502"/>
  <c r="P502"/>
  <c r="BI497"/>
  <c r="BH497"/>
  <c r="BG497"/>
  <c r="BF497"/>
  <c r="T497"/>
  <c r="R497"/>
  <c r="P497"/>
  <c r="BI491"/>
  <c r="BH491"/>
  <c r="BG491"/>
  <c r="BF491"/>
  <c r="T491"/>
  <c r="R491"/>
  <c r="P491"/>
  <c r="BI482"/>
  <c r="BH482"/>
  <c r="BG482"/>
  <c r="BF482"/>
  <c r="T482"/>
  <c r="R482"/>
  <c r="P482"/>
  <c r="BI474"/>
  <c r="BH474"/>
  <c r="BG474"/>
  <c r="BF474"/>
  <c r="T474"/>
  <c r="R474"/>
  <c r="P474"/>
  <c r="BI462"/>
  <c r="BH462"/>
  <c r="BG462"/>
  <c r="BF462"/>
  <c r="T462"/>
  <c r="R462"/>
  <c r="P462"/>
  <c r="BI455"/>
  <c r="BH455"/>
  <c r="BG455"/>
  <c r="BF455"/>
  <c r="T455"/>
  <c r="R455"/>
  <c r="P455"/>
  <c r="BI448"/>
  <c r="BH448"/>
  <c r="BG448"/>
  <c r="BF448"/>
  <c r="T448"/>
  <c r="R448"/>
  <c r="P448"/>
  <c r="BI442"/>
  <c r="BH442"/>
  <c r="BG442"/>
  <c r="BF442"/>
  <c r="T442"/>
  <c r="R442"/>
  <c r="P442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28"/>
  <c r="BH428"/>
  <c r="BG428"/>
  <c r="BF428"/>
  <c r="T428"/>
  <c r="R428"/>
  <c r="P428"/>
  <c r="BI426"/>
  <c r="BH426"/>
  <c r="BG426"/>
  <c r="BF426"/>
  <c r="T426"/>
  <c r="R426"/>
  <c r="P426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5"/>
  <c r="BH415"/>
  <c r="BG415"/>
  <c r="BF415"/>
  <c r="T415"/>
  <c r="T405"/>
  <c r="R415"/>
  <c r="R405"/>
  <c r="P415"/>
  <c r="P405"/>
  <c r="BI406"/>
  <c r="BH406"/>
  <c r="BG406"/>
  <c r="BF406"/>
  <c r="T406"/>
  <c r="R406"/>
  <c r="P406"/>
  <c r="BI401"/>
  <c r="BH401"/>
  <c r="BG401"/>
  <c r="BF401"/>
  <c r="T401"/>
  <c r="R401"/>
  <c r="P401"/>
  <c r="BI397"/>
  <c r="BH397"/>
  <c r="BG397"/>
  <c r="BF397"/>
  <c r="T397"/>
  <c r="R397"/>
  <c r="P397"/>
  <c r="BI389"/>
  <c r="BH389"/>
  <c r="BG389"/>
  <c r="BF389"/>
  <c r="T389"/>
  <c r="R389"/>
  <c r="P389"/>
  <c r="BI382"/>
  <c r="BH382"/>
  <c r="BG382"/>
  <c r="BF382"/>
  <c r="T382"/>
  <c r="R382"/>
  <c r="P382"/>
  <c r="BI380"/>
  <c r="BH380"/>
  <c r="BG380"/>
  <c r="BF380"/>
  <c r="T380"/>
  <c r="R380"/>
  <c r="P380"/>
  <c r="BI374"/>
  <c r="BH374"/>
  <c r="BG374"/>
  <c r="BF374"/>
  <c r="T374"/>
  <c r="R374"/>
  <c r="P374"/>
  <c r="BI370"/>
  <c r="BH370"/>
  <c r="BG370"/>
  <c r="BF370"/>
  <c r="T370"/>
  <c r="R370"/>
  <c r="P370"/>
  <c r="BI346"/>
  <c r="BH346"/>
  <c r="BG346"/>
  <c r="BF346"/>
  <c r="T346"/>
  <c r="R346"/>
  <c r="P346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1"/>
  <c r="BH331"/>
  <c r="BG331"/>
  <c r="BF331"/>
  <c r="T331"/>
  <c r="R331"/>
  <c r="P331"/>
  <c r="BI322"/>
  <c r="BH322"/>
  <c r="BG322"/>
  <c r="BF322"/>
  <c r="T322"/>
  <c r="R322"/>
  <c r="P322"/>
  <c r="BI319"/>
  <c r="BH319"/>
  <c r="BG319"/>
  <c r="BF319"/>
  <c r="T319"/>
  <c r="R319"/>
  <c r="P319"/>
  <c r="BI313"/>
  <c r="BH313"/>
  <c r="BG313"/>
  <c r="BF313"/>
  <c r="T313"/>
  <c r="R313"/>
  <c r="P313"/>
  <c r="BI307"/>
  <c r="BH307"/>
  <c r="BG307"/>
  <c r="BF307"/>
  <c r="T307"/>
  <c r="R307"/>
  <c r="P307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8"/>
  <c r="BH288"/>
  <c r="BG288"/>
  <c r="BF288"/>
  <c r="T288"/>
  <c r="R288"/>
  <c r="P288"/>
  <c r="BI282"/>
  <c r="BH282"/>
  <c r="BG282"/>
  <c r="BF282"/>
  <c r="T282"/>
  <c r="R282"/>
  <c r="P282"/>
  <c r="BI281"/>
  <c r="BH281"/>
  <c r="BG281"/>
  <c r="BF281"/>
  <c r="T281"/>
  <c r="R281"/>
  <c r="P281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0"/>
  <c r="BH270"/>
  <c r="BG270"/>
  <c r="BF270"/>
  <c r="T270"/>
  <c r="R270"/>
  <c r="P270"/>
  <c r="BI269"/>
  <c r="BH269"/>
  <c r="BG269"/>
  <c r="BF269"/>
  <c r="T269"/>
  <c r="R269"/>
  <c r="P269"/>
  <c r="BI252"/>
  <c r="BH252"/>
  <c r="BG252"/>
  <c r="BF252"/>
  <c r="T252"/>
  <c r="R252"/>
  <c r="P252"/>
  <c r="BI235"/>
  <c r="BH235"/>
  <c r="BG235"/>
  <c r="BF235"/>
  <c r="T235"/>
  <c r="R235"/>
  <c r="P235"/>
  <c r="BI233"/>
  <c r="BH233"/>
  <c r="BG233"/>
  <c r="BF233"/>
  <c r="T233"/>
  <c r="R233"/>
  <c r="P233"/>
  <c r="BI225"/>
  <c r="BH225"/>
  <c r="BG225"/>
  <c r="BF225"/>
  <c r="T225"/>
  <c r="R225"/>
  <c r="P225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05"/>
  <c r="BH205"/>
  <c r="BG205"/>
  <c r="BF205"/>
  <c r="T205"/>
  <c r="R205"/>
  <c r="P205"/>
  <c r="BI195"/>
  <c r="BH195"/>
  <c r="BG195"/>
  <c r="BF195"/>
  <c r="T195"/>
  <c r="R195"/>
  <c r="P195"/>
  <c r="BI185"/>
  <c r="BH185"/>
  <c r="BG185"/>
  <c r="BF185"/>
  <c r="T185"/>
  <c r="R185"/>
  <c r="P185"/>
  <c r="BI175"/>
  <c r="BH175"/>
  <c r="BG175"/>
  <c r="BF175"/>
  <c r="T175"/>
  <c r="R175"/>
  <c r="P175"/>
  <c r="BI168"/>
  <c r="BH168"/>
  <c r="BG168"/>
  <c r="BF168"/>
  <c r="T168"/>
  <c r="R168"/>
  <c r="P168"/>
  <c r="BI155"/>
  <c r="BH155"/>
  <c r="BG155"/>
  <c r="BF155"/>
  <c r="T155"/>
  <c r="R155"/>
  <c r="P155"/>
  <c r="BI144"/>
  <c r="BH144"/>
  <c r="BG144"/>
  <c r="BF144"/>
  <c r="T144"/>
  <c r="R144"/>
  <c r="P144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2" r="J314"/>
  <c r="J37"/>
  <c r="J36"/>
  <c i="1" r="AY95"/>
  <c i="2" r="J35"/>
  <c i="1" r="AX95"/>
  <c i="2"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T402"/>
  <c r="R403"/>
  <c r="R402"/>
  <c r="P403"/>
  <c r="P402"/>
  <c r="BI400"/>
  <c r="BH400"/>
  <c r="BG400"/>
  <c r="BF400"/>
  <c r="T400"/>
  <c r="R400"/>
  <c r="P400"/>
  <c r="BI397"/>
  <c r="BH397"/>
  <c r="BG397"/>
  <c r="BF397"/>
  <c r="T397"/>
  <c r="R397"/>
  <c r="P397"/>
  <c r="BI396"/>
  <c r="BH396"/>
  <c r="BG396"/>
  <c r="BF396"/>
  <c r="T396"/>
  <c r="R396"/>
  <c r="P396"/>
  <c r="BI393"/>
  <c r="BH393"/>
  <c r="BG393"/>
  <c r="BF393"/>
  <c r="T393"/>
  <c r="R393"/>
  <c r="P393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39"/>
  <c r="BH339"/>
  <c r="BG339"/>
  <c r="BF339"/>
  <c r="T339"/>
  <c r="R339"/>
  <c r="P339"/>
  <c r="BI337"/>
  <c r="BH337"/>
  <c r="BG337"/>
  <c r="BF337"/>
  <c r="T337"/>
  <c r="R337"/>
  <c r="P337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18"/>
  <c r="BH318"/>
  <c r="BG318"/>
  <c r="BF318"/>
  <c r="T318"/>
  <c r="R318"/>
  <c r="P318"/>
  <c r="BI316"/>
  <c r="BH316"/>
  <c r="BG316"/>
  <c r="BF316"/>
  <c r="T316"/>
  <c r="R316"/>
  <c r="P316"/>
  <c r="J100"/>
  <c r="BI312"/>
  <c r="BH312"/>
  <c r="BG312"/>
  <c r="BF312"/>
  <c r="T312"/>
  <c r="R312"/>
  <c r="P312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5"/>
  <c r="BH295"/>
  <c r="BG295"/>
  <c r="BF295"/>
  <c r="T295"/>
  <c r="R295"/>
  <c r="P295"/>
  <c r="BI293"/>
  <c r="BH293"/>
  <c r="BG293"/>
  <c r="BF293"/>
  <c r="T293"/>
  <c r="R293"/>
  <c r="P293"/>
  <c r="BI287"/>
  <c r="BH287"/>
  <c r="BG287"/>
  <c r="BF287"/>
  <c r="T287"/>
  <c r="R287"/>
  <c r="P287"/>
  <c r="BI285"/>
  <c r="BH285"/>
  <c r="BG285"/>
  <c r="BF285"/>
  <c r="T285"/>
  <c r="R285"/>
  <c r="P285"/>
  <c r="BI278"/>
  <c r="BH278"/>
  <c r="BG278"/>
  <c r="BF278"/>
  <c r="T278"/>
  <c r="R278"/>
  <c r="P278"/>
  <c r="BI275"/>
  <c r="BH275"/>
  <c r="BG275"/>
  <c r="BF275"/>
  <c r="T275"/>
  <c r="R275"/>
  <c r="P275"/>
  <c r="BI262"/>
  <c r="BH262"/>
  <c r="BG262"/>
  <c r="BF262"/>
  <c r="T262"/>
  <c r="R262"/>
  <c r="P262"/>
  <c r="BI257"/>
  <c r="BH257"/>
  <c r="BG257"/>
  <c r="BF257"/>
  <c r="T257"/>
  <c r="R257"/>
  <c r="P257"/>
  <c r="BI252"/>
  <c r="BH252"/>
  <c r="BG252"/>
  <c r="BF252"/>
  <c r="T252"/>
  <c r="R252"/>
  <c r="P252"/>
  <c r="BI246"/>
  <c r="BH246"/>
  <c r="BG246"/>
  <c r="BF246"/>
  <c r="T246"/>
  <c r="R246"/>
  <c r="P246"/>
  <c r="BI240"/>
  <c r="BH240"/>
  <c r="BG240"/>
  <c r="BF240"/>
  <c r="T240"/>
  <c r="R240"/>
  <c r="P240"/>
  <c r="BI228"/>
  <c r="BH228"/>
  <c r="BG228"/>
  <c r="BF228"/>
  <c r="T228"/>
  <c r="R228"/>
  <c r="P228"/>
  <c r="BI224"/>
  <c r="BH224"/>
  <c r="BG224"/>
  <c r="BF224"/>
  <c r="T224"/>
  <c r="R224"/>
  <c r="P224"/>
  <c r="BI219"/>
  <c r="BH219"/>
  <c r="BG219"/>
  <c r="BF219"/>
  <c r="T219"/>
  <c r="R219"/>
  <c r="P219"/>
  <c r="BI208"/>
  <c r="BH208"/>
  <c r="BG208"/>
  <c r="BF208"/>
  <c r="T208"/>
  <c r="R208"/>
  <c r="P208"/>
  <c r="BI202"/>
  <c r="BH202"/>
  <c r="BG202"/>
  <c r="BF202"/>
  <c r="T202"/>
  <c r="R202"/>
  <c r="P202"/>
  <c r="BI201"/>
  <c r="BH201"/>
  <c r="BG201"/>
  <c r="BF201"/>
  <c r="T201"/>
  <c r="R201"/>
  <c r="P201"/>
  <c r="BI194"/>
  <c r="BH194"/>
  <c r="BG194"/>
  <c r="BF194"/>
  <c r="T194"/>
  <c r="R194"/>
  <c r="P194"/>
  <c r="BI177"/>
  <c r="BH177"/>
  <c r="BG177"/>
  <c r="BF177"/>
  <c r="T177"/>
  <c r="R177"/>
  <c r="P177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117"/>
  <c i="1" r="L90"/>
  <c r="AM90"/>
  <c r="AM89"/>
  <c r="L89"/>
  <c r="AM87"/>
  <c r="L87"/>
  <c r="L85"/>
  <c r="L84"/>
  <c i="2" r="BK409"/>
  <c r="BK406"/>
  <c r="BK403"/>
  <c r="BK400"/>
  <c r="BK397"/>
  <c r="BK396"/>
  <c r="BK393"/>
  <c r="BK391"/>
  <c r="J390"/>
  <c r="J388"/>
  <c r="J387"/>
  <c r="BK386"/>
  <c r="BK385"/>
  <c r="J384"/>
  <c r="J383"/>
  <c r="J382"/>
  <c r="J381"/>
  <c r="J380"/>
  <c r="J379"/>
  <c r="J378"/>
  <c r="BK377"/>
  <c r="J376"/>
  <c r="J375"/>
  <c r="BK371"/>
  <c r="J365"/>
  <c r="BK360"/>
  <c r="J353"/>
  <c r="J348"/>
  <c r="BK332"/>
  <c r="J306"/>
  <c r="J287"/>
  <c r="BK246"/>
  <c r="J219"/>
  <c r="J194"/>
  <c r="J152"/>
  <c r="J144"/>
  <c i="3" r="BK714"/>
  <c r="J675"/>
  <c r="BK648"/>
  <c r="J609"/>
  <c r="BK561"/>
  <c r="J437"/>
  <c r="J319"/>
  <c r="BK139"/>
  <c r="J714"/>
  <c r="J668"/>
  <c r="J617"/>
  <c r="BK573"/>
  <c r="BK536"/>
  <c r="BK397"/>
  <c r="J214"/>
  <c r="BK670"/>
  <c r="J615"/>
  <c r="J567"/>
  <c r="J542"/>
  <c r="J436"/>
  <c r="BK336"/>
  <c r="BK292"/>
  <c r="J139"/>
  <c r="BK736"/>
  <c r="BK692"/>
  <c r="J671"/>
  <c r="J645"/>
  <c r="BK604"/>
  <c r="J584"/>
  <c r="J541"/>
  <c r="BK370"/>
  <c r="J281"/>
  <c r="BK137"/>
  <c r="J740"/>
  <c r="BK695"/>
  <c r="BK676"/>
  <c r="J657"/>
  <c r="J632"/>
  <c r="BK599"/>
  <c r="BK568"/>
  <c r="J520"/>
  <c r="J389"/>
  <c r="J273"/>
  <c r="J755"/>
  <c r="J694"/>
  <c r="J669"/>
  <c r="J648"/>
  <c r="BK634"/>
  <c r="J613"/>
  <c r="J585"/>
  <c r="BK557"/>
  <c r="BK434"/>
  <c r="J302"/>
  <c r="J235"/>
  <c r="BK712"/>
  <c r="BK686"/>
  <c r="BK663"/>
  <c r="J638"/>
  <c r="J610"/>
  <c r="BK563"/>
  <c r="J426"/>
  <c r="J342"/>
  <c r="J270"/>
  <c r="J133"/>
  <c r="J712"/>
  <c r="BK684"/>
  <c r="BK647"/>
  <c r="BK633"/>
  <c r="BK611"/>
  <c r="J586"/>
  <c r="J562"/>
  <c r="J491"/>
  <c r="J420"/>
  <c r="J294"/>
  <c r="J155"/>
  <c i="4" r="J148"/>
  <c r="J169"/>
  <c r="J158"/>
  <c r="J170"/>
  <c r="J141"/>
  <c r="BK170"/>
  <c r="BK130"/>
  <c r="BK162"/>
  <c i="2" r="F36"/>
  <c r="J374"/>
  <c r="J371"/>
  <c r="J368"/>
  <c r="BK364"/>
  <c r="J362"/>
  <c r="J356"/>
  <c r="BK352"/>
  <c r="J350"/>
  <c r="BK346"/>
  <c r="BK342"/>
  <c r="BK328"/>
  <c r="BK316"/>
  <c r="BK302"/>
  <c r="J295"/>
  <c r="BK275"/>
  <c r="BK252"/>
  <c r="BK224"/>
  <c r="J208"/>
  <c r="BK177"/>
  <c r="J150"/>
  <c r="J134"/>
  <c i="3" r="J709"/>
  <c r="J679"/>
  <c r="BK661"/>
  <c r="J618"/>
  <c r="J564"/>
  <c r="BK531"/>
  <c r="BK331"/>
  <c r="BK235"/>
  <c r="BK758"/>
  <c r="BK681"/>
  <c r="J623"/>
  <c r="J583"/>
  <c r="BK546"/>
  <c r="BK374"/>
  <c r="J195"/>
  <c r="J661"/>
  <c r="BK605"/>
  <c r="BK562"/>
  <c r="BK497"/>
  <c i="2" r="J34"/>
  <c r="J373"/>
  <c r="BK369"/>
  <c r="J367"/>
  <c r="BK363"/>
  <c r="J360"/>
  <c r="BK355"/>
  <c r="J351"/>
  <c r="BK347"/>
  <c r="BK344"/>
  <c r="J339"/>
  <c r="BK318"/>
  <c r="J302"/>
  <c r="BK293"/>
  <c r="J278"/>
  <c r="J257"/>
  <c r="J240"/>
  <c r="BK201"/>
  <c r="J160"/>
  <c r="J146"/>
  <c r="J130"/>
  <c i="3" r="BK691"/>
  <c r="J654"/>
  <c r="J612"/>
  <c r="J560"/>
  <c r="BK474"/>
  <c r="BK281"/>
  <c r="J205"/>
  <c r="J716"/>
  <c r="BK673"/>
  <c r="BK638"/>
  <c r="BK609"/>
  <c r="BK556"/>
  <c r="BK428"/>
  <c r="BK233"/>
  <c r="J667"/>
  <c r="J606"/>
  <c r="J576"/>
  <c r="J428"/>
  <c r="BK307"/>
  <c r="J274"/>
  <c r="J144"/>
  <c r="BK752"/>
  <c r="BK700"/>
  <c r="J680"/>
  <c r="BK664"/>
  <c r="J629"/>
  <c r="BK603"/>
  <c r="J580"/>
  <c r="BK455"/>
  <c r="J336"/>
  <c r="BK225"/>
  <c r="J758"/>
  <c r="BK721"/>
  <c r="J684"/>
  <c r="BK672"/>
  <c r="BK646"/>
  <c r="BK627"/>
  <c r="BK597"/>
  <c r="J571"/>
  <c r="J462"/>
  <c r="BK319"/>
  <c r="BK134"/>
  <c r="BK704"/>
  <c r="J683"/>
  <c r="J659"/>
  <c r="J647"/>
  <c r="BK623"/>
  <c r="BK606"/>
  <c r="J569"/>
  <c r="BK436"/>
  <c r="BK406"/>
  <c r="J252"/>
  <c r="J138"/>
  <c r="BK709"/>
  <c r="BK685"/>
  <c r="BK641"/>
  <c r="J624"/>
  <c r="J582"/>
  <c r="J548"/>
  <c r="J421"/>
  <c r="BK302"/>
  <c r="J218"/>
  <c r="BK740"/>
  <c r="BK702"/>
  <c r="J676"/>
  <c r="BK644"/>
  <c r="BK630"/>
  <c r="BK589"/>
  <c r="BK571"/>
  <c r="BK502"/>
  <c r="BK423"/>
  <c r="J331"/>
  <c r="J168"/>
  <c i="4" r="J154"/>
  <c r="J145"/>
  <c r="BK168"/>
  <c r="J146"/>
  <c r="BK158"/>
  <c r="J136"/>
  <c r="BK150"/>
  <c r="BK148"/>
  <c r="BK145"/>
  <c i="2" r="J409"/>
  <c r="J406"/>
  <c r="J403"/>
  <c r="J400"/>
  <c r="J397"/>
  <c r="J396"/>
  <c r="J393"/>
  <c r="J391"/>
  <c r="BK390"/>
  <c r="BK388"/>
  <c r="BK387"/>
  <c r="J386"/>
  <c r="J385"/>
  <c r="BK384"/>
  <c r="BK383"/>
  <c r="BK382"/>
  <c r="BK381"/>
  <c r="BK380"/>
  <c r="BK379"/>
  <c r="BK378"/>
  <c r="BK376"/>
  <c r="BK375"/>
  <c r="J202"/>
  <c r="BK152"/>
  <c r="BK139"/>
  <c i="3" r="J752"/>
  <c r="BK694"/>
  <c r="BK669"/>
  <c r="J634"/>
  <c r="J574"/>
  <c r="BK545"/>
  <c r="J406"/>
  <c r="J269"/>
  <c r="J761"/>
  <c r="J686"/>
  <c r="J660"/>
  <c r="J633"/>
  <c r="J589"/>
  <c r="BK559"/>
  <c r="BK435"/>
  <c r="J291"/>
  <c r="BK132"/>
  <c r="BK645"/>
  <c r="BK588"/>
  <c r="J554"/>
  <c r="BK624"/>
  <c i="2" r="F35"/>
  <c r="BK370"/>
  <c r="BK367"/>
  <c r="J364"/>
  <c r="J361"/>
  <c r="BK354"/>
  <c r="BK351"/>
  <c r="J349"/>
  <c r="BK345"/>
  <c r="J337"/>
  <c r="BK325"/>
  <c r="J312"/>
  <c r="BK295"/>
  <c r="BK285"/>
  <c r="BK262"/>
  <c r="J246"/>
  <c r="BK219"/>
  <c r="BK194"/>
  <c r="J156"/>
  <c r="BK144"/>
  <c r="BK130"/>
  <c i="3" r="J702"/>
  <c r="J662"/>
  <c r="BK631"/>
  <c r="BK592"/>
  <c r="J557"/>
  <c r="J339"/>
  <c r="BK222"/>
  <c r="BK747"/>
  <c r="BK675"/>
  <c r="BK625"/>
  <c r="BK584"/>
  <c r="J563"/>
  <c r="J455"/>
  <c r="BK273"/>
  <c r="BK155"/>
  <c r="J650"/>
  <c r="J604"/>
  <c r="J559"/>
  <c r="J474"/>
  <c r="BK426"/>
  <c r="BK300"/>
  <c r="BK168"/>
  <c r="J134"/>
  <c r="BK731"/>
  <c r="BK696"/>
  <c r="BK674"/>
  <c r="BK660"/>
  <c r="J614"/>
  <c r="J587"/>
  <c r="BK564"/>
  <c r="BK442"/>
  <c r="BK282"/>
  <c r="BK144"/>
  <c r="BK755"/>
  <c r="J697"/>
  <c r="BK677"/>
  <c r="J664"/>
  <c r="BK637"/>
  <c r="J605"/>
  <c r="J577"/>
  <c r="J546"/>
  <c r="J346"/>
  <c r="BK195"/>
  <c r="J713"/>
  <c r="J677"/>
  <c r="J652"/>
  <c r="J628"/>
  <c r="BK615"/>
  <c r="J599"/>
  <c r="J568"/>
  <c r="BK482"/>
  <c r="J382"/>
  <c r="BK293"/>
  <c r="J135"/>
  <c r="J693"/>
  <c r="BK679"/>
  <c r="J649"/>
  <c r="BK621"/>
  <c r="J579"/>
  <c r="BK520"/>
  <c r="BK401"/>
  <c r="J282"/>
  <c r="BK138"/>
  <c r="J721"/>
  <c r="BK699"/>
  <c r="J665"/>
  <c r="J631"/>
  <c r="J592"/>
  <c r="BK577"/>
  <c r="BK542"/>
  <c r="BK437"/>
  <c r="BK382"/>
  <c r="BK288"/>
  <c i="4" r="J162"/>
  <c r="BK142"/>
  <c r="BK155"/>
  <c r="J149"/>
  <c r="BK164"/>
  <c r="J143"/>
  <c r="BK171"/>
  <c r="BK129"/>
  <c r="BK143"/>
  <c i="2" r="F37"/>
  <c r="BK373"/>
  <c r="BK368"/>
  <c r="BK365"/>
  <c r="J363"/>
  <c r="BK357"/>
  <c r="J355"/>
  <c r="J352"/>
  <c r="BK348"/>
  <c r="J345"/>
  <c r="BK339"/>
  <c r="J328"/>
  <c r="J316"/>
  <c r="BK300"/>
  <c r="J285"/>
  <c r="J262"/>
  <c r="BK240"/>
  <c r="J224"/>
  <c r="J201"/>
  <c r="BK156"/>
  <c r="J139"/>
  <c i="3" r="BK739"/>
  <c r="BK693"/>
  <c r="BK665"/>
  <c r="J622"/>
  <c r="BK567"/>
  <c r="J511"/>
  <c r="J307"/>
  <c r="J136"/>
  <c r="BK682"/>
  <c r="J644"/>
  <c r="BK610"/>
  <c r="J570"/>
  <c r="J448"/>
  <c r="BK322"/>
  <c r="BK175"/>
  <c r="BK654"/>
  <c r="BK583"/>
  <c r="J556"/>
  <c r="BK491"/>
  <c r="J594"/>
  <c r="BK555"/>
  <c r="BK415"/>
  <c r="J295"/>
  <c r="J185"/>
  <c r="J747"/>
  <c r="BK716"/>
  <c r="J682"/>
  <c r="BK656"/>
  <c r="J635"/>
  <c r="BK614"/>
  <c r="J588"/>
  <c r="BK560"/>
  <c r="J435"/>
  <c r="BK291"/>
  <c r="BK749"/>
  <c r="BK690"/>
  <c r="BK671"/>
  <c r="BK649"/>
  <c r="J637"/>
  <c r="BK618"/>
  <c r="J573"/>
  <c r="J531"/>
  <c r="J370"/>
  <c r="BK274"/>
  <c r="J749"/>
  <c r="BK697"/>
  <c r="BK659"/>
  <c r="J639"/>
  <c r="BK612"/>
  <c r="BK569"/>
  <c r="BK462"/>
  <c r="J374"/>
  <c r="BK294"/>
  <c r="J175"/>
  <c r="BK713"/>
  <c r="J695"/>
  <c r="BK662"/>
  <c r="BK635"/>
  <c r="J597"/>
  <c r="BK580"/>
  <c r="J551"/>
  <c r="J482"/>
  <c r="J401"/>
  <c r="BK218"/>
  <c r="BK135"/>
  <c i="4" r="J152"/>
  <c r="J171"/>
  <c r="J155"/>
  <c r="BK128"/>
  <c r="J142"/>
  <c r="BK154"/>
  <c r="J168"/>
  <c r="J164"/>
  <c i="2" r="J377"/>
  <c r="BK374"/>
  <c r="J372"/>
  <c r="J369"/>
  <c r="BK366"/>
  <c r="BK361"/>
  <c r="BK356"/>
  <c r="BK353"/>
  <c r="BK349"/>
  <c r="J346"/>
  <c r="J342"/>
  <c r="J332"/>
  <c r="J318"/>
  <c r="BK306"/>
  <c r="J293"/>
  <c r="BK278"/>
  <c r="BK257"/>
  <c r="BK228"/>
  <c r="BK208"/>
  <c r="J177"/>
  <c r="BK150"/>
  <c r="BK134"/>
  <c i="3" r="BK706"/>
  <c r="J673"/>
  <c r="BK640"/>
  <c r="J603"/>
  <c r="BK541"/>
  <c r="J397"/>
  <c r="J292"/>
  <c r="BK133"/>
  <c r="J696"/>
  <c r="BK650"/>
  <c r="J620"/>
  <c r="J578"/>
  <c r="BK554"/>
  <c r="BK421"/>
  <c r="J222"/>
  <c r="J656"/>
  <c r="J602"/>
  <c r="J565"/>
  <c r="J423"/>
  <c r="J296"/>
  <c r="BK269"/>
  <c r="J137"/>
  <c r="J739"/>
  <c r="J706"/>
  <c r="BK683"/>
  <c r="BK668"/>
  <c r="BK642"/>
  <c r="BK613"/>
  <c r="BK586"/>
  <c r="J545"/>
  <c r="J380"/>
  <c r="J233"/>
  <c r="BK761"/>
  <c r="J736"/>
  <c r="J687"/>
  <c r="BK667"/>
  <c r="BK643"/>
  <c r="BK620"/>
  <c r="J575"/>
  <c r="J558"/>
  <c r="J442"/>
  <c r="J293"/>
  <c r="J756"/>
  <c r="J688"/>
  <c r="BK653"/>
  <c r="J640"/>
  <c r="J627"/>
  <c r="J611"/>
  <c r="BK576"/>
  <c r="BK553"/>
  <c r="BK420"/>
  <c r="J300"/>
  <c r="BK205"/>
  <c r="BK743"/>
  <c r="BK688"/>
  <c r="BK657"/>
  <c r="J630"/>
  <c r="BK602"/>
  <c r="J553"/>
  <c r="J544"/>
  <c r="J415"/>
  <c r="BK296"/>
  <c r="BK136"/>
  <c r="BK726"/>
  <c r="J691"/>
  <c r="J653"/>
  <c r="J641"/>
  <c r="BK617"/>
  <c r="BK574"/>
  <c r="BK558"/>
  <c r="J434"/>
  <c r="BK339"/>
  <c r="J275"/>
  <c i="4" r="J150"/>
  <c r="J129"/>
  <c r="J127"/>
  <c r="J130"/>
  <c r="BK149"/>
  <c r="J128"/>
  <c r="BK141"/>
  <c r="BK146"/>
  <c r="J138"/>
  <c i="2" r="F34"/>
  <c r="BK372"/>
  <c r="J370"/>
  <c r="J366"/>
  <c r="BK362"/>
  <c r="J357"/>
  <c r="J354"/>
  <c r="BK350"/>
  <c r="J347"/>
  <c r="J344"/>
  <c r="BK337"/>
  <c r="J325"/>
  <c r="BK312"/>
  <c r="J300"/>
  <c r="BK287"/>
  <c r="J275"/>
  <c r="J252"/>
  <c r="J228"/>
  <c r="BK202"/>
  <c r="BK160"/>
  <c r="BK146"/>
  <c i="1" r="AS94"/>
  <c i="3" r="J643"/>
  <c r="BK578"/>
  <c r="J555"/>
  <c r="BK342"/>
  <c r="BK298"/>
  <c r="BK214"/>
  <c r="J692"/>
  <c r="J672"/>
  <c r="BK622"/>
  <c r="BK575"/>
  <c r="J502"/>
  <c r="J313"/>
  <c r="J140"/>
  <c r="J642"/>
  <c r="BK579"/>
  <c r="BK548"/>
  <c r="BK448"/>
  <c r="BK389"/>
  <c r="BK295"/>
  <c r="J225"/>
  <c r="BK756"/>
  <c r="J699"/>
  <c r="BK687"/>
  <c r="J670"/>
  <c r="BK652"/>
  <c r="J607"/>
  <c r="BK582"/>
  <c r="BK544"/>
  <c r="BK346"/>
  <c r="BK270"/>
  <c r="J132"/>
  <c r="J731"/>
  <c r="J690"/>
  <c r="J674"/>
  <c r="J655"/>
  <c r="BK629"/>
  <c r="BK594"/>
  <c r="BK565"/>
  <c r="J536"/>
  <c r="BK380"/>
  <c r="BK275"/>
  <c r="J726"/>
  <c r="J685"/>
  <c r="J663"/>
  <c r="BK639"/>
  <c r="J621"/>
  <c r="BK607"/>
  <c r="J561"/>
  <c r="BK511"/>
  <c r="BK313"/>
  <c r="J288"/>
  <c r="BK140"/>
  <c r="J700"/>
  <c r="J681"/>
  <c r="BK655"/>
  <c r="BK628"/>
  <c r="BK585"/>
  <c r="BK551"/>
  <c r="J422"/>
  <c r="J322"/>
  <c r="BK252"/>
  <c r="J743"/>
  <c r="J704"/>
  <c r="BK680"/>
  <c r="J646"/>
  <c r="BK632"/>
  <c r="J625"/>
  <c r="BK587"/>
  <c r="BK570"/>
  <c r="J497"/>
  <c r="BK422"/>
  <c r="J298"/>
  <c r="BK185"/>
  <c i="4" r="J160"/>
  <c r="J134"/>
  <c r="BK136"/>
  <c r="BK134"/>
  <c r="BK160"/>
  <c r="BK138"/>
  <c r="BK169"/>
  <c r="BK152"/>
  <c r="BK127"/>
  <c i="2" l="1" r="BK336"/>
  <c r="J336"/>
  <c r="J103"/>
  <c r="BK405"/>
  <c r="J405"/>
  <c r="J107"/>
  <c i="3" r="BK540"/>
  <c r="J540"/>
  <c r="J103"/>
  <c i="2" r="T129"/>
  <c r="T305"/>
  <c r="R315"/>
  <c r="R327"/>
  <c r="P395"/>
  <c i="3" r="P540"/>
  <c r="BK738"/>
  <c r="J738"/>
  <c r="J105"/>
  <c i="2" r="P336"/>
  <c r="T405"/>
  <c r="T404"/>
  <c i="3" r="T131"/>
  <c r="T419"/>
  <c r="R425"/>
  <c r="P447"/>
  <c r="P715"/>
  <c r="R754"/>
  <c i="4" r="BK126"/>
  <c r="J126"/>
  <c r="J98"/>
  <c i="2" r="R129"/>
  <c r="BK305"/>
  <c r="J305"/>
  <c r="J99"/>
  <c r="T315"/>
  <c r="T327"/>
  <c r="R395"/>
  <c i="3" r="T540"/>
  <c r="P738"/>
  <c r="T754"/>
  <c i="4" r="BK133"/>
  <c r="BK132"/>
  <c r="J132"/>
  <c r="J99"/>
  <c i="2" r="BK129"/>
  <c r="J129"/>
  <c r="J98"/>
  <c r="P305"/>
  <c r="BK315"/>
  <c r="J315"/>
  <c r="J101"/>
  <c r="BK327"/>
  <c r="J327"/>
  <c r="J102"/>
  <c r="BK395"/>
  <c r="J395"/>
  <c r="J104"/>
  <c i="3" r="BK131"/>
  <c r="J131"/>
  <c r="J98"/>
  <c r="BK419"/>
  <c r="J419"/>
  <c r="J100"/>
  <c r="BK425"/>
  <c r="J425"/>
  <c r="J101"/>
  <c r="BK447"/>
  <c r="J447"/>
  <c r="J102"/>
  <c r="BK715"/>
  <c r="J715"/>
  <c r="J104"/>
  <c r="R738"/>
  <c r="T757"/>
  <c i="4" r="T126"/>
  <c r="T125"/>
  <c r="R140"/>
  <c r="R139"/>
  <c i="2" r="R336"/>
  <c r="R405"/>
  <c r="R404"/>
  <c i="3" r="R540"/>
  <c r="T738"/>
  <c r="BK757"/>
  <c r="J757"/>
  <c r="J109"/>
  <c i="4" r="R126"/>
  <c r="R125"/>
  <c r="T133"/>
  <c r="T132"/>
  <c r="P140"/>
  <c r="P139"/>
  <c r="BK157"/>
  <c r="BK156"/>
  <c r="J156"/>
  <c r="J103"/>
  <c i="2" r="T336"/>
  <c r="P405"/>
  <c r="P404"/>
  <c i="3" r="R131"/>
  <c r="R130"/>
  <c r="P419"/>
  <c r="P425"/>
  <c r="T447"/>
  <c r="R715"/>
  <c r="BK754"/>
  <c r="J754"/>
  <c r="J108"/>
  <c r="R757"/>
  <c i="4" r="P133"/>
  <c r="P132"/>
  <c r="BK140"/>
  <c r="J140"/>
  <c r="J102"/>
  <c r="P157"/>
  <c r="P156"/>
  <c i="2" r="P129"/>
  <c r="P128"/>
  <c r="P127"/>
  <c i="1" r="AU95"/>
  <c i="2" r="R305"/>
  <c r="P315"/>
  <c r="P327"/>
  <c r="T395"/>
  <c i="3" r="P131"/>
  <c r="P130"/>
  <c r="R419"/>
  <c r="T425"/>
  <c r="R447"/>
  <c r="T715"/>
  <c r="P754"/>
  <c r="P757"/>
  <c i="4" r="P126"/>
  <c r="P125"/>
  <c r="P124"/>
  <c i="1" r="AU97"/>
  <c i="4" r="R133"/>
  <c r="R132"/>
  <c r="T140"/>
  <c r="T139"/>
  <c r="R157"/>
  <c r="R156"/>
  <c r="T157"/>
  <c r="T156"/>
  <c i="3" r="BK751"/>
  <c r="J751"/>
  <c r="J106"/>
  <c i="2" r="BK402"/>
  <c r="J402"/>
  <c r="J105"/>
  <c i="3" r="BK405"/>
  <c r="J405"/>
  <c r="J99"/>
  <c i="4" r="J89"/>
  <c r="BE149"/>
  <c r="BE150"/>
  <c r="E114"/>
  <c r="F121"/>
  <c r="BE128"/>
  <c r="BE129"/>
  <c r="BE136"/>
  <c r="BE138"/>
  <c r="BE158"/>
  <c r="BE160"/>
  <c r="BE171"/>
  <c r="BE143"/>
  <c r="BE148"/>
  <c r="BE162"/>
  <c i="3" r="BK130"/>
  <c r="J130"/>
  <c r="J97"/>
  <c i="4" r="BE130"/>
  <c r="BE146"/>
  <c r="BE154"/>
  <c r="BE155"/>
  <c i="3" r="BK753"/>
  <c r="J753"/>
  <c r="J107"/>
  <c i="4" r="BE127"/>
  <c r="BE152"/>
  <c r="BE134"/>
  <c r="BE141"/>
  <c r="BE142"/>
  <c r="BE145"/>
  <c r="BE170"/>
  <c r="BE164"/>
  <c r="BE168"/>
  <c r="BE169"/>
  <c i="3" r="BE133"/>
  <c r="BE140"/>
  <c r="BE235"/>
  <c r="BE291"/>
  <c r="BE292"/>
  <c r="BE295"/>
  <c r="BE302"/>
  <c r="BE313"/>
  <c r="BE374"/>
  <c r="BE544"/>
  <c r="BE546"/>
  <c r="BE563"/>
  <c r="BE564"/>
  <c r="BE565"/>
  <c r="BE568"/>
  <c r="BE607"/>
  <c r="BE621"/>
  <c r="BE659"/>
  <c r="BE669"/>
  <c r="BE671"/>
  <c r="BE674"/>
  <c r="BE694"/>
  <c r="BE696"/>
  <c r="BE739"/>
  <c r="BE139"/>
  <c r="BE205"/>
  <c r="BE233"/>
  <c r="BE307"/>
  <c r="BE434"/>
  <c r="BE435"/>
  <c r="BE482"/>
  <c r="BE491"/>
  <c r="BE536"/>
  <c r="BE555"/>
  <c r="BE558"/>
  <c r="BE575"/>
  <c r="BE594"/>
  <c r="BE604"/>
  <c r="BE615"/>
  <c r="BE617"/>
  <c r="BE618"/>
  <c r="BE634"/>
  <c r="BE643"/>
  <c r="BE670"/>
  <c r="BE672"/>
  <c r="BE673"/>
  <c r="BE675"/>
  <c r="BE683"/>
  <c r="BE684"/>
  <c r="BE702"/>
  <c r="BE714"/>
  <c r="BE740"/>
  <c r="BE761"/>
  <c i="2" r="BK128"/>
  <c r="J128"/>
  <c r="J97"/>
  <c i="3" r="F92"/>
  <c r="BE138"/>
  <c r="BE225"/>
  <c r="BE270"/>
  <c r="BE281"/>
  <c r="BE296"/>
  <c r="BE336"/>
  <c r="BE342"/>
  <c r="BE397"/>
  <c r="BE426"/>
  <c r="BE442"/>
  <c r="BE448"/>
  <c r="BE497"/>
  <c r="BE541"/>
  <c r="BE559"/>
  <c r="BE583"/>
  <c r="BE587"/>
  <c r="BE609"/>
  <c r="BE632"/>
  <c r="BE642"/>
  <c r="BE644"/>
  <c r="BE646"/>
  <c r="BE661"/>
  <c r="BE665"/>
  <c r="BE699"/>
  <c r="BE716"/>
  <c r="BE743"/>
  <c r="BE747"/>
  <c r="E119"/>
  <c r="BE132"/>
  <c r="BE136"/>
  <c r="BE168"/>
  <c r="BE175"/>
  <c r="BE222"/>
  <c r="BE300"/>
  <c r="BE322"/>
  <c r="BE331"/>
  <c r="BE339"/>
  <c r="BE370"/>
  <c r="BE423"/>
  <c r="BE436"/>
  <c r="BE502"/>
  <c r="BE542"/>
  <c r="BE553"/>
  <c r="BE554"/>
  <c r="BE556"/>
  <c r="BE562"/>
  <c r="BE579"/>
  <c r="BE582"/>
  <c r="BE603"/>
  <c r="BE610"/>
  <c r="BE611"/>
  <c r="BE612"/>
  <c r="BE622"/>
  <c r="BE624"/>
  <c r="BE630"/>
  <c r="BE639"/>
  <c r="BE641"/>
  <c r="BE653"/>
  <c r="BE660"/>
  <c r="BE681"/>
  <c r="BE693"/>
  <c r="BE700"/>
  <c r="BE752"/>
  <c r="BE155"/>
  <c r="BE195"/>
  <c r="BE218"/>
  <c r="BE252"/>
  <c r="BE274"/>
  <c r="BE293"/>
  <c r="BE298"/>
  <c r="BE319"/>
  <c r="BE389"/>
  <c r="BE401"/>
  <c r="BE422"/>
  <c r="BE437"/>
  <c r="BE474"/>
  <c r="BE531"/>
  <c r="BE548"/>
  <c r="BE560"/>
  <c r="BE561"/>
  <c r="BE567"/>
  <c r="BE569"/>
  <c r="BE576"/>
  <c r="BE577"/>
  <c r="BE578"/>
  <c r="BE605"/>
  <c r="BE633"/>
  <c r="BE635"/>
  <c r="BE656"/>
  <c r="BE657"/>
  <c r="BE667"/>
  <c r="BE677"/>
  <c r="BE682"/>
  <c r="BE685"/>
  <c r="BE691"/>
  <c r="BE721"/>
  <c r="BE726"/>
  <c r="BE749"/>
  <c r="BE755"/>
  <c r="BE758"/>
  <c i="2" r="BK404"/>
  <c r="J404"/>
  <c r="J106"/>
  <c i="3" r="BE135"/>
  <c r="BE214"/>
  <c r="BE288"/>
  <c r="BE380"/>
  <c r="BE406"/>
  <c r="BE545"/>
  <c r="BE557"/>
  <c r="BE571"/>
  <c r="BE573"/>
  <c r="BE574"/>
  <c r="BE584"/>
  <c r="BE586"/>
  <c r="BE589"/>
  <c r="BE592"/>
  <c r="BE597"/>
  <c r="BE623"/>
  <c r="BE625"/>
  <c r="BE627"/>
  <c r="BE637"/>
  <c r="BE664"/>
  <c r="BE668"/>
  <c r="BE676"/>
  <c r="BE134"/>
  <c r="BE137"/>
  <c r="BE269"/>
  <c r="BE275"/>
  <c r="BE282"/>
  <c r="BE346"/>
  <c r="BE382"/>
  <c r="BE462"/>
  <c r="BE511"/>
  <c r="BE520"/>
  <c r="BE580"/>
  <c r="BE602"/>
  <c r="BE613"/>
  <c r="BE614"/>
  <c r="BE628"/>
  <c r="BE631"/>
  <c r="BE640"/>
  <c r="BE645"/>
  <c r="BE647"/>
  <c r="BE648"/>
  <c r="BE654"/>
  <c r="BE655"/>
  <c r="BE662"/>
  <c r="BE663"/>
  <c r="BE679"/>
  <c r="BE680"/>
  <c r="BE695"/>
  <c r="BE697"/>
  <c r="BE704"/>
  <c r="BE706"/>
  <c r="BE709"/>
  <c r="BE712"/>
  <c r="BE713"/>
  <c r="BE756"/>
  <c r="J89"/>
  <c r="BE144"/>
  <c r="BE185"/>
  <c r="BE273"/>
  <c r="BE294"/>
  <c r="BE415"/>
  <c r="BE420"/>
  <c r="BE421"/>
  <c r="BE428"/>
  <c r="BE455"/>
  <c r="BE551"/>
  <c r="BE570"/>
  <c r="BE585"/>
  <c r="BE588"/>
  <c r="BE599"/>
  <c r="BE606"/>
  <c r="BE620"/>
  <c r="BE629"/>
  <c r="BE638"/>
  <c r="BE649"/>
  <c r="BE650"/>
  <c r="BE652"/>
  <c r="BE686"/>
  <c r="BE687"/>
  <c r="BE688"/>
  <c r="BE690"/>
  <c r="BE692"/>
  <c r="BE731"/>
  <c r="BE736"/>
  <c i="2" r="E85"/>
  <c r="J89"/>
  <c r="F92"/>
  <c r="BE130"/>
  <c r="BE134"/>
  <c r="BE139"/>
  <c r="BE144"/>
  <c r="BE146"/>
  <c r="BE150"/>
  <c r="BE152"/>
  <c r="BE156"/>
  <c r="BE160"/>
  <c r="BE177"/>
  <c r="BE194"/>
  <c r="BE201"/>
  <c r="BE202"/>
  <c r="BE208"/>
  <c r="BE219"/>
  <c r="BE224"/>
  <c r="BE228"/>
  <c r="BE240"/>
  <c r="BE246"/>
  <c r="BE252"/>
  <c r="BE257"/>
  <c r="BE262"/>
  <c r="BE275"/>
  <c r="BE278"/>
  <c r="BE285"/>
  <c r="BE287"/>
  <c r="BE293"/>
  <c r="BE295"/>
  <c r="BE300"/>
  <c r="BE302"/>
  <c r="BE306"/>
  <c r="BE312"/>
  <c r="BE316"/>
  <c r="BE318"/>
  <c r="BE325"/>
  <c r="BE328"/>
  <c r="BE332"/>
  <c r="BE337"/>
  <c r="BE339"/>
  <c r="BE342"/>
  <c r="BE344"/>
  <c r="BE345"/>
  <c r="BE346"/>
  <c r="BE347"/>
  <c r="BE348"/>
  <c r="BE349"/>
  <c r="BE350"/>
  <c r="BE351"/>
  <c r="BE352"/>
  <c r="BE353"/>
  <c r="BE354"/>
  <c r="BE355"/>
  <c r="BE356"/>
  <c r="BE357"/>
  <c r="BE360"/>
  <c r="BE361"/>
  <c r="BE362"/>
  <c r="BE363"/>
  <c r="BE364"/>
  <c r="BE365"/>
  <c r="BE366"/>
  <c r="BE367"/>
  <c r="BE368"/>
  <c r="BE369"/>
  <c r="BE370"/>
  <c r="BE371"/>
  <c r="BE372"/>
  <c r="BE373"/>
  <c r="BE374"/>
  <c r="BE375"/>
  <c r="BE376"/>
  <c r="BE377"/>
  <c r="BE378"/>
  <c r="BE379"/>
  <c r="BE380"/>
  <c r="BE381"/>
  <c r="BE382"/>
  <c r="BE383"/>
  <c r="BE384"/>
  <c r="BE385"/>
  <c r="BE386"/>
  <c r="BE387"/>
  <c r="BE388"/>
  <c r="BE390"/>
  <c r="BE391"/>
  <c r="BE393"/>
  <c r="BE396"/>
  <c r="BE397"/>
  <c r="BE400"/>
  <c r="BE403"/>
  <c r="BE406"/>
  <c r="BE409"/>
  <c i="1" r="BA95"/>
  <c r="BC95"/>
  <c r="BB95"/>
  <c r="AW95"/>
  <c r="BD95"/>
  <c i="3" r="F34"/>
  <c i="1" r="BA96"/>
  <c i="3" r="F36"/>
  <c i="1" r="BC96"/>
  <c i="3" r="F37"/>
  <c i="1" r="BD96"/>
  <c i="4" r="F34"/>
  <c i="1" r="BA97"/>
  <c i="4" r="F35"/>
  <c i="1" r="BB97"/>
  <c i="4" r="F36"/>
  <c i="1" r="BC97"/>
  <c i="3" r="F35"/>
  <c i="1" r="BB96"/>
  <c i="4" r="J34"/>
  <c i="1" r="AW97"/>
  <c i="4" r="F37"/>
  <c i="1" r="BD97"/>
  <c i="3" r="J34"/>
  <c i="1" r="AW96"/>
  <c i="4" l="1" r="R124"/>
  <c i="3" r="R753"/>
  <c r="R129"/>
  <c r="T130"/>
  <c r="P753"/>
  <c r="P129"/>
  <c i="1" r="AU96"/>
  <c i="4" r="T124"/>
  <c i="2" r="R128"/>
  <c r="R127"/>
  <c i="3" r="T753"/>
  <c i="2" r="T128"/>
  <c r="T127"/>
  <c i="4" r="BK139"/>
  <c r="J139"/>
  <c r="J101"/>
  <c r="J133"/>
  <c r="J100"/>
  <c r="BK125"/>
  <c r="BK124"/>
  <c r="J124"/>
  <c r="J96"/>
  <c r="J157"/>
  <c r="J104"/>
  <c i="3" r="BK129"/>
  <c r="J129"/>
  <c i="2" r="BK127"/>
  <c r="J127"/>
  <c r="J96"/>
  <c r="J33"/>
  <c i="1" r="AV95"/>
  <c r="AT95"/>
  <c r="AU94"/>
  <c r="BD94"/>
  <c r="W33"/>
  <c r="BC94"/>
  <c r="W32"/>
  <c i="4" r="F33"/>
  <c i="1" r="AZ97"/>
  <c i="2" r="F33"/>
  <c i="1" r="AZ95"/>
  <c r="BB94"/>
  <c r="W31"/>
  <c i="3" r="J30"/>
  <c i="1" r="AG96"/>
  <c i="4" r="J33"/>
  <c i="1" r="AV97"/>
  <c r="AT97"/>
  <c i="3" r="F33"/>
  <c i="1" r="AZ96"/>
  <c i="3" r="J33"/>
  <c i="1" r="AV96"/>
  <c r="AT96"/>
  <c r="BA94"/>
  <c r="W30"/>
  <c i="3" l="1" r="T129"/>
  <c i="4" r="J125"/>
  <c r="J97"/>
  <c i="1" r="AN96"/>
  <c i="3" r="J96"/>
  <c r="J39"/>
  <c i="1" r="AZ94"/>
  <c r="W29"/>
  <c i="4" r="J30"/>
  <c i="1" r="AG97"/>
  <c r="AW94"/>
  <c r="AK30"/>
  <c r="AX94"/>
  <c i="2" r="J30"/>
  <c i="1" r="AG95"/>
  <c r="AY94"/>
  <c i="4" l="1" r="J39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<sst xmlns="http://schemas.openxmlformats.org/spreadsheetml/2006/main">
  <si>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</si>
  <si>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</si>
  <si>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</si>
  <si>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</si>
  <si>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</si>
  <si>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{63827d39-e998-4fb5-9692-8a49592d02a8}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</si>
  <si>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</si>
  <si>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</si>
  <si>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</si>
  <si>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</si>
  <si>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</si>
  <si>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</si>
  <si>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</si>
  <si>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</si>
  <si>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M21-008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</si>
  <si>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</si>
  <si>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</si>
  <si>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Zásobní řad z VVO (východního vodovodního okruhu) do Černé za Bory – vodovod SO 05</t>
  </si>
  <si>
    <t>KSO:</t>
  </si>
  <si>
    <t>CC-CZ:</t>
  </si>
  <si>
    <t>Místo:</t>
  </si>
  <si>
    <t>Pardubice</t>
  </si>
  <si>
    <t>Datum:</t>
  </si>
  <si>
    <t>23. 5. 2024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</si>
  <si>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</si>
  <si>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</si>
  <si>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</si>
  <si>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</si>
  <si>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</si>
  <si>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</si>
  <si>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</si>
  <si>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</si>
  <si>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</si>
  <si>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</si>
  <si>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</si>
  <si>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</si>
  <si>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</si>
  <si>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</si>
  <si>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Leona Šaldová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</si>
  <si>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</si>
  <si>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</si>
  <si>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</si>
  <si>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</si>
  <si>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</si>
  <si>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</si>
  <si>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</si>
  <si>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</si>
  <si>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</si>
  <si>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</si>
  <si>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</si>
  <si>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</si>
  <si>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</si>
  <si>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</si>
  <si>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</si>
  <si>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</si>
  <si>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</si>
  <si>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</si>
  <si>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</si>
  <si>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</si>
  <si>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</si>
  <si>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</si>
  <si>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</si>
  <si>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</si>
  <si>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</si>
  <si>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</si>
  <si>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</si>
  <si>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</si>
  <si>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</si>
  <si>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</si>
  <si>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</si>
  <si>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</si>
  <si>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</si>
  <si>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</si>
  <si>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</si>
  <si>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</si>
  <si>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</si>
  <si>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</si>
  <si>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</si>
  <si>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</si>
  <si>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</si>
  <si>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</si>
  <si>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</si>
  <si>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</si>
  <si>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</si>
  <si>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</si>
  <si>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</si>
  <si>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05_I</t>
  </si>
  <si>
    <t>SO 05 Průmyslová zóna- chatová oblast Pardubičky - I. etapa</t>
  </si>
  <si>
    <t>STA</t>
  </si>
  <si>
    <t>1</t>
  </si>
  <si>
    <t>{81c98340-3a70-4b7a-8a08-651531dc8c03}</t>
  </si>
  <si>
    <t>2</t>
  </si>
  <si>
    <t>SO 05_II</t>
  </si>
  <si>
    <t>SO 05 Průmyslová zóna- chatová oblast Pardubičky - II. etapa</t>
  </si>
  <si>
    <t>{5eaf846a-5cee-488d-bdb1-4f2d9d756564}</t>
  </si>
  <si>
    <t>03</t>
  </si>
  <si>
    <t>Vedlejší a ostatní náklady</t>
  </si>
  <si>
    <t>{437cb73c-5c8c-4a8d-973c-e099184bbd8d}</t>
  </si>
  <si>
    <t>KRYCÍ LIST SOUPISU PRACÍ</t>
  </si>
  <si>
    <t>Objekt:</t>
  </si>
  <si>
    <t>SO 05_I - SO 05 Průmyslová zóna- chatová oblast Pardubičky - I. 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</si>
  <si>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</si>
  <si>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</si>
  <si>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</si>
  <si>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</si>
  <si>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</si>
  <si>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</si>
  <si>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</si>
  <si>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</si>
  <si>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</si>
  <si>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</si>
  <si>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</si>
  <si>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</si>
  <si>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997 - Přesun sutě</t>
  </si>
  <si>
    <t xml:space="preserve">    998 - Přesun hmot</t>
  </si>
  <si>
    <t>PSV - Práce a dodávky PSV</t>
  </si>
  <si>
    <t xml:space="preserve">    789 - Povrchové úpravy ocelových konstrukcí a technologických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</si>
  <si>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</si>
  <si>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</si>
  <si>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</si>
  <si>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</si>
  <si>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</si>
  <si>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</si>
  <si>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</si>
  <si>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</si>
  <si>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</si>
  <si>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</si>
  <si>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</si>
  <si>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</si>
  <si>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</si>
  <si>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</si>
  <si>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</si>
  <si>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</si>
  <si>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</si>
  <si>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</si>
  <si>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113107164</t>
  </si>
  <si>
    <t>Odstranění podkladů nebo krytů strojně plochy jednotlivě přes 50 m2 do 200 m2 s přemístěním hmot na skládku na vzdálenost do 20 m nebo s naložením na dopravní prostředek z kameniva hrubého drceného, o tl. vrstvy přes 300 do 400 mm</t>
  </si>
  <si>
    <t>m2</t>
  </si>
  <si>
    <t>CS ÚRS 2024 01</t>
  </si>
  <si>
    <t>4</t>
  </si>
  <si>
    <t>1883549084</t>
  </si>
  <si>
    <t>VV</t>
  </si>
  <si>
    <t>D.1.b.2</t>
  </si>
  <si>
    <t>délky dle tabulky kubatur</t>
  </si>
  <si>
    <t>147,28*1,1 "štěrk</t>
  </si>
  <si>
    <t>115101201</t>
  </si>
  <si>
    <t>Čerpání vody na dopravní výšku do 10 m s uvažovaným průměrným přítokem do 500 l/min</t>
  </si>
  <si>
    <t>hod</t>
  </si>
  <si>
    <t>-1539180392</t>
  </si>
  <si>
    <t>191,0/10,0*24</t>
  </si>
  <si>
    <t>4,0/10,0*24</t>
  </si>
  <si>
    <t>87,0/10,0*24</t>
  </si>
  <si>
    <t>Součet</t>
  </si>
  <si>
    <t>3</t>
  </si>
  <si>
    <t>115101301</t>
  </si>
  <si>
    <t>Pohotovost záložní čerpací soupravy pro dopravní výšku do 10 m s uvažovaným průměrným přítokem do 500 l/min</t>
  </si>
  <si>
    <t>den</t>
  </si>
  <si>
    <t>401916184</t>
  </si>
  <si>
    <t>191,0/10,0</t>
  </si>
  <si>
    <t>40,0/10,0</t>
  </si>
  <si>
    <t>87,0/10,0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</si>
  <si>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</si>
  <si>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</si>
  <si>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</si>
  <si>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422907872</t>
  </si>
  <si>
    <t>3*1,1</t>
  </si>
  <si>
    <t>5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</si>
  <si>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</si>
  <si>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</si>
  <si>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1800728628</t>
  </si>
  <si>
    <t>2*1,1</t>
  </si>
  <si>
    <t>1*1,1</t>
  </si>
  <si>
    <t>6</t>
  </si>
  <si>
    <t>121151103</t>
  </si>
  <si>
    <t>Sejmutí ornice strojně při souvislé ploše do 100 m2, tl. vrstvy do 200 mm</t>
  </si>
  <si>
    <t>-994553222</t>
  </si>
  <si>
    <t>4,0*1,1</t>
  </si>
  <si>
    <t>7</t>
  </si>
  <si>
    <t>121151115</t>
  </si>
  <si>
    <t>Sejmutí ornice strojně při souvislé ploše přes 100 do 500 m2, tl. vrstvy přes 250 do 300 mm</t>
  </si>
  <si>
    <t>-1402002980</t>
  </si>
  <si>
    <t>43,78*6,0 "řad</t>
  </si>
  <si>
    <t>87,0*6,0"přípojky</t>
  </si>
  <si>
    <t>8</t>
  </si>
  <si>
    <t>130001101</t>
  </si>
  <si>
    <t>Příplatek k cenám hloubených vykopávek za ztížení vykopávky v blízkosti podzemního vedení nebo výbušnin pro jakoukoliv třídu horniny</t>
  </si>
  <si>
    <t>m3</t>
  </si>
  <si>
    <t>379142082</t>
  </si>
  <si>
    <t>(3)*2*0,5*1,1*(1,97+0,15)</t>
  </si>
  <si>
    <t>(3)*2*0,5*1,1*(1,94+0,15)</t>
  </si>
  <si>
    <t>9</t>
  </si>
  <si>
    <t>132254205</t>
  </si>
  <si>
    <t>Hloubení zapažených rýh šířky přes 800 do 2 000 mm strojně s urovnáním dna do předepsaného profilu a spádu v hornině třídy těžitelnosti I skupiny 3 přes 500 do 1 000 m3</t>
  </si>
  <si>
    <t>-507496064</t>
  </si>
  <si>
    <t>dle tabulky kubatur</t>
  </si>
  <si>
    <t>50% výkopu</t>
  </si>
  <si>
    <t>řad</t>
  </si>
  <si>
    <t>343,59*0,5</t>
  </si>
  <si>
    <t>191,0*((0,2+0,1)/2*1,1)*0,5</t>
  </si>
  <si>
    <t>Mezisoučet</t>
  </si>
  <si>
    <t>propoj</t>
  </si>
  <si>
    <t>7,66*0,5</t>
  </si>
  <si>
    <t>4,0*((0,2+0,1)/2*1,1)*0,5</t>
  </si>
  <si>
    <t>přípojky</t>
  </si>
  <si>
    <t>153,12*0,5</t>
  </si>
  <si>
    <t>87,0*((0,2+0,1)/2*1,1)*0,5</t>
  </si>
  <si>
    <t>10</t>
  </si>
  <si>
    <t>132354205</t>
  </si>
  <si>
    <t>Hloubení zapažených rýh šířky přes 800 do 2 000 mm strojně s urovnáním dna do předepsaného profilu a spádu v hornině třídy těžitelnosti II skupiny 4 přes 500 do 1 000 m3</t>
  </si>
  <si>
    <t>-796595193</t>
  </si>
  <si>
    <t>11</t>
  </si>
  <si>
    <t>151811131</t>
  </si>
  <si>
    <t>Zřízení pažicích boxů pro pažení a rozepření stěn rýh podzemního vedení hloubka výkopu do 4 m, šířka do 1,2 m</t>
  </si>
  <si>
    <t>-1006634839</t>
  </si>
  <si>
    <t>754,03 "řad</t>
  </si>
  <si>
    <t>15,52 "propoj</t>
  </si>
  <si>
    <t>330,6 "přípojk</t>
  </si>
  <si>
    <t>12</t>
  </si>
  <si>
    <t>151811231</t>
  </si>
  <si>
    <t>Odstranění pažicích boxů pro pažení a rozepření stěn rýh podzemního vedení hloubka výkopu do 4 m, šířka do 1,2 m</t>
  </si>
  <si>
    <t>-637181311</t>
  </si>
  <si>
    <t>13</t>
  </si>
  <si>
    <t>162451105</t>
  </si>
  <si>
    <t>Vodorovné přemístění výkopku nebo sypaniny po suchu na obvyklém dopravním prostředku, bez naložení výkopku, avšak se složením bez rozhrnutí z horniny třídy těžitelnosti I skupiny 1 až 3 na vzdálenost přes 1 000 do 1 500 m</t>
  </si>
  <si>
    <t>-1208327472</t>
  </si>
  <si>
    <t>zemina na meziskládku a zpět</t>
  </si>
  <si>
    <t>116,4*2 "řad</t>
  </si>
  <si>
    <t>4,16*2 "propoj</t>
  </si>
  <si>
    <t>83,738*2 "přípojky</t>
  </si>
  <si>
    <t>14</t>
  </si>
  <si>
    <t>162451125</t>
  </si>
  <si>
    <t>Vodorovné přemístění výkopku nebo sypaniny po suchu na obvyklém dopravním prostředku, bez naložení výkopku, avšak se složením bez rozhrnutí z horniny třídy těžitelnosti II skupiny 4 a 5 na vzdálenost přes 1 000 do 1 500 m</t>
  </si>
  <si>
    <t>-1871944920</t>
  </si>
  <si>
    <t>4,44*2</t>
  </si>
  <si>
    <t>-8,32</t>
  </si>
  <si>
    <t>111,01*2</t>
  </si>
  <si>
    <t>-167,476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</si>
  <si>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</si>
  <si>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</si>
  <si>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871044488</t>
  </si>
  <si>
    <t>přebytečná zemina</t>
  </si>
  <si>
    <t>187,553</t>
  </si>
  <si>
    <t>-116,4</t>
  </si>
  <si>
    <t>16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</si>
  <si>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</si>
  <si>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</si>
  <si>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-1052630683</t>
  </si>
  <si>
    <t>1 příplatek</t>
  </si>
  <si>
    <t>1*71,153</t>
  </si>
  <si>
    <t>17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</si>
  <si>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</si>
  <si>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</si>
  <si>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91092072</t>
  </si>
  <si>
    <t>187,553 "řad</t>
  </si>
  <si>
    <t>4,16 "propoj</t>
  </si>
  <si>
    <t>-0,56/2</t>
  </si>
  <si>
    <t>83,738</t>
  </si>
  <si>
    <t>-54,544/2</t>
  </si>
  <si>
    <t>18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</si>
  <si>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</si>
  <si>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</si>
  <si>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126757625</t>
  </si>
  <si>
    <t>1*187,553</t>
  </si>
  <si>
    <t>1*3,88</t>
  </si>
  <si>
    <t>1*56,466</t>
  </si>
  <si>
    <t>19</t>
  </si>
  <si>
    <t>167151101</t>
  </si>
  <si>
    <t>Nakládání, skládání a překládání neulehlého výkopku nebo sypaniny strojně nakládání, množství do 100 m3, z horniny třídy těžitelnosti I, skupiny 1 až 3</t>
  </si>
  <si>
    <t>-2092719661</t>
  </si>
  <si>
    <t>zemina z meziskládky</t>
  </si>
  <si>
    <t>116,4 "řad</t>
  </si>
  <si>
    <t>83,738 "přípojky</t>
  </si>
  <si>
    <t>20</t>
  </si>
  <si>
    <t>167151102</t>
  </si>
  <si>
    <t>Nakládání, skládání a překládání neulehlého výkopku nebo sypaniny strojně nakládání, množství do 100 m3, z horniny třídy těžitelnosti II, skupiny 4 a 5</t>
  </si>
  <si>
    <t>-1909801930</t>
  </si>
  <si>
    <t>54,544/2</t>
  </si>
  <si>
    <t>0,56/2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</si>
  <si>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</si>
  <si>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</si>
  <si>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</si>
  <si>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</si>
  <si>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891721851</t>
  </si>
  <si>
    <t xml:space="preserve">(71,153+187,553)*1,8 </t>
  </si>
  <si>
    <t>3,88*1,8</t>
  </si>
  <si>
    <t>56,466*1,8</t>
  </si>
  <si>
    <t>22</t>
  </si>
  <si>
    <t>174101101</t>
  </si>
  <si>
    <t>Zásyp sypaninou z jakékoliv horniny strojně s uložením výkopku ve vrstvách se zhutněním jam, šachet, rýh nebo kolem objektů v těchto vykopávkách</t>
  </si>
  <si>
    <t>1406783108</t>
  </si>
  <si>
    <t>73,81 "náhrada výkopku</t>
  </si>
  <si>
    <t>116,4 "zemina z výkopu</t>
  </si>
  <si>
    <t>4,44 "zemina z výkopu</t>
  </si>
  <si>
    <t>111,01 "zemina z výkopu</t>
  </si>
  <si>
    <t>23</t>
  </si>
  <si>
    <t>M</t>
  </si>
  <si>
    <t>58331202</t>
  </si>
  <si>
    <t>štěrkodrť netříděná do 100mm amfibolit</t>
  </si>
  <si>
    <t>2128303137</t>
  </si>
  <si>
    <t>73,81*2,0</t>
  </si>
  <si>
    <t>24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</si>
  <si>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</si>
  <si>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</si>
  <si>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1612622014</t>
  </si>
  <si>
    <t>116,03 "řad</t>
  </si>
  <si>
    <t>2,43 "propoj</t>
  </si>
  <si>
    <t>32,43 "přípojky</t>
  </si>
  <si>
    <t>25</t>
  </si>
  <si>
    <t>58331200</t>
  </si>
  <si>
    <t>štěrkopísek netříděný</t>
  </si>
  <si>
    <t>90657658</t>
  </si>
  <si>
    <t>150,89*2 'Přepočtené koeficientem množství</t>
  </si>
  <si>
    <t>26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</si>
  <si>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</si>
  <si>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</si>
  <si>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-627494054</t>
  </si>
  <si>
    <t>43,78*7,8</t>
  </si>
  <si>
    <t>15,98*7,8</t>
  </si>
  <si>
    <t>4,0*2,0</t>
  </si>
  <si>
    <t>87,0*7,8</t>
  </si>
  <si>
    <t>27</t>
  </si>
  <si>
    <t>181351003</t>
  </si>
  <si>
    <t>Rozprostření a urovnání ornice v rovině nebo ve svahu sklonu do 1:5 strojně při souvislé ploše do 100 m2, tl. vrstvy do 200 mm</t>
  </si>
  <si>
    <t>-335927679</t>
  </si>
  <si>
    <t>28</t>
  </si>
  <si>
    <t>181351105</t>
  </si>
  <si>
    <t>Rozprostření a urovnání ornice v rovině nebo ve svahu sklonu do 1:5 strojně při souvislé ploše přes 100 do 500 m2, tl. vrstvy přes 250 do 300 mm</t>
  </si>
  <si>
    <t>-296534304</t>
  </si>
  <si>
    <t>dle položky sejmutí ornice</t>
  </si>
  <si>
    <t>43,78*6,0</t>
  </si>
  <si>
    <t>87,0*6,0</t>
  </si>
  <si>
    <t>29</t>
  </si>
  <si>
    <t>181411121</t>
  </si>
  <si>
    <t>Založení trávníku na půdě předem připravené plochy do 1000 m2 výsevem včetně utažení lučního v rovině nebo na svahu do 1:5</t>
  </si>
  <si>
    <t>-1368199398</t>
  </si>
  <si>
    <t>8,0+4,4</t>
  </si>
  <si>
    <t>30</t>
  </si>
  <si>
    <t>00572472</t>
  </si>
  <si>
    <t>osivo směs travní krajinná-rovinná</t>
  </si>
  <si>
    <t>kg</t>
  </si>
  <si>
    <t>-639198406</t>
  </si>
  <si>
    <t>12,4*0,02</t>
  </si>
  <si>
    <t>Zakládání</t>
  </si>
  <si>
    <t>31</t>
  </si>
  <si>
    <t>211531111</t>
  </si>
  <si>
    <t>Výplň kamenivem do rýh odvodňovacích žeber nebo trativodů bez zhutnění, s úpravou povrchu výplně kamenivem hrubým drceným frakce 16 až 63 mm</t>
  </si>
  <si>
    <t>-411182306</t>
  </si>
  <si>
    <t>191,0*((0,2+0,1)/2*1,1)</t>
  </si>
  <si>
    <t>4,0*((0,2+0,1)/2*1,1)</t>
  </si>
  <si>
    <t>87,0*((0,2+0,1)/2*1,1)</t>
  </si>
  <si>
    <t>32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</si>
  <si>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</si>
  <si>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</si>
  <si>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1247496741</t>
  </si>
  <si>
    <t>191,0+4,0</t>
  </si>
  <si>
    <t>Svislé a kompletní konstrukce</t>
  </si>
  <si>
    <t>Vodorovné konstrukce</t>
  </si>
  <si>
    <t>33</t>
  </si>
  <si>
    <t>451541111</t>
  </si>
  <si>
    <t>Lože pod potrubí, stoky a drobné objekty v otevřeném výkopu ze štěrkodrtě 0-63 mm</t>
  </si>
  <si>
    <t>550861201</t>
  </si>
  <si>
    <t>0,5 "hydrantová drenáž</t>
  </si>
  <si>
    <t>34</t>
  </si>
  <si>
    <t>451573111</t>
  </si>
  <si>
    <t>Lože pod potrubí, stoky a drobné objekty v otevřeném výkopu z písku a štěrkopísku do 63 mm</t>
  </si>
  <si>
    <t>81439067</t>
  </si>
  <si>
    <t>21,01 "řad</t>
  </si>
  <si>
    <t>0,44 "propoj</t>
  </si>
  <si>
    <t>9,57 "přípojky</t>
  </si>
  <si>
    <t>35</t>
  </si>
  <si>
    <t>452313141</t>
  </si>
  <si>
    <t>Podkladní a zajišťovací konstrukce z betonu prostého v otevřeném výkopu bez zvýšených nároků na prostředí bloky pro potrubí z betonu tř. C 16/20</t>
  </si>
  <si>
    <t>1838848425</t>
  </si>
  <si>
    <t>3*1,0*1,0*0,4 "OB3</t>
  </si>
  <si>
    <t>Komunikace pozemní</t>
  </si>
  <si>
    <t>36</t>
  </si>
  <si>
    <t>564762111</t>
  </si>
  <si>
    <t>Podklad nebo kryt z vibrovaného štěrku VŠ s rozprostřením, vlhčením a zhutněním, po zhutnění tl. 200 mm</t>
  </si>
  <si>
    <t>536231947</t>
  </si>
  <si>
    <t>37</t>
  </si>
  <si>
    <t>564851011</t>
  </si>
  <si>
    <t>Podklad ze štěrkodrti ŠD s rozprostřením a zhutněním plochy jednotlivě do 100 m2, po zhutnění tl. 150 mm</t>
  </si>
  <si>
    <t>-1206092787</t>
  </si>
  <si>
    <t>Trubní vedení</t>
  </si>
  <si>
    <t>38</t>
  </si>
  <si>
    <t>851371131</t>
  </si>
  <si>
    <t>Montáž potrubí z trub litinových tlakových hrdlových v otevřeném výkopu s integrovaným těsněním DN 300</t>
  </si>
  <si>
    <t>-958234922</t>
  </si>
  <si>
    <t>39</t>
  </si>
  <si>
    <t>55253021r</t>
  </si>
  <si>
    <t>trouba vodovodní hrdlová tvárná lidina dl 6m DN 300 s nástřikem povrchu trouby slitinou BIOZINALIUM ve vrstvě 400 g/m2</t>
  </si>
  <si>
    <t>981181671</t>
  </si>
  <si>
    <t>P</t>
  </si>
  <si>
    <t>Poznámka k položce:_x000d_
ztratné 1%</t>
  </si>
  <si>
    <t>195*1,01 'Přepočtené koeficientem množství</t>
  </si>
  <si>
    <t>40</t>
  </si>
  <si>
    <t>55251465</t>
  </si>
  <si>
    <t>kroužek zámkový kovový pro extrémní tlaky a speciální konstrukce DN 300</t>
  </si>
  <si>
    <t>kus</t>
  </si>
  <si>
    <t>1432665431</t>
  </si>
  <si>
    <t>41</t>
  </si>
  <si>
    <t>857242122</t>
  </si>
  <si>
    <t>Montáž litinových tvarovek na potrubí litinovém tlakovém jednoosých na potrubí z trub přírubových v otevřeném výkopu, kanálu nebo v šachtě DN 80</t>
  </si>
  <si>
    <t>688500504</t>
  </si>
  <si>
    <t>42</t>
  </si>
  <si>
    <t>55254047</t>
  </si>
  <si>
    <t>koleno 90° s patkou přírubové litinové vodovodní N-kus PN10/40 DN 80</t>
  </si>
  <si>
    <t>-1003958653</t>
  </si>
  <si>
    <t>43</t>
  </si>
  <si>
    <t>857371131</t>
  </si>
  <si>
    <t>Montáž litinových tvarovek na potrubí litinovém tlakovém jednoosých na potrubí z trub hrdlových v otevřeném výkopu, kanálu nebo v šachtě s integrovaným těsněním DN 300</t>
  </si>
  <si>
    <t>-1310645558</t>
  </si>
  <si>
    <t>44</t>
  </si>
  <si>
    <t>55253910</t>
  </si>
  <si>
    <t>koleno hrdlové z tvárné litiny,práškový epoxid tl 250µm MMK-kus DN 300-11,25°</t>
  </si>
  <si>
    <t>1748664510</t>
  </si>
  <si>
    <t>45</t>
  </si>
  <si>
    <t>55253934</t>
  </si>
  <si>
    <t>koleno hrdlové z tvárné litiny,práškový epoxid tl 250µm MMK-kus DN 300-30°</t>
  </si>
  <si>
    <t>673551238</t>
  </si>
  <si>
    <t>46</t>
  </si>
  <si>
    <t>55253946</t>
  </si>
  <si>
    <t>koleno hrdlové z tvárné litiny,práškový epoxid tl 250µm MMK-kus DN 300-45°</t>
  </si>
  <si>
    <t>-1160322081</t>
  </si>
  <si>
    <t>47</t>
  </si>
  <si>
    <t>857372122</t>
  </si>
  <si>
    <t>Montáž litinových tvarovek na potrubí litinovém tlakovém jednoosých na potrubí z trub přírubových v otevřeném výkopu, kanálu nebo v šachtě DN 300</t>
  </si>
  <si>
    <t>941971391</t>
  </si>
  <si>
    <t>48</t>
  </si>
  <si>
    <t>55253666</t>
  </si>
  <si>
    <t>příruba zaslepovací X z tvárné litiny práškový epoxid tl 250µm DN 300</t>
  </si>
  <si>
    <t>-522786034</t>
  </si>
  <si>
    <t>49</t>
  </si>
  <si>
    <t>55253898</t>
  </si>
  <si>
    <t>tvarovka přírubová s hrdlem z tvárné litiny,práškový epoxid tl 250µm EU-kus dl 150mm DN 300</t>
  </si>
  <si>
    <t>61876295</t>
  </si>
  <si>
    <t>50</t>
  </si>
  <si>
    <t>55.80225015010</t>
  </si>
  <si>
    <t>PŘÍRUBA REDUKOVANÁ XR-B 300/80</t>
  </si>
  <si>
    <t>-1513414088</t>
  </si>
  <si>
    <t>51</t>
  </si>
  <si>
    <t>857374122</t>
  </si>
  <si>
    <t>Montáž litinových tvarovek na potrubí litinovém tlakovém odbočných na potrubí z trub přírubových v otevřeném výkopu, kanálu nebo v šachtě DN 300</t>
  </si>
  <si>
    <t>1899982590</t>
  </si>
  <si>
    <t>52</t>
  </si>
  <si>
    <t>55253550</t>
  </si>
  <si>
    <t>tvarovka přírubová litinová s přírubovou odbočkou,práškový epoxid tl 250µm T-kus DN 300/300</t>
  </si>
  <si>
    <t>-2054715611</t>
  </si>
  <si>
    <t>53</t>
  </si>
  <si>
    <t>871171211</t>
  </si>
  <si>
    <t>Montáž vodovodního potrubí z polyetylenu PE100 RC v otevřeném výkopu svařovaných elektrotvarovkou SDR 11/PN16 d 40 x 3,7 mm</t>
  </si>
  <si>
    <t>-1284787894</t>
  </si>
  <si>
    <t>54</t>
  </si>
  <si>
    <t>28613111r</t>
  </si>
  <si>
    <t>trubka vodovodní PE100 RC typ 2 PN 16 SDR11 40x3,7mm</t>
  </si>
  <si>
    <t>-551404102</t>
  </si>
  <si>
    <t>Poznámka k položce:_x000d_
ztratné 1,5%</t>
  </si>
  <si>
    <t>87*1,015 'Přepočtené koeficientem množství</t>
  </si>
  <si>
    <t>55</t>
  </si>
  <si>
    <t>877171112</t>
  </si>
  <si>
    <t>Montáž tvarovek na vodovodním plastovém potrubí z polyetylenu PE 100 elektrotvarovek SDR 11/PN16 kolen 90° d 40</t>
  </si>
  <si>
    <t>1699892937</t>
  </si>
  <si>
    <t>56</t>
  </si>
  <si>
    <t>28653053</t>
  </si>
  <si>
    <t>elektrokoleno 90° PE 100 D 40mm</t>
  </si>
  <si>
    <t>1212006325</t>
  </si>
  <si>
    <t>57</t>
  </si>
  <si>
    <t>877172001</t>
  </si>
  <si>
    <t>Montáž svěrných (mechanických) spojek na vodovodním potrubí spojek, kolen 90° nebo redukcí d 40</t>
  </si>
  <si>
    <t>-330440000</t>
  </si>
  <si>
    <t>58</t>
  </si>
  <si>
    <t>55.632004004016</t>
  </si>
  <si>
    <t>TVAROVKA ISO SPOJKA 40-40</t>
  </si>
  <si>
    <t>210611903</t>
  </si>
  <si>
    <t>59</t>
  </si>
  <si>
    <t>891161321</t>
  </si>
  <si>
    <t>Montáž vodovodních armatur na potrubí šoupátek pro domovní přípojky se závitovými konci PN16 G 1"</t>
  </si>
  <si>
    <t>1772932084</t>
  </si>
  <si>
    <t>60</t>
  </si>
  <si>
    <t>42221551r</t>
  </si>
  <si>
    <t>ŠOUPĚ S VNĚJŠÍM ZÁVITEM DN 1" A INTEGROVANÝM VÝSTUPEM PRO PE 1 1/2"</t>
  </si>
  <si>
    <t>1484751353</t>
  </si>
  <si>
    <t>61</t>
  </si>
  <si>
    <t>55.960113018004</t>
  </si>
  <si>
    <t>SOUPRAVA ZEMNÍ TELESKOPICKÁ DOM. ŠOUPÁTKA-1,3-1,8 3/4"-2" (1,3-1,8m)</t>
  </si>
  <si>
    <t>-380574607</t>
  </si>
  <si>
    <t>62</t>
  </si>
  <si>
    <t>891247112</t>
  </si>
  <si>
    <t>Montáž vodovodních armatur na potrubí hydrantů podzemních (bez osazení poklopů) DN 80</t>
  </si>
  <si>
    <t>-602964875</t>
  </si>
  <si>
    <t>63</t>
  </si>
  <si>
    <t>42273593</t>
  </si>
  <si>
    <t>hydrant podzemní DN 80 PN 16 dvojitý uzávěr s koulí krycí v 1250mm</t>
  </si>
  <si>
    <t>1936480842</t>
  </si>
  <si>
    <t>64</t>
  </si>
  <si>
    <t>891371112</t>
  </si>
  <si>
    <t>Montáž vodovodních armatur na potrubí šoupátek nebo klapek uzavíracích v otevřeném výkopu nebo v šachtách s osazením zemní soupravy (bez poklopů) DN 300</t>
  </si>
  <si>
    <t>732091931</t>
  </si>
  <si>
    <t>65</t>
  </si>
  <si>
    <t>42221309</t>
  </si>
  <si>
    <t>šoupátko pitná voda litina GGG 50 krátká stavební dl PN10/16 DN 300x270mm</t>
  </si>
  <si>
    <t>-622077869</t>
  </si>
  <si>
    <t>66</t>
  </si>
  <si>
    <t>55.950125030003</t>
  </si>
  <si>
    <t>SOUPRAVA ZEMNÍ TELESKOPICKÁ E1 1,4-1,8 250-300 (1,4-1,8m)</t>
  </si>
  <si>
    <t>1576541453</t>
  </si>
  <si>
    <t>67</t>
  </si>
  <si>
    <t>891379111</t>
  </si>
  <si>
    <t>Montáž vodovodních armatur na potrubí navrtávacích pasů s ventilem Jt 1 MPa, na potrubí z trub litinových, ocelových nebo plastických hmot DN 300</t>
  </si>
  <si>
    <t>102620740</t>
  </si>
  <si>
    <t>68</t>
  </si>
  <si>
    <t>42273493r</t>
  </si>
  <si>
    <t>pás navrtávací uzávěrový z tvárné litiny DN 300, pro litinové a ocelové potrubí, se závitovým výstupem 2"</t>
  </si>
  <si>
    <t>-1206056600</t>
  </si>
  <si>
    <t>69</t>
  </si>
  <si>
    <t>891379951</t>
  </si>
  <si>
    <t>Montáž opravných armatur na potrubí z trub litinových, ocelových nebo plastických hmot potrubních spojek hrdlo/příruba DN 300</t>
  </si>
  <si>
    <t>1546594935</t>
  </si>
  <si>
    <t>70</t>
  </si>
  <si>
    <t>55.709355632</t>
  </si>
  <si>
    <t xml:space="preserve">WAGA- spojka s přírubou   DN 300</t>
  </si>
  <si>
    <t>-991755505</t>
  </si>
  <si>
    <t>71</t>
  </si>
  <si>
    <t>891379961</t>
  </si>
  <si>
    <t>Montáž opravných armatur na potrubí z trub litinových, ocelových nebo plastických hmot potrubních spojek hrdlo/hrdlo DN 300</t>
  </si>
  <si>
    <t>-624343318</t>
  </si>
  <si>
    <t>72</t>
  </si>
  <si>
    <t>55.709305632</t>
  </si>
  <si>
    <t xml:space="preserve">WAGA spojka   DN 300</t>
  </si>
  <si>
    <t>181765844</t>
  </si>
  <si>
    <t>73</t>
  </si>
  <si>
    <t>892372111</t>
  </si>
  <si>
    <t>Tlakové zkoušky vodou zabezpečení konců potrubí při tlakových zkouškách DN do 300</t>
  </si>
  <si>
    <t>-13881116</t>
  </si>
  <si>
    <t>74</t>
  </si>
  <si>
    <t>892381111</t>
  </si>
  <si>
    <t>Tlakové zkoušky vodou na potrubí DN 250, 300 nebo 350</t>
  </si>
  <si>
    <t>1022618453</t>
  </si>
  <si>
    <t>75</t>
  </si>
  <si>
    <t>892383122</t>
  </si>
  <si>
    <t>Proplach a dezinfekce vodovodního potrubí DN 250, 300 nebo 350</t>
  </si>
  <si>
    <t>2015168515</t>
  </si>
  <si>
    <t>76</t>
  </si>
  <si>
    <t>899401112</t>
  </si>
  <si>
    <t>Osazení poklopů litinových šoupátkových</t>
  </si>
  <si>
    <t>-462162477</t>
  </si>
  <si>
    <t>77</t>
  </si>
  <si>
    <t>42291352</t>
  </si>
  <si>
    <t>poklop litinový šoupátkový pro zemní soupravy osazení do terénu a do vozovky</t>
  </si>
  <si>
    <t>-990356073</t>
  </si>
  <si>
    <t>78</t>
  </si>
  <si>
    <t>42210050</t>
  </si>
  <si>
    <t>deska podkladová uličního poklopu litinového šoupatového</t>
  </si>
  <si>
    <t>585026871</t>
  </si>
  <si>
    <t>79</t>
  </si>
  <si>
    <t>899401113</t>
  </si>
  <si>
    <t>Osazení poklopů litinových hydrantových</t>
  </si>
  <si>
    <t>-1958153059</t>
  </si>
  <si>
    <t>80</t>
  </si>
  <si>
    <t>42291452</t>
  </si>
  <si>
    <t>poklop litinový hydrantový DN 80</t>
  </si>
  <si>
    <t>212118379</t>
  </si>
  <si>
    <t>81</t>
  </si>
  <si>
    <t>55.348200000000</t>
  </si>
  <si>
    <t xml:space="preserve">PODKLAD. DESKA  POD HYDRANT.POKLOP</t>
  </si>
  <si>
    <t>928156860</t>
  </si>
  <si>
    <t>82</t>
  </si>
  <si>
    <t>899713111</t>
  </si>
  <si>
    <t>Orientační tabulky na vodovodních a kanalizačních řadech na sloupku ocelovém nebo betonovém</t>
  </si>
  <si>
    <t>1323756680</t>
  </si>
  <si>
    <t>83</t>
  </si>
  <si>
    <t>14011024</t>
  </si>
  <si>
    <t>trubka ocelová bezešvá hladká jakost 11 353 48,3x2,6mm</t>
  </si>
  <si>
    <t>1214758990</t>
  </si>
  <si>
    <t>2,0*1</t>
  </si>
  <si>
    <t>84</t>
  </si>
  <si>
    <t>59232535</t>
  </si>
  <si>
    <t>patka plotová průběžná 250x250x800mm</t>
  </si>
  <si>
    <t>1457182238</t>
  </si>
  <si>
    <t>85</t>
  </si>
  <si>
    <t>899721112</t>
  </si>
  <si>
    <t>Signalizační vodič na potrubí DN nad 150 mm</t>
  </si>
  <si>
    <t>1240061603</t>
  </si>
  <si>
    <t>86</t>
  </si>
  <si>
    <t>899722114</t>
  </si>
  <si>
    <t>Krytí potrubí z plastů výstražnou fólií z PVC šířky přes 34 do 40 cm</t>
  </si>
  <si>
    <t>1203653339</t>
  </si>
  <si>
    <t>195,0</t>
  </si>
  <si>
    <t>997</t>
  </si>
  <si>
    <t>Přesun sutě</t>
  </si>
  <si>
    <t>87</t>
  </si>
  <si>
    <t>997221551</t>
  </si>
  <si>
    <t>Vodorovná doprava suti bez naložení, ale se složením a s hrubým urovnáním ze sypkých materiálů, na vzdálenost do 1 km</t>
  </si>
  <si>
    <t>-1005918118</t>
  </si>
  <si>
    <t>88</t>
  </si>
  <si>
    <t>997221559</t>
  </si>
  <si>
    <t>Vodorovná doprava suti bez naložení, ale se složením a s hrubým urovnáním Příplatek k ceně za každý další započatý 1 km přes 1 km</t>
  </si>
  <si>
    <t>-428430844</t>
  </si>
  <si>
    <t>10 příplatků</t>
  </si>
  <si>
    <t>10*93,965</t>
  </si>
  <si>
    <t>89</t>
  </si>
  <si>
    <t>997221655</t>
  </si>
  <si>
    <t>2061442375</t>
  </si>
  <si>
    <t>93,965</t>
  </si>
  <si>
    <t>998</t>
  </si>
  <si>
    <t>Přesun hmot</t>
  </si>
  <si>
    <t>90</t>
  </si>
  <si>
    <t>998273102</t>
  </si>
  <si>
    <t>Přesun hmot pro trubní vedení hloubené z trub litinových pro vodovody nebo kanalizace v otevřeném výkopu dopravní vzdálenost do 15 m</t>
  </si>
  <si>
    <t>926595774</t>
  </si>
  <si>
    <t>PSV</t>
  </si>
  <si>
    <t>Práce a dodávky PSV</t>
  </si>
  <si>
    <t>789</t>
  </si>
  <si>
    <t>Povrchové úpravy ocelových konstrukcí a technologických zařízení</t>
  </si>
  <si>
    <t>91</t>
  </si>
  <si>
    <t>789321211</t>
  </si>
  <si>
    <t>Zhotovení nátěru ocelových konstrukcí třídy I dvousložkového základního, tloušťky do 80 μm</t>
  </si>
  <si>
    <t>968342126</t>
  </si>
  <si>
    <t>orientační tyč</t>
  </si>
  <si>
    <t>2,0*0,1517</t>
  </si>
  <si>
    <t>92</t>
  </si>
  <si>
    <t>24623055</t>
  </si>
  <si>
    <t>hmota nátěrová epoxidová vrchní (email) odstín bílý</t>
  </si>
  <si>
    <t>1236479964</t>
  </si>
  <si>
    <t>Poznámka k položce:_x000d_
Spotřeba: 0,11 kg/m2</t>
  </si>
  <si>
    <t>0,11*2*0,303</t>
  </si>
  <si>
    <t>SO 05_II - SO 05 Průmyslová zóna- chatová oblast Pardubičky - II. etapa</t>
  </si>
  <si>
    <t xml:space="preserve">    9 - Ostatní konstrukce a práce, bourání</t>
  </si>
  <si>
    <t xml:space="preserve">    722 - Zdravotechnika - vnitřní vodovod</t>
  </si>
  <si>
    <t>111211231</t>
  </si>
  <si>
    <t>Snesení větví stromů na hromady nebo naložení na dopravní prostředek listnatých v rovině nebo ve svahu do 1:3, průměru kmene do 30 cm</t>
  </si>
  <si>
    <t>602906565</t>
  </si>
  <si>
    <t>111211232</t>
  </si>
  <si>
    <t>Snesení větví stromů na hromady nebo naložení na dopravní prostředek listnatých v rovině nebo ve svahu do 1:3, průměru kmene přes 30 cm</t>
  </si>
  <si>
    <t>-534518553</t>
  </si>
  <si>
    <t>111251102</t>
  </si>
  <si>
    <t>Odstranění křovin a stromů s odstraněním kořenů strojně průměru kmene do 100 mm v rovině nebo ve svahu sklonu terénu do 1:5, při celkové ploše přes 100 do 500 m2</t>
  </si>
  <si>
    <t>-307244775</t>
  </si>
  <si>
    <t>112151112</t>
  </si>
  <si>
    <t>Pokácení stromu směrové v celku s odřezáním kmene a s odvětvením průměru kmene přes 200 do 300 mm</t>
  </si>
  <si>
    <t>-754383300</t>
  </si>
  <si>
    <t>112151113</t>
  </si>
  <si>
    <t>Pokácení stromu směrové v celku s odřezáním kmene a s odvětvením průměru kmene přes 300 do 400 mm</t>
  </si>
  <si>
    <t>202118446</t>
  </si>
  <si>
    <t>112151114</t>
  </si>
  <si>
    <t>Pokácení stromu směrové v celku s odřezáním kmene a s odvětvením průměru kmene přes 400 do 500 mm</t>
  </si>
  <si>
    <t>-1329564429</t>
  </si>
  <si>
    <t>112251101</t>
  </si>
  <si>
    <t>Odstranění pařezů strojně s jejich vykopáním nebo vytrháním průměru přes 100 do 300 mm</t>
  </si>
  <si>
    <t>-34090834</t>
  </si>
  <si>
    <t>112251102</t>
  </si>
  <si>
    <t>Odstranění pařezů strojně s jejich vykopáním nebo vytrháním průměru přes 300 do 500 mm</t>
  </si>
  <si>
    <t>2041319112</t>
  </si>
  <si>
    <t>113106123</t>
  </si>
  <si>
    <t>Rozebrání dlažeb komunikací pro pěší s přemístěním hmot na skládku na vzdálenost do 3 m nebo s naložením na dopravní prostředek s ložem z kameniva nebo živice a s jakoukoliv výplní spár ručně ze zámkové dlažby</t>
  </si>
  <si>
    <t>-2043639462</t>
  </si>
  <si>
    <t>103,09*2,0</t>
  </si>
  <si>
    <t>113107162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</si>
  <si>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</si>
  <si>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2118342164</t>
  </si>
  <si>
    <t>52,96*1,1 "asf</t>
  </si>
  <si>
    <t>103,09*1,1 "dlažba</t>
  </si>
  <si>
    <t>2,0*1,1 "asf</t>
  </si>
  <si>
    <t>D.1.b.4</t>
  </si>
  <si>
    <t>4,7 "asf</t>
  </si>
  <si>
    <t>113107163</t>
  </si>
  <si>
    <t>Odstranění podkladů nebo krytů strojně plochy jednotlivě přes 50 m2 do 200 m2 s přemístěním hmot na skládku na vzdálenost do 20 m nebo s naložením na dopravní prostředek z kameniva hrubého drceného, o tl. vrstvy přes 200 do 300 mm</t>
  </si>
  <si>
    <t>1037540798</t>
  </si>
  <si>
    <t>151,3*1,1 "asf. chodník</t>
  </si>
  <si>
    <t>provizorní povrch asf</t>
  </si>
  <si>
    <t>2,0*1,1 "asf. chodník</t>
  </si>
  <si>
    <t>-1580675631</t>
  </si>
  <si>
    <t>31,46*1,1 "štěrk</t>
  </si>
  <si>
    <t>2,5 "štěrk</t>
  </si>
  <si>
    <t>113107171</t>
  </si>
  <si>
    <t>Odstranění podkladů nebo krytů strojně plochy jednotlivě přes 50 m2 do 200 m2 s přemístěním hmot na skládku na vzdálenost do 20 m nebo s naložením na dopravní prostředek z betonu prostého, o tl. vrstvy přes 100 do 150 mm</t>
  </si>
  <si>
    <t>-851652547</t>
  </si>
  <si>
    <t>103,09*2,0 "dlažba</t>
  </si>
  <si>
    <t>113107181</t>
  </si>
  <si>
    <t>Odstranění podkladů nebo krytů strojně plochy jednotlivě přes 50 m2 do 200 m2 s přemístěním hmot na skládku na vzdálenost do 20 m nebo s naložením na dopravní prostředek živičných, o tl. vrstvy do 50 mm</t>
  </si>
  <si>
    <t>2109064239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</si>
  <si>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</si>
  <si>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</si>
  <si>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118128572</t>
  </si>
  <si>
    <t>Poznámka k položce:_x000d_
hmotnost sutě 0,256 t/m2</t>
  </si>
  <si>
    <t>52,96*1,1</t>
  </si>
  <si>
    <t>2,0*1,1</t>
  </si>
  <si>
    <t>113154222</t>
  </si>
  <si>
    <t>Frézování živičného podkladu nebo krytu s naložením na dopravní prostředek plochy přes 500 do 1 000 m2 bez překážek v trase pruhu šířky do 1 m, tloušťky vrstvy 40 mm</t>
  </si>
  <si>
    <t>-1013354798</t>
  </si>
  <si>
    <t>52,96*1,7</t>
  </si>
  <si>
    <t>2,0*1,7</t>
  </si>
  <si>
    <t>7,1 "asf</t>
  </si>
  <si>
    <t>551,0/10,0*24</t>
  </si>
  <si>
    <t>55,0/10,0*24</t>
  </si>
  <si>
    <t>551,0/10,0</t>
  </si>
  <si>
    <t>55,0/10,0</t>
  </si>
  <si>
    <t>13*1,1</t>
  </si>
  <si>
    <t>206,19*1,1</t>
  </si>
  <si>
    <t>11,0*1,1</t>
  </si>
  <si>
    <t>3,4</t>
  </si>
  <si>
    <t>2,0*2,2</t>
  </si>
  <si>
    <t>(13)*2*0,5*1,1*(1,95+0,15)</t>
  </si>
  <si>
    <t>1008,81*0,5</t>
  </si>
  <si>
    <t>545,0*((0,2+0,1)/2*1,1)*0,5</t>
  </si>
  <si>
    <t xml:space="preserve">přípojky </t>
  </si>
  <si>
    <t>28,86*0,5</t>
  </si>
  <si>
    <t>15,0*((0,2+0,1)/2*1,1)*0,5</t>
  </si>
  <si>
    <t>2,0*2,0*2,2*0,5 "jáma protlaku</t>
  </si>
  <si>
    <t xml:space="preserve">3,9*2,7*2,73*0,5 "pro šachtu </t>
  </si>
  <si>
    <t>2,2*2,0*2,8*0,5 "pro šachtu</t>
  </si>
  <si>
    <t>141721211</t>
  </si>
  <si>
    <t>Řízený zemní protlak délky protlaku do 50 m v hornině třídy těžitelnosti I a II, skupiny 1 až 4 včetně zatažení trub v hloubce do 6 m průměru vrtu do 90 mm</t>
  </si>
  <si>
    <t>506157588</t>
  </si>
  <si>
    <t>28613853r633</t>
  </si>
  <si>
    <t>POTRUBÍ Z PE 100 SDR 11 d63 RC typ 3</t>
  </si>
  <si>
    <t>-624017007</t>
  </si>
  <si>
    <t>40*1,015 'Přepočtené koeficientem množství</t>
  </si>
  <si>
    <t>141721336</t>
  </si>
  <si>
    <t>Řízené šnekové horizontální vrtání s vtlačením potrubí v hloubce do 6 m v hornině třídy těžitelnosti I a II, skupiny 1 až 4 dimenze pro ocelové potrubí délky vrtu do 20 m, průměru přes DN 500 do 600 mm</t>
  </si>
  <si>
    <t>-1723603025</t>
  </si>
  <si>
    <t>14033244r</t>
  </si>
  <si>
    <t>trubka ocelová bezešvá hladká tl 10,0 mm ČSN 41 1375.1 D 530mm</t>
  </si>
  <si>
    <t>-1429224018</t>
  </si>
  <si>
    <t>151301102</t>
  </si>
  <si>
    <t>Zřízení pažení a rozepření stěn rýh pro podzemní vedení hnané, hloubky přes 2 do 4 m</t>
  </si>
  <si>
    <t>-1880022476</t>
  </si>
  <si>
    <t>51,18 "řad</t>
  </si>
  <si>
    <t>2*(3,9+2,7)*2,73</t>
  </si>
  <si>
    <t>151301112</t>
  </si>
  <si>
    <t>Odstranění pažení a rozepření stěn rýh pro podzemní vedení s uložením materiálu na vzdálenost do 3 m od kraje výkopu hnané, hloubky přes 2 do 4 m</t>
  </si>
  <si>
    <t>-1596596638</t>
  </si>
  <si>
    <t>2085,78 "řad</t>
  </si>
  <si>
    <t>60,0 "přípojky</t>
  </si>
  <si>
    <t>151811132</t>
  </si>
  <si>
    <t>Zřízení pažicích boxů pro pažení a rozepření stěn rýh podzemního vedení hloubka výkopu do 4 m, šířka přes 1,2 do 2,5 m</t>
  </si>
  <si>
    <t>-2026113779</t>
  </si>
  <si>
    <t>2*2,0*2,8</t>
  </si>
  <si>
    <t>151811232</t>
  </si>
  <si>
    <t>Odstranění pažicích boxů pro pažení a rozepření stěn rýh podzemního vedení hloubka výkopu do 4 m, šířka přes 1,2 do 2,5 m</t>
  </si>
  <si>
    <t>-92494011</t>
  </si>
  <si>
    <t>162201421</t>
  </si>
  <si>
    <t>Vodorovné přemístění větví, kmenů nebo pařezů s naložením, složením a dopravou do 1000 m pařezů kmenů, průměru přes 100 do 300 mm</t>
  </si>
  <si>
    <t>616560481</t>
  </si>
  <si>
    <t>162201422</t>
  </si>
  <si>
    <t>Vodorovné přemístění větví, kmenů nebo pařezů s naložením, složením a dopravou do 1000 m pařezů kmenů, průměru přes 300 do 500 mm</t>
  </si>
  <si>
    <t>504172689</t>
  </si>
  <si>
    <t>162301501</t>
  </si>
  <si>
    <t>Vodorovné přemístění smýcených křovin do průměru kmene 100 mm na vzdálenost do 5 000 m</t>
  </si>
  <si>
    <t>-1473481948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</si>
  <si>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</si>
  <si>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</si>
  <si>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1512018110</t>
  </si>
  <si>
    <t>10*3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</si>
  <si>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</si>
  <si>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</si>
  <si>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-1780866504</t>
  </si>
  <si>
    <t>10*9</t>
  </si>
  <si>
    <t>162301981</t>
  </si>
  <si>
    <t>Vodorovné přemístění smýcených křovin Příplatek k ceně za každých dalších i započatých 1 000 m</t>
  </si>
  <si>
    <t>483384200</t>
  </si>
  <si>
    <t>180,0*6</t>
  </si>
  <si>
    <t>409,21*2 "řad</t>
  </si>
  <si>
    <t>40,601*2 "přípojky</t>
  </si>
  <si>
    <t>-610454162</t>
  </si>
  <si>
    <t>(19,14+33,228)*2</t>
  </si>
  <si>
    <t>-40,601*2</t>
  </si>
  <si>
    <t>549,368</t>
  </si>
  <si>
    <t>-409,21</t>
  </si>
  <si>
    <t>-593223758</t>
  </si>
  <si>
    <t>1*140,158</t>
  </si>
  <si>
    <t>549,368 "řad</t>
  </si>
  <si>
    <t>40,601</t>
  </si>
  <si>
    <t>-23,54/2</t>
  </si>
  <si>
    <t>1360299341</t>
  </si>
  <si>
    <t>1*549,368</t>
  </si>
  <si>
    <t>1*28,831</t>
  </si>
  <si>
    <t>409,21</t>
  </si>
  <si>
    <t>1817469557</t>
  </si>
  <si>
    <t>23,534/2</t>
  </si>
  <si>
    <t>(140,158+549,368)*1,8 "řad</t>
  </si>
  <si>
    <t>28,831*1,8 "přípojky</t>
  </si>
  <si>
    <t>154,74 "náhrada výkopku</t>
  </si>
  <si>
    <t>409,21 "zemina z výkopu</t>
  </si>
  <si>
    <t>2,46 "náhrada výkopku</t>
  </si>
  <si>
    <t>19,14 "zemina z výkopu</t>
  </si>
  <si>
    <t>zemina z výkopu</t>
  </si>
  <si>
    <t>2,0*2,0*2,2</t>
  </si>
  <si>
    <t>2,2*2,0*2,8</t>
  </si>
  <si>
    <t>-PI*0,72*0,72*0,15</t>
  </si>
  <si>
    <t>-2,0*2,0*0,2</t>
  </si>
  <si>
    <t>-PI*0,62*0,62* 2,45</t>
  </si>
  <si>
    <t>3,9*2,7*2,73</t>
  </si>
  <si>
    <t>-3,9*2,7*0,2</t>
  </si>
  <si>
    <t>-3,0*1,8*0,1</t>
  </si>
  <si>
    <t>-2,8*1,6*2,23</t>
  </si>
  <si>
    <t>154,74*2,0 "řad</t>
  </si>
  <si>
    <t>2,64*2,0 "přípojky</t>
  </si>
  <si>
    <t>337,31</t>
  </si>
  <si>
    <t>5,59</t>
  </si>
  <si>
    <t>342,9*2 'Přepočtené koeficientem množství</t>
  </si>
  <si>
    <t>181151331</t>
  </si>
  <si>
    <t>Plošná úprava terénu v zemině skupiny 1 až 4 s urovnáním povrchu bez doplnění ornice souvislé plochy přes 500 m2 při nerovnostech terénu přes 150 do 200 mm v rovině nebo na svahu do 1:5</t>
  </si>
  <si>
    <t>206,19*2,0</t>
  </si>
  <si>
    <t>11,0*2,0</t>
  </si>
  <si>
    <t>250578727</t>
  </si>
  <si>
    <t>412,38+226,809</t>
  </si>
  <si>
    <t>29,8+19,9</t>
  </si>
  <si>
    <t>-32696866</t>
  </si>
  <si>
    <t>639,189*0,02</t>
  </si>
  <si>
    <t>49,7*0,02</t>
  </si>
  <si>
    <t>545,0*((0,2+0,1)/2*1,1)</t>
  </si>
  <si>
    <t>15,0*((0,2+0,1)/2*1,1)</t>
  </si>
  <si>
    <t>3,9*27*0,2</t>
  </si>
  <si>
    <t>2,0*2,2*0,2</t>
  </si>
  <si>
    <t>545,0 "řad</t>
  </si>
  <si>
    <t>15,0+8,0+8,0 "přípojky</t>
  </si>
  <si>
    <t>382122121</t>
  </si>
  <si>
    <t>Montáž dílců prefabrikovaných pravoúhlých nádrží ze železobetonu šířky do 3 m dna včetně těsnění výšky přes 1 do 3 m hmotnosti do 22 t, délky do 3 m</t>
  </si>
  <si>
    <t>-304345356</t>
  </si>
  <si>
    <t>59226173r</t>
  </si>
  <si>
    <t>dno pravoúhlé nádrže vysoké 2600x1400x1930 stěna tl 100mm</t>
  </si>
  <si>
    <t>202351400</t>
  </si>
  <si>
    <t>382122311</t>
  </si>
  <si>
    <t>Montáž dílců prefabrikovaných pravoúhlých nádrží ze železobetonu šířky do 3 m zákrytové desky, délky do 3 m</t>
  </si>
  <si>
    <t>2116759518</t>
  </si>
  <si>
    <t>59226187</t>
  </si>
  <si>
    <t>deska zákrytová pravoúhlé nádrže vysoké se stěnou tl 100mm 2400x1400x250mm otvor 1x d 600mm</t>
  </si>
  <si>
    <t>-1618898778</t>
  </si>
  <si>
    <t>Poznámka k položce:_x000d_
2600/1600/250</t>
  </si>
  <si>
    <t>159081977</t>
  </si>
  <si>
    <t>1*0,5 "hydrantová drenáž</t>
  </si>
  <si>
    <t>60,94 "řad</t>
  </si>
  <si>
    <t>1,65 "přípojky</t>
  </si>
  <si>
    <t>452112112</t>
  </si>
  <si>
    <t>Osazení betonových dílců prstenců nebo rámů pod poklopy a mříže, výšky do 100 mm</t>
  </si>
  <si>
    <t>1584240475</t>
  </si>
  <si>
    <t>59224176</t>
  </si>
  <si>
    <t>prstenec šachtový vyrovnávací betonový 625x120x80mm</t>
  </si>
  <si>
    <t>-1969209724</t>
  </si>
  <si>
    <t>59224187</t>
  </si>
  <si>
    <t>prstenec šachtový vyrovnávací betonový 625x120x100mm</t>
  </si>
  <si>
    <t>-737313112</t>
  </si>
  <si>
    <t>452311131</t>
  </si>
  <si>
    <t>Podkladní a zajišťovací konstrukce z betonu prostého v otevřeném výkopu bez zvýšených nároků na prostředí desky pod potrubí, stoky a drobné objekty z betonu tř. C 12/15</t>
  </si>
  <si>
    <t>-336527825</t>
  </si>
  <si>
    <t>3,0*1,8*0,1</t>
  </si>
  <si>
    <t>PI*0,72*0,72*0,15</t>
  </si>
  <si>
    <t>699049010</t>
  </si>
  <si>
    <t>8*0,3*0,55*0,4 "OB1</t>
  </si>
  <si>
    <t>1*0,25*0,3*0,3 "OB2</t>
  </si>
  <si>
    <t>24*1,0*1,0*0,4 "OB3</t>
  </si>
  <si>
    <t>49271145</t>
  </si>
  <si>
    <t>1670168960</t>
  </si>
  <si>
    <t>564861111</t>
  </si>
  <si>
    <t>Podklad ze štěrkodrti ŠD s rozprostřením a zhutněním plochy přes 100 m2, po zhutnění tl. 200 mm</t>
  </si>
  <si>
    <t>-562446231</t>
  </si>
  <si>
    <t>564861115</t>
  </si>
  <si>
    <t>Podklad ze štěrkodrti ŠD s rozprostřením a zhutněním plochy přes 100 m2, po zhutnění tl. 240 mm</t>
  </si>
  <si>
    <t>856887412</t>
  </si>
  <si>
    <t>565155111</t>
  </si>
  <si>
    <t>Asfaltový beton vrstva podkladní ACP 16 (obalované kamenivo střednězrnné - OKS) s rozprostřením a zhutněním v pruhu šířky přes 1,5 do 3 m, po zhutnění tl. 70 mm</t>
  </si>
  <si>
    <t>-625664173</t>
  </si>
  <si>
    <t>565211111-R</t>
  </si>
  <si>
    <t>Podklad ze štěrku částečně zpevněného cementovou maltou ŠCM s rozprostřením a s hutněním, po zhutnění tl. 100 mm</t>
  </si>
  <si>
    <t>881515810</t>
  </si>
  <si>
    <t>včetně materiálu</t>
  </si>
  <si>
    <t>567122111</t>
  </si>
  <si>
    <t>Podklad ze směsi stmelené cementem SC bez dilatačních spár, s rozprostřením a zhutněním SC C 8/10 (KSC I), po zhutnění tl. 120 mm</t>
  </si>
  <si>
    <t>973058270</t>
  </si>
  <si>
    <t>567122112</t>
  </si>
  <si>
    <t>Podklad ze směsi stmelené cementem SC bez dilatačních spár, s rozprostřením a zhutněním SC C 8/10 (KSC I), po zhutnění tl. 130 mm</t>
  </si>
  <si>
    <t>1469020047</t>
  </si>
  <si>
    <t>573211109</t>
  </si>
  <si>
    <t>Postřik spojovací PS bez posypu kamenivem z asfaltu silničního, v množství 0,50 kg/m2</t>
  </si>
  <si>
    <t>1990673287</t>
  </si>
  <si>
    <t>52,96*1,7 "asf</t>
  </si>
  <si>
    <t>2,0*1,7 "asf</t>
  </si>
  <si>
    <t>577134111</t>
  </si>
  <si>
    <t>Asfaltový beton vrstva obrusná ACO 11 (ABS) s rozprostřením a se zhutněním z nemodifikovaného asfaltu v pruhu šířky do 3 m tř. I (ACO 11+), po zhutnění tl. 40 mm</t>
  </si>
  <si>
    <t>1080829452</t>
  </si>
  <si>
    <t>596211110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</si>
  <si>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do 50 m2</t>
  </si>
  <si>
    <t>940801942</t>
  </si>
  <si>
    <t>59245015</t>
  </si>
  <si>
    <t>dlažba zámková betonová tvaru I 200x165mm tl 60mm přírodní</t>
  </si>
  <si>
    <t>591757582</t>
  </si>
  <si>
    <t>Poznámka k položce:_x000d_
Spotřeba: 36 kus/m2</t>
  </si>
  <si>
    <t>náhrada 30%</t>
  </si>
  <si>
    <t>206,18*0,3</t>
  </si>
  <si>
    <t>850375121</t>
  </si>
  <si>
    <t>Výřez nebo výsek na potrubí z trub litinových tlakových nebo plastických hmot DN 300</t>
  </si>
  <si>
    <t>468065675</t>
  </si>
  <si>
    <t>850391811</t>
  </si>
  <si>
    <t>Bourání stávajícího potrubí z trub litinových hrdlových nebo přírubových v otevřeném výkopu DN přes 250 do 400</t>
  </si>
  <si>
    <t>464528514</t>
  </si>
  <si>
    <t>224,0+4,0</t>
  </si>
  <si>
    <t>851311131</t>
  </si>
  <si>
    <t>Montáž potrubí z trub litinových tlakových hrdlových v otevřeném výkopu s integrovaným těsněním DN 150</t>
  </si>
  <si>
    <t>1730697717</t>
  </si>
  <si>
    <t>55253018</t>
  </si>
  <si>
    <t>trouba vodovodní litinová hrdlová dl 6m DN 150</t>
  </si>
  <si>
    <t>-86160117</t>
  </si>
  <si>
    <t>551,0</t>
  </si>
  <si>
    <t>-518367818</t>
  </si>
  <si>
    <t>551*1,01 'Přepočtené koeficientem množství</t>
  </si>
  <si>
    <t>108+5</t>
  </si>
  <si>
    <t>1932430678</t>
  </si>
  <si>
    <t>-1836988607</t>
  </si>
  <si>
    <t>42273006</t>
  </si>
  <si>
    <t>montážní vložka přírubová litinová DN 80 PN 16</t>
  </si>
  <si>
    <t>-941541147</t>
  </si>
  <si>
    <t>55.850008025016</t>
  </si>
  <si>
    <t>TVAROVKA FF KUS 80/250</t>
  </si>
  <si>
    <t>850251824</t>
  </si>
  <si>
    <t>93</t>
  </si>
  <si>
    <t>55.850008040016</t>
  </si>
  <si>
    <t>TVAROVKA FF KUS 80/400</t>
  </si>
  <si>
    <t>-961579134</t>
  </si>
  <si>
    <t>94</t>
  </si>
  <si>
    <t>857311131</t>
  </si>
  <si>
    <t>Montáž litinových tvarovek na potrubí litinovém tlakovém jednoosých na potrubí z trub hrdlových v otevřeném výkopu, kanálu nebo v šachtě s integrovaným těsněním DN 150</t>
  </si>
  <si>
    <t>-610088774</t>
  </si>
  <si>
    <t>95</t>
  </si>
  <si>
    <t>55259485</t>
  </si>
  <si>
    <t>koleno hrdlové z tvárné litiny MMQ-kus DN 150-90°</t>
  </si>
  <si>
    <t>2002553149</t>
  </si>
  <si>
    <t>96</t>
  </si>
  <si>
    <t>55253931</t>
  </si>
  <si>
    <t>koleno hrdlové z tvárné litiny,práškový epoxid tl 250µm MMK-kus DN 150-30°</t>
  </si>
  <si>
    <t>-295068888</t>
  </si>
  <si>
    <t>97</t>
  </si>
  <si>
    <t>55253943</t>
  </si>
  <si>
    <t>koleno hrdlové z tvárné litiny,práškový epoxid tl 250µm MMK-kus DN 150-45°</t>
  </si>
  <si>
    <t>577453193</t>
  </si>
  <si>
    <t>98</t>
  </si>
  <si>
    <t>857311151</t>
  </si>
  <si>
    <t>Montáž litinových tvarovek na potrubí litinovém tlakovém jednoosých na potrubí z trub hrdlových v otevřeném výkopu, kanálu nebo v šachtě s přírubovým koncem vnějšího průměru DN/OD 160</t>
  </si>
  <si>
    <t>1932814209</t>
  </si>
  <si>
    <t>99</t>
  </si>
  <si>
    <t>55251189</t>
  </si>
  <si>
    <t>tvarovka přírubová s hrdlem E, PN 10-16 DN 160/příruba DN 150</t>
  </si>
  <si>
    <t>1983393803</t>
  </si>
  <si>
    <t>100</t>
  </si>
  <si>
    <t>857311151-R</t>
  </si>
  <si>
    <t>Montáž litinových tvarovek na potrubí litinovém tlakovém jednoosých na potrubí z trub hrdlových v otevřeném výkopu, kanálu nebo v šachtě s přírubovým koncem DN 300</t>
  </si>
  <si>
    <t>-127603091</t>
  </si>
  <si>
    <t>101</t>
  </si>
  <si>
    <t>55259736</t>
  </si>
  <si>
    <t>tvarovka vodovodní hrdlová s přírubou E (EU) - základní povrchová úprava kroužek těsnící DN 300 dl 150mm</t>
  </si>
  <si>
    <t>-1106161390</t>
  </si>
  <si>
    <t>1+3</t>
  </si>
  <si>
    <t>102</t>
  </si>
  <si>
    <t>857312122</t>
  </si>
  <si>
    <t>Montáž litinových tvarovek na potrubí litinovém tlakovém jednoosých na potrubí z trub přírubových v otevřeném výkopu, kanálu nebo v šachtě DN 150</t>
  </si>
  <si>
    <t>1252303484</t>
  </si>
  <si>
    <t>103</t>
  </si>
  <si>
    <t>55253492</t>
  </si>
  <si>
    <t>tvarovka přírubová litinová s hladkým koncem,práškový epoxid tl 250µm F-kus DN 150</t>
  </si>
  <si>
    <t>249756946</t>
  </si>
  <si>
    <t>104</t>
  </si>
  <si>
    <t>55.850015030016</t>
  </si>
  <si>
    <t>TVAROVKA FF KUS 150/300</t>
  </si>
  <si>
    <t>227980943</t>
  </si>
  <si>
    <t>105</t>
  </si>
  <si>
    <t>55.850015040016</t>
  </si>
  <si>
    <t>TVAROVKA FF KUS 150/400</t>
  </si>
  <si>
    <t>1483309100</t>
  </si>
  <si>
    <t>106</t>
  </si>
  <si>
    <t>55253616</t>
  </si>
  <si>
    <t>přechod přírubový,práškový epoxid tl 250µm FFR-kus litinový DN 150/80</t>
  </si>
  <si>
    <t>-1156548132</t>
  </si>
  <si>
    <t>1+2</t>
  </si>
  <si>
    <t>107</t>
  </si>
  <si>
    <t>108</t>
  </si>
  <si>
    <t>109</t>
  </si>
  <si>
    <t>-480744576</t>
  </si>
  <si>
    <t>110</t>
  </si>
  <si>
    <t>430197166</t>
  </si>
  <si>
    <t>111</t>
  </si>
  <si>
    <t>1377403352</t>
  </si>
  <si>
    <t>112</t>
  </si>
  <si>
    <t>55253628</t>
  </si>
  <si>
    <t>přechod přírubový,práškový epoxid tl 250µm FFR-kus litinový DN 300/100</t>
  </si>
  <si>
    <t>-1382713105</t>
  </si>
  <si>
    <t>113</t>
  </si>
  <si>
    <t>857373131</t>
  </si>
  <si>
    <t>Montáž litinových tvarovek na potrubí litinovém tlakovém odbočných na potrubí z trub hrdlových v otevřeném výkopu, kanálu nebo v šachtě s integrovaným těsněním DN 300</t>
  </si>
  <si>
    <t>-1559826156</t>
  </si>
  <si>
    <t>114</t>
  </si>
  <si>
    <t>55253775</t>
  </si>
  <si>
    <t>tvarovka hrdlová s přírubovou odbočkou z tvárné litiny,práškový epoxid tl 250µm MMA-kus DN 300/80</t>
  </si>
  <si>
    <t>-803877613</t>
  </si>
  <si>
    <t>2+1</t>
  </si>
  <si>
    <t>115</t>
  </si>
  <si>
    <t>55253776</t>
  </si>
  <si>
    <t>tvarovka hrdlová s přírubovou odbočkou z tvárné litiny,práškový epoxid tl 250µm MMA-kus DN 300/100</t>
  </si>
  <si>
    <t>-580726138</t>
  </si>
  <si>
    <t>116</t>
  </si>
  <si>
    <t>55253777</t>
  </si>
  <si>
    <t>tvarovka hrdlová s přírubovou odbočkou z tvárné litiny,práškový epoxid tl 250µm MMA-kus DN 300/150</t>
  </si>
  <si>
    <t>-177916779</t>
  </si>
  <si>
    <t>117</t>
  </si>
  <si>
    <t>-1405550659</t>
  </si>
  <si>
    <t>118</t>
  </si>
  <si>
    <t>55253545</t>
  </si>
  <si>
    <t>tvarovka přírubová litinová s přírubovou odbočkou,práškový epoxid tl 250µm T-kus DN 300/80</t>
  </si>
  <si>
    <t>22922294</t>
  </si>
  <si>
    <t>119</t>
  </si>
  <si>
    <t>55253547</t>
  </si>
  <si>
    <t>tvarovka přírubová litinová s přírubovou odbočkou,práškový epoxid tl 250µm T-kus DN 300/150</t>
  </si>
  <si>
    <t>390442856</t>
  </si>
  <si>
    <t>120</t>
  </si>
  <si>
    <t>-412553845</t>
  </si>
  <si>
    <t>121</t>
  </si>
  <si>
    <t>871161211</t>
  </si>
  <si>
    <t>Montáž vodovodního potrubí z polyetylenu PE100 RC v otevřeném výkopu svařovaných elektrotvarovkou SDR 11/PN16 d 32 x 3,0 mm</t>
  </si>
  <si>
    <t>85918660</t>
  </si>
  <si>
    <t>122</t>
  </si>
  <si>
    <t>28613110r</t>
  </si>
  <si>
    <t>trubka vodovodní PE100 RC typ 2 PN 16 SDR11 32x3,0mm</t>
  </si>
  <si>
    <t>1550264056</t>
  </si>
  <si>
    <t>2,5*1,015 'Přepočtené koeficientem množství</t>
  </si>
  <si>
    <t>123</t>
  </si>
  <si>
    <t>871241211</t>
  </si>
  <si>
    <t>Montáž vodovodního potrubí z polyetylenu PE100 RC v otevřeném výkopu svařovaných elektrotvarovkou SDR 11/PN16 d 90 x 8,2 mm</t>
  </si>
  <si>
    <t>-1322604785</t>
  </si>
  <si>
    <t>125,0+4,0</t>
  </si>
  <si>
    <t>124</t>
  </si>
  <si>
    <t>28613115e</t>
  </si>
  <si>
    <t>POTRUBÍ Z PE 100 SDR 11 d90 RC typ 2</t>
  </si>
  <si>
    <t>-514784461</t>
  </si>
  <si>
    <t>129*1,015 'Přepočtené koeficientem množství</t>
  </si>
  <si>
    <t>125</t>
  </si>
  <si>
    <t>871251211</t>
  </si>
  <si>
    <t>Montáž vodovodního potrubí z polyetylenu PE100 RC v otevřeném výkopu svařovaných elektrotvarovkou SDR 11/PN16 d 110 x 10,0 mm</t>
  </si>
  <si>
    <t>2124228490</t>
  </si>
  <si>
    <t>1,0+125,0</t>
  </si>
  <si>
    <t>126</t>
  </si>
  <si>
    <t>28613856r</t>
  </si>
  <si>
    <t xml:space="preserve">Vodovodní potrubí z PE 100 RC typ 2 SDR 11 d110 </t>
  </si>
  <si>
    <t>1662076755</t>
  </si>
  <si>
    <t>126*1,015 'Přepočtené koeficientem množství</t>
  </si>
  <si>
    <t>127</t>
  </si>
  <si>
    <t>877162001</t>
  </si>
  <si>
    <t>Montáž svěrných (mechanických) spojek na vodovodním potrubí spojek, kolen 90° nebo redukcí d 32</t>
  </si>
  <si>
    <t>1141741063</t>
  </si>
  <si>
    <t>128</t>
  </si>
  <si>
    <t>55.632003203216</t>
  </si>
  <si>
    <t>TVAROVKA ISO SPOJKA 32-32</t>
  </si>
  <si>
    <t>-638855744</t>
  </si>
  <si>
    <t>129</t>
  </si>
  <si>
    <t>877212001</t>
  </si>
  <si>
    <t>Montáž svěrných (mechanických) spojek na vodovodním potrubí spojek, kolen 90° nebo redukcí d 63</t>
  </si>
  <si>
    <t>23065550</t>
  </si>
  <si>
    <t>130</t>
  </si>
  <si>
    <t>55.632006306316</t>
  </si>
  <si>
    <t>TVAROVKA ISO SPOJKA 63-63</t>
  </si>
  <si>
    <t>-129517545</t>
  </si>
  <si>
    <t>131</t>
  </si>
  <si>
    <t>877241101</t>
  </si>
  <si>
    <t>Montáž tvarovek na vodovodním plastovém potrubí z polyetylenu PE 100 elektrotvarovek SDR 11/PN16 spojek, oblouků nebo redukcí d 90</t>
  </si>
  <si>
    <t>1599849840</t>
  </si>
  <si>
    <t>132</t>
  </si>
  <si>
    <t>28615974</t>
  </si>
  <si>
    <t>elektrospojka SDR11 PE 100 PN16 D 90mm</t>
  </si>
  <si>
    <t>-695958353</t>
  </si>
  <si>
    <t>21+1</t>
  </si>
  <si>
    <t>133</t>
  </si>
  <si>
    <t>55.470609117</t>
  </si>
  <si>
    <t>INTEGROVANÝ LEMOVÝ NÁKRUŽEK S PŘÍRUBOU A OCELOVOU VLOŽKOU d90</t>
  </si>
  <si>
    <t>-1407482983</t>
  </si>
  <si>
    <t>134</t>
  </si>
  <si>
    <t>877241112</t>
  </si>
  <si>
    <t>Montáž tvarovek na vodovodním plastovém potrubí z polyetylenu PE 100 elektrotvarovek SDR 11/PN16 kolen 90° d 90</t>
  </si>
  <si>
    <t>1689092281</t>
  </si>
  <si>
    <t>135</t>
  </si>
  <si>
    <t>28653060</t>
  </si>
  <si>
    <t>elektrokoleno 90° PE 100 D 90mm</t>
  </si>
  <si>
    <t>-1865108384</t>
  </si>
  <si>
    <t>136</t>
  </si>
  <si>
    <t>877241201</t>
  </si>
  <si>
    <t>Montáž tvarovek na vodovodním plastovém potrubí z polyetylenu PE 100 svařovaných na tupo SDR 11/PN16 oblouků nebo redukcí d 90</t>
  </si>
  <si>
    <t>-1787307624</t>
  </si>
  <si>
    <t>137</t>
  </si>
  <si>
    <t>-2089092237</t>
  </si>
  <si>
    <t>138</t>
  </si>
  <si>
    <t>877251101</t>
  </si>
  <si>
    <t>Montáž tvarovek na vodovodním plastovém potrubí z polyetylenu PE 100 elektrotvarovek SDR 11/PN16 spojek, oblouků nebo redukcí d 110</t>
  </si>
  <si>
    <t>-1383827316</t>
  </si>
  <si>
    <t>139</t>
  </si>
  <si>
    <t>28615975</t>
  </si>
  <si>
    <t>elektrospojka SDR11 PE 100 PN16 D 110mm</t>
  </si>
  <si>
    <t>-1565158089</t>
  </si>
  <si>
    <t>140</t>
  </si>
  <si>
    <t>28614978</t>
  </si>
  <si>
    <t>elektroredukce PE 100 PN16 D 110-90mm</t>
  </si>
  <si>
    <t>-1534075870</t>
  </si>
  <si>
    <t>141</t>
  </si>
  <si>
    <t>55.471014111</t>
  </si>
  <si>
    <t>INTEGROVANÝ LEMOVÝ NÁKRUŽEK S PŘÍRUBOU A OCELOVOU VLOŽKOU d110</t>
  </si>
  <si>
    <t>-1523368245</t>
  </si>
  <si>
    <t>142</t>
  </si>
  <si>
    <t>877251112</t>
  </si>
  <si>
    <t>Montáž tvarovek na vodovodním plastovém potrubí z polyetylenu PE 100 elektrotvarovek SDR 11/PN16 kolen 90° d 110</t>
  </si>
  <si>
    <t>825590613</t>
  </si>
  <si>
    <t>143</t>
  </si>
  <si>
    <t>28614937</t>
  </si>
  <si>
    <t>elektrokoleno 90° PE 100 PN16 D 110mm</t>
  </si>
  <si>
    <t>-1827170862</t>
  </si>
  <si>
    <t>144</t>
  </si>
  <si>
    <t>877251113</t>
  </si>
  <si>
    <t>Montáž tvarovek na vodovodním plastovém potrubí z polyetylenu PE 100 elektrotvarovek SDR 11/PN16 T-kusů d 110</t>
  </si>
  <si>
    <t>1555557053</t>
  </si>
  <si>
    <t>145</t>
  </si>
  <si>
    <t>28614961</t>
  </si>
  <si>
    <t>elektrotvarovka T-kus rovnoramenný PE 100 PN16 D 110mm</t>
  </si>
  <si>
    <t>1620389844</t>
  </si>
  <si>
    <t>146</t>
  </si>
  <si>
    <t>877251201</t>
  </si>
  <si>
    <t>Montáž tvarovek na vodovodním plastovém potrubí z polyetylenu PE 100 svařovaných na tupo SDR 11/PN16 oblouků nebo redukcí d 110</t>
  </si>
  <si>
    <t>287471591</t>
  </si>
  <si>
    <t>147</t>
  </si>
  <si>
    <t>235018764</t>
  </si>
  <si>
    <t>148</t>
  </si>
  <si>
    <t>877321101</t>
  </si>
  <si>
    <t>Montáž tvarovek na vodovodním plastovém potrubí z polyetylenu PE 100 elektrotvarovek SDR 11/PN16 spojek, oblouků nebo redukcí d 160</t>
  </si>
  <si>
    <t>-1813968974</t>
  </si>
  <si>
    <t>149</t>
  </si>
  <si>
    <t>55.753901839</t>
  </si>
  <si>
    <t>Elektroredukce d 160-90</t>
  </si>
  <si>
    <t>-859465866</t>
  </si>
  <si>
    <t>150</t>
  </si>
  <si>
    <t>1777563346</t>
  </si>
  <si>
    <t>151</t>
  </si>
  <si>
    <t>šoupě s vnějším závitem DN 1“ a integrovaným výstupem 1“ ¼ a ZZS 1 ¼“</t>
  </si>
  <si>
    <t>1501998891</t>
  </si>
  <si>
    <t>152</t>
  </si>
  <si>
    <t>842299060</t>
  </si>
  <si>
    <t>153</t>
  </si>
  <si>
    <t>891211321</t>
  </si>
  <si>
    <t>Montáž vodovodních armatur na potrubí šoupátek pro domovní přípojky se závitovými konci PN16 G 2"</t>
  </si>
  <si>
    <t>1118543417</t>
  </si>
  <si>
    <t>154</t>
  </si>
  <si>
    <t>42223010r</t>
  </si>
  <si>
    <t>ŠOUPĚ S VNĚJŠÍM ZÁVITEM DN 2" A INTEGROVANÝM VÝSTUPEM PRO PE 2 1/2"</t>
  </si>
  <si>
    <t>136033748</t>
  </si>
  <si>
    <t>155</t>
  </si>
  <si>
    <t>-1316133661</t>
  </si>
  <si>
    <t>156</t>
  </si>
  <si>
    <t>891241112</t>
  </si>
  <si>
    <t>Montáž vodovodních armatur na potrubí šoupátek nebo klapek uzavíracích v otevřeném výkopu nebo v šachtách s osazením zemní soupravy (bez poklopů) DN 80</t>
  </si>
  <si>
    <t>2060752065</t>
  </si>
  <si>
    <t>2+2</t>
  </si>
  <si>
    <t>157</t>
  </si>
  <si>
    <t>42221303</t>
  </si>
  <si>
    <t>šoupátko pitná voda litina GGG 50 krátká stavební dl PN10/16 DN 80x180mm</t>
  </si>
  <si>
    <t>-1460483037</t>
  </si>
  <si>
    <t>158</t>
  </si>
  <si>
    <t>55.950108000003</t>
  </si>
  <si>
    <t>SOUPRAVA ZEMNÍ TELESKOPICKÁ E1/A-1,3 -1,8 65-80 E1/80 A (1,3-1,8m)</t>
  </si>
  <si>
    <t>1398883183</t>
  </si>
  <si>
    <t>159</t>
  </si>
  <si>
    <t>891241222</t>
  </si>
  <si>
    <t>Montáž vodovodních armatur na potrubí šoupátek nebo klapek uzavíracích v šachtách s ručním kolečkem DN 80</t>
  </si>
  <si>
    <t>-1681100974</t>
  </si>
  <si>
    <t>160</t>
  </si>
  <si>
    <t>282015745</t>
  </si>
  <si>
    <t>161</t>
  </si>
  <si>
    <t>891242312</t>
  </si>
  <si>
    <t>Montáž vodovodních armatur na potrubí vodoměrů v šachtě přírubových DN 80</t>
  </si>
  <si>
    <t>2096033428</t>
  </si>
  <si>
    <t>162</t>
  </si>
  <si>
    <t>38821717r</t>
  </si>
  <si>
    <t xml:space="preserve">vodoměr  přírubový na studenou vodu PN16 DN 80 s dálkovým odečtem</t>
  </si>
  <si>
    <t>1976305708</t>
  </si>
  <si>
    <t>163</t>
  </si>
  <si>
    <t>891243321</t>
  </si>
  <si>
    <t>Montáž vodovodních armatur na potrubí ventilů odvzdušňovacích nebo zavzdušňovacích mechanických a plovákových přírubových na venkovních řadech DN 80</t>
  </si>
  <si>
    <t>728777098</t>
  </si>
  <si>
    <t>164</t>
  </si>
  <si>
    <t>55.982208015016</t>
  </si>
  <si>
    <t>ZAVZDUŠŇOVACÍ A ODVZDUŠŇOVACÍ SOUPRAVA 1,50 m DN 80</t>
  </si>
  <si>
    <t>349266699</t>
  </si>
  <si>
    <t>165</t>
  </si>
  <si>
    <t>-1951855025</t>
  </si>
  <si>
    <t>166</t>
  </si>
  <si>
    <t>141709895</t>
  </si>
  <si>
    <t>167</t>
  </si>
  <si>
    <t>891249961</t>
  </si>
  <si>
    <t>Montáž opravných armatur na potrubí z trub litinových, ocelových nebo plastických hmot potrubních spojek hrdlo/hrdlo DN 80</t>
  </si>
  <si>
    <t>-916828822</t>
  </si>
  <si>
    <t>168</t>
  </si>
  <si>
    <t>55.797408000016</t>
  </si>
  <si>
    <t xml:space="preserve">SYNOFLEX SPOJKA PRO LT DN 80/ PE d90 </t>
  </si>
  <si>
    <t>-1785627149</t>
  </si>
  <si>
    <t>169</t>
  </si>
  <si>
    <t>55.709305614</t>
  </si>
  <si>
    <t>WAGA SPOJKA PŘÍMÁ pro LT DN 80/ PE d90</t>
  </si>
  <si>
    <t>-1633788745</t>
  </si>
  <si>
    <t>170</t>
  </si>
  <si>
    <t>891261112</t>
  </si>
  <si>
    <t>Montáž vodovodních armatur na potrubí šoupátek nebo klapek uzavíracích v otevřeném výkopu nebo v šachtách s osazením zemní soupravy (bez poklopů) DN 100</t>
  </si>
  <si>
    <t>-1872107766</t>
  </si>
  <si>
    <t>171</t>
  </si>
  <si>
    <t>42221304</t>
  </si>
  <si>
    <t>šoupátko pitná voda litina GGG 50 krátká stavební dl PN10/16 DN 100x190mm</t>
  </si>
  <si>
    <t>-2088755005</t>
  </si>
  <si>
    <t>172</t>
  </si>
  <si>
    <t>55.950110000003</t>
  </si>
  <si>
    <t>SOUPRAVA ZEMNÍ TELESKOPICKÁ E1/A-1,3 -1,8 100 (1,3-1,8m)</t>
  </si>
  <si>
    <t>-870418248</t>
  </si>
  <si>
    <t>173</t>
  </si>
  <si>
    <t>891269961</t>
  </si>
  <si>
    <t>Montáž opravných armatur na potrubí z trub litinových, ocelových nebo plastických hmot potrubních spojek hrdlo/hrdlo DN 100</t>
  </si>
  <si>
    <t>-124354307</t>
  </si>
  <si>
    <t>174</t>
  </si>
  <si>
    <t>55.797410000016</t>
  </si>
  <si>
    <t xml:space="preserve">SYNOFLEX SPOJKA PRO LT DN 100/ PE d110 </t>
  </si>
  <si>
    <t>-1935821434</t>
  </si>
  <si>
    <t>175</t>
  </si>
  <si>
    <t>55.709305616</t>
  </si>
  <si>
    <t xml:space="preserve">WAGA  spojka   DN 100</t>
  </si>
  <si>
    <t>-2131252311</t>
  </si>
  <si>
    <t>176</t>
  </si>
  <si>
    <t>8913118111R</t>
  </si>
  <si>
    <t>Demontáž poklopů a zemních souprav vodovodních šoupátek</t>
  </si>
  <si>
    <t>1351090894</t>
  </si>
  <si>
    <t>Poznámka k položce:_x000d_
vč. výkopových prací a uvedení povrchu do původního stavu</t>
  </si>
  <si>
    <t>177</t>
  </si>
  <si>
    <t>891315321</t>
  </si>
  <si>
    <t>Montáž vodovodních armatur na potrubí zpětných klapek DN 150</t>
  </si>
  <si>
    <t>-1680119444</t>
  </si>
  <si>
    <t>178</t>
  </si>
  <si>
    <t>42283046</t>
  </si>
  <si>
    <t>klapka zpětná samočinná přírubová litinová PN 16 pro vodu DN 150</t>
  </si>
  <si>
    <t>2053334602</t>
  </si>
  <si>
    <t>179</t>
  </si>
  <si>
    <t>891319951</t>
  </si>
  <si>
    <t>Montáž opravných armatur na potrubí z trub litinových, ocelových nebo plastických hmot potrubních spojek hrdlo/příruba DN 150</t>
  </si>
  <si>
    <t>120877173</t>
  </si>
  <si>
    <t>180</t>
  </si>
  <si>
    <t>55.709355620</t>
  </si>
  <si>
    <t xml:space="preserve">WAGA .- spojka s přírubou   DN 150</t>
  </si>
  <si>
    <t>-36636340</t>
  </si>
  <si>
    <t>181</t>
  </si>
  <si>
    <t>891319961</t>
  </si>
  <si>
    <t>Montáž opravných armatur na potrubí z trub litinových, ocelových nebo plastických hmot potrubních spojek hrdlo/hrdlo DN 150</t>
  </si>
  <si>
    <t>282659983</t>
  </si>
  <si>
    <t>182</t>
  </si>
  <si>
    <t>55.797415000016</t>
  </si>
  <si>
    <t>SYNOFLEX - SPOJKA 150 (155-192)</t>
  </si>
  <si>
    <t>1841372073</t>
  </si>
  <si>
    <t>183</t>
  </si>
  <si>
    <t>1073007784</t>
  </si>
  <si>
    <t>3+3</t>
  </si>
  <si>
    <t>184</t>
  </si>
  <si>
    <t>337981047</t>
  </si>
  <si>
    <t>185</t>
  </si>
  <si>
    <t>2024617193</t>
  </si>
  <si>
    <t>186</t>
  </si>
  <si>
    <t>187</t>
  </si>
  <si>
    <t>589532173</t>
  </si>
  <si>
    <t>188</t>
  </si>
  <si>
    <t>42273493r1</t>
  </si>
  <si>
    <t>pás navrtávací uzávěrový z tvárné litiny DN 300, pro litinové a ocelové potrubí, se závitovým výstupem 1"</t>
  </si>
  <si>
    <t>1426489701</t>
  </si>
  <si>
    <t>189</t>
  </si>
  <si>
    <t>1237639198</t>
  </si>
  <si>
    <t>190</t>
  </si>
  <si>
    <t>1903198635</t>
  </si>
  <si>
    <t>191</t>
  </si>
  <si>
    <t>192</t>
  </si>
  <si>
    <t>193</t>
  </si>
  <si>
    <t>194</t>
  </si>
  <si>
    <t>894411311</t>
  </si>
  <si>
    <t>Osazení betonových nebo železobetonových dílců pro šachty skruží rovných</t>
  </si>
  <si>
    <t>276944485</t>
  </si>
  <si>
    <t>1+4</t>
  </si>
  <si>
    <t>195</t>
  </si>
  <si>
    <t>59224161r</t>
  </si>
  <si>
    <t xml:space="preserve">skruž kanalizační  100x50x12cm</t>
  </si>
  <si>
    <t>-159110961</t>
  </si>
  <si>
    <t>196</t>
  </si>
  <si>
    <t>59224488</t>
  </si>
  <si>
    <t>skruž betonová středová pro uliční vpusť 450x570x50mm</t>
  </si>
  <si>
    <t>-2113656440</t>
  </si>
  <si>
    <t>197</t>
  </si>
  <si>
    <t>894412411</t>
  </si>
  <si>
    <t>Osazení betonových nebo železobetonových dílců pro šachty skruží přechodových</t>
  </si>
  <si>
    <t>762226722</t>
  </si>
  <si>
    <t>198</t>
  </si>
  <si>
    <t>59224168</t>
  </si>
  <si>
    <t>skruž betonová přechodová 62,5/100x60x12cm stupadla poplastovaná kapsová</t>
  </si>
  <si>
    <t>1372755864</t>
  </si>
  <si>
    <t>199</t>
  </si>
  <si>
    <t>894414111</t>
  </si>
  <si>
    <t>Osazení betonových nebo železobetonových dílců pro šachty skruží základových (dno)</t>
  </si>
  <si>
    <t>214794211</t>
  </si>
  <si>
    <t>200</t>
  </si>
  <si>
    <t>59224339</t>
  </si>
  <si>
    <t>dno betonové šachty DN 1000 kanalizační výšky 100cm</t>
  </si>
  <si>
    <t>-693025701</t>
  </si>
  <si>
    <t>201</t>
  </si>
  <si>
    <t>59224348</t>
  </si>
  <si>
    <t>těsnění elastomerové pro spojení šachetních dílů DN 1000</t>
  </si>
  <si>
    <t>1211156965</t>
  </si>
  <si>
    <t>202</t>
  </si>
  <si>
    <t>899104112</t>
  </si>
  <si>
    <t>Osazení poklopů litinových, ocelových nebo železobetonových včetně rámů pro třídu zatížení D400, E600</t>
  </si>
  <si>
    <t>-536134849</t>
  </si>
  <si>
    <t>203</t>
  </si>
  <si>
    <t>28661935r</t>
  </si>
  <si>
    <t>litinový poklop DN 600 D400 uzamykatelný, vodotěsný, výška 100 mm</t>
  </si>
  <si>
    <t>940921329</t>
  </si>
  <si>
    <t>204</t>
  </si>
  <si>
    <t>-1759887197</t>
  </si>
  <si>
    <t>4+7+4</t>
  </si>
  <si>
    <t>205</t>
  </si>
  <si>
    <t>42291352r</t>
  </si>
  <si>
    <t>poklop litinový šoupátkový výškově stavitelný pro zemní soupravy osazení do terénu a do vozovky</t>
  </si>
  <si>
    <t>-171295666</t>
  </si>
  <si>
    <t>206</t>
  </si>
  <si>
    <t>207</t>
  </si>
  <si>
    <t>-376218769</t>
  </si>
  <si>
    <t>208</t>
  </si>
  <si>
    <t>42291452r</t>
  </si>
  <si>
    <t xml:space="preserve">poklop litinový hydrantový výškově stavitelný  DN 80</t>
  </si>
  <si>
    <t>-618887204</t>
  </si>
  <si>
    <t>209</t>
  </si>
  <si>
    <t>55.195000000002</t>
  </si>
  <si>
    <t>ULIČNÍ POKLOP PRO ZAVZDUŠŇOVACÍ A ODVZDUŠŇOVACÍ SOUPRAVU</t>
  </si>
  <si>
    <t>-1067622009</t>
  </si>
  <si>
    <t>210</t>
  </si>
  <si>
    <t>42210052</t>
  </si>
  <si>
    <t>deska podkladová uličního poklopu litinového hydrantového</t>
  </si>
  <si>
    <t>-761653394</t>
  </si>
  <si>
    <t>211</t>
  </si>
  <si>
    <t>212</t>
  </si>
  <si>
    <t>2,0*5</t>
  </si>
  <si>
    <t>213</t>
  </si>
  <si>
    <t>214</t>
  </si>
  <si>
    <t>551,0+250,0</t>
  </si>
  <si>
    <t>215</t>
  </si>
  <si>
    <t>216</t>
  </si>
  <si>
    <t>899910212</t>
  </si>
  <si>
    <t>Výplň potrubí trub betonových, litinových nebo kameninových cementopopílkovou suspenzí pod tlakem, délky přes 50 do 100 m</t>
  </si>
  <si>
    <t>-1209961489</t>
  </si>
  <si>
    <t>1100*PI*0,15*0,15</t>
  </si>
  <si>
    <t>217</t>
  </si>
  <si>
    <t>899911302-R</t>
  </si>
  <si>
    <t>Kluzné objímky (pojízdná sedla) pro zasunutí potrubí do chráničky výšky 75 mm vnějšího průměru potrubí přes 309 do 356 mm</t>
  </si>
  <si>
    <t>-2076533279</t>
  </si>
  <si>
    <t>montáž včetně materiálu</t>
  </si>
  <si>
    <t>9+5</t>
  </si>
  <si>
    <t>218</t>
  </si>
  <si>
    <t>899913105-R</t>
  </si>
  <si>
    <t>Příplatek za nerezové šrouby a bandáže přírubových spojů</t>
  </si>
  <si>
    <t>-1032430762</t>
  </si>
  <si>
    <t>11+10+10</t>
  </si>
  <si>
    <t>219</t>
  </si>
  <si>
    <t>899913165</t>
  </si>
  <si>
    <t>Koncové uzavírací manžety chrániček DN potrubí x DN chráničky DN 300 x 500</t>
  </si>
  <si>
    <t>-1714647219</t>
  </si>
  <si>
    <t>220</t>
  </si>
  <si>
    <t>899914116-R</t>
  </si>
  <si>
    <t>Montáž ocelové chráničky v otevřeném výkopu vnějšího průměru D 530 x 10 mm</t>
  </si>
  <si>
    <t>-1802010153</t>
  </si>
  <si>
    <t>221</t>
  </si>
  <si>
    <t>1746565883</t>
  </si>
  <si>
    <t>Ostatní konstrukce a práce, bourání</t>
  </si>
  <si>
    <t>222</t>
  </si>
  <si>
    <t>919112233</t>
  </si>
  <si>
    <t>Řezání dilatačních spár v živičném krytu vytvoření komůrky pro těsnící zálivku šířky 20 mm, hloubky 40 mm</t>
  </si>
  <si>
    <t>1300169851</t>
  </si>
  <si>
    <t>52,96*2</t>
  </si>
  <si>
    <t>2,0*2</t>
  </si>
  <si>
    <t>7,5</t>
  </si>
  <si>
    <t>223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</si>
  <si>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</si>
  <si>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</si>
  <si>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952485178</t>
  </si>
  <si>
    <t>224</t>
  </si>
  <si>
    <t>919731122</t>
  </si>
  <si>
    <t>Zarovnání styčné plochy podkladu nebo krytu podél vybourané části komunikace nebo zpevněné plochy živičné tl. přes 50 do 100 mm</t>
  </si>
  <si>
    <t>1547415658</t>
  </si>
  <si>
    <t>225</t>
  </si>
  <si>
    <t>919735112</t>
  </si>
  <si>
    <t>Řezání stávajícího živičného krytu nebo podkladu hloubky přes 50 do 100 mm</t>
  </si>
  <si>
    <t>-1300139356</t>
  </si>
  <si>
    <t>226</t>
  </si>
  <si>
    <t>979054451</t>
  </si>
  <si>
    <t>Očištění vybouraných prvků komunikací od spojovacího materiálu s odklizením a uložením očištěných hmot a spojovacího materiálu na skládku na vzdálenost do 10 m zámkových dlaždic s vyplněním spár kamenivem</t>
  </si>
  <si>
    <t>-145738543</t>
  </si>
  <si>
    <t>206,18*0,7</t>
  </si>
  <si>
    <t>227</t>
  </si>
  <si>
    <t>228</t>
  </si>
  <si>
    <t>10*400,522</t>
  </si>
  <si>
    <t>229</t>
  </si>
  <si>
    <t>997221615</t>
  </si>
  <si>
    <t>Poplatek za uložení stavebního odpadu na skládce (skládkovné) z prostého betonu zatříděného do Katalogu odpadů pod kódem 17 01 01</t>
  </si>
  <si>
    <t>-1277277202</t>
  </si>
  <si>
    <t>53,607*0,3</t>
  </si>
  <si>
    <t>88,184</t>
  </si>
  <si>
    <t>230</t>
  </si>
  <si>
    <t>997221645</t>
  </si>
  <si>
    <t>Poplatek za uložení stavebního odpadu na skládce (skládkovné) asfaltového bez obsahu dehtu zatříděného do Katalogu odpadů pod kódem 17 03 02</t>
  </si>
  <si>
    <t>-436186863</t>
  </si>
  <si>
    <t>16,986+16,68+9,249</t>
  </si>
  <si>
    <t>231</t>
  </si>
  <si>
    <t>51,718+102,866+21,521</t>
  </si>
  <si>
    <t>232</t>
  </si>
  <si>
    <t>722</t>
  </si>
  <si>
    <t>Zdravotechnika - vnitřní vodovod</t>
  </si>
  <si>
    <t>233</t>
  </si>
  <si>
    <t>722270102</t>
  </si>
  <si>
    <t>Vodoměrové sestavy závitové G 1"</t>
  </si>
  <si>
    <t>soubor</t>
  </si>
  <si>
    <t>1892230884</t>
  </si>
  <si>
    <t>234</t>
  </si>
  <si>
    <t>998722101</t>
  </si>
  <si>
    <t>Přesun hmot pro vnitřní vodovod stanovený z hmotnosti přesunovaného materiálu vodorovná dopravní vzdálenost do 50 m základní v objektech výšky do 6 m</t>
  </si>
  <si>
    <t>1173379816</t>
  </si>
  <si>
    <t>235</t>
  </si>
  <si>
    <t>10,0*0,1517</t>
  </si>
  <si>
    <t>236</t>
  </si>
  <si>
    <t>0,11*2*1,517</t>
  </si>
  <si>
    <t>03 -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</si>
  <si>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</si>
  <si>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</si>
  <si>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</si>
  <si>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</si>
  <si>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</si>
  <si>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</si>
  <si>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</si>
  <si>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</si>
  <si>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</si>
  <si>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</si>
  <si>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</si>
  <si>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</si>
  <si>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</si>
  <si>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</si>
  <si>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</si>
  <si>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</si>
  <si>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X7</t>
  </si>
  <si>
    <t>Zřízení, údržba a likvidace provizorních chodníků</t>
  </si>
  <si>
    <t>1179531928</t>
  </si>
  <si>
    <t>Poznámka k položce:_x000d_
náhrada za uzavřené chodníky po dobu stavby</t>
  </si>
  <si>
    <t>D3</t>
  </si>
  <si>
    <t>VON 2: Projektové dokumentace - náklady jinde neuvedené</t>
  </si>
  <si>
    <t>X4</t>
  </si>
  <si>
    <t>Plán zásad organizace výstavby (ZOV)</t>
  </si>
  <si>
    <t>Poznámka k položce:_x000d_
Poznámka k položce: 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</si>
  <si>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</si>
  <si>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</si>
  <si>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Poznámka k položce: 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</si>
  <si>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</si>
  <si>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</si>
  <si>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</si>
  <si>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</si>
  <si>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</si>
  <si>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</si>
  <si>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</si>
  <si>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</si>
  <si>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X10</t>
  </si>
  <si>
    <t>Činnost geodeta ve výstavbě</t>
  </si>
  <si>
    <t>Poznámka k položce:_x000d_
Poznámka k položce: doměření stavby pro účely výstavby (doměření polohopisu, vytyčování kanalizačních šachet a objektů na stokové síti v případě změny jejich umístění oproti projektu, vč. ČOV a ostatních objektů)</t>
  </si>
  <si>
    <t>X14</t>
  </si>
  <si>
    <t>Náklady na náhrady za zahrádkářské plodiny na dotčených pozemcích.</t>
  </si>
  <si>
    <t>X14.1</t>
  </si>
  <si>
    <t>Náklady na náhrady za zemědělské plodiny</t>
  </si>
  <si>
    <t>-38017335</t>
  </si>
  <si>
    <t>Poznámka k položce:_x000d_
uvedení pozemků do původního stavu, předání pozemků majitelům, případné odplevelení</t>
  </si>
  <si>
    <t>X15</t>
  </si>
  <si>
    <t>Zajištění provozu dalšího subjektu nutného při přeložkách nebo poškození stávajících podzemních sítí - nutné uzavření úseků, zajištění návhradního zásobení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</si>
  <si>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</si>
  <si>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</si>
  <si>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</si>
  <si>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</si>
  <si>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položce:_x000d_
Poznámka k položce: 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</si>
  <si>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</si>
  <si>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</si>
  <si>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Poznámka k položce: obsažených v dokladové části: např. kácení zeleně, dopravní trasy, zvláštní užívání komunikací, správní poplatky, ohlášení stavby</t>
  </si>
  <si>
    <t>X21</t>
  </si>
  <si>
    <t>Ohlášení, příprava staveniště, záchranné práce, zabezpečení archeologických nálezů na místě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</si>
  <si>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</si>
  <si>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</si>
  <si>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</si>
  <si>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</si>
  <si>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</si>
  <si>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</si>
  <si>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 xml:space="preserve">Poznámka k položce:_x000d_
Poznámka k položce: 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</si>
  <si>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</si>
  <si>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</si>
  <si>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>Poznámka k položce:_x000d_
Poznámka k položce: dle obecných podmínek technických specifikací a zápisů ve stavebních denících ( např. výchozí revize, revizní knihy, , zkoušky hutnění, apd.) Neuvedené v jiných částech výkazů výměr.</t>
  </si>
  <si>
    <t>X30</t>
  </si>
  <si>
    <t>Vyhotovení  geodetického zaměření skutečného provedení stavby</t>
  </si>
  <si>
    <t>Poznámka k položce:_x000d_
Poznámka k položce: 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</si>
  <si>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</si>
  <si>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</si>
  <si>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Poznámka k položce: Geometrický plán bude vypracován v 3 vyhotoveních v listinné podobě</t>
  </si>
  <si>
    <t>"8x geometrický plán ve třech vyhotoveních</t>
  </si>
  <si>
    <t>X32</t>
  </si>
  <si>
    <t>Dokumentace skutečného provedení stavby (DSPS). Vyhotovení 6x v papírové podobě + 1 x elekronicky na CD ve formátech .doc, .xls, .dwg, .dxf.</t>
  </si>
  <si>
    <t>X34</t>
  </si>
  <si>
    <t>Náklady spojené s kolaudačním řízením stavby</t>
  </si>
  <si>
    <t>X35</t>
  </si>
  <si>
    <t>Rozbor vody</t>
  </si>
  <si>
    <t>X36</t>
  </si>
  <si>
    <t>Likvidace vody k proplachování potrubí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</si>
</sst>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M21-008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Zásobní řad z VVO (východního vodovodního okruhu) do Černé za Bory – vodovod SO 05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Pardubice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23. 5. 2024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Leona Šaldová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ROUND(SUM(AG95:AG97),2)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ROUND(SUM(AS95:AS97),2)</f>
        <v>0</v>
      </c>
      <c r="AT94" s="115">
        <f>ROUND(SUM(AV94:AW94),2)</f>
        <v>0</v>
      </c>
      <c r="AU94" s="116">
        <f>ROUND(SUM(AU95:AU97),5)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ROUND(SUM(AZ95:AZ97),2)</f>
        <v>0</v>
      </c>
      <c r="BA94" s="115">
        <f>ROUND(SUM(BA95:BA97),2)</f>
        <v>0</v>
      </c>
      <c r="BB94" s="115">
        <f>ROUND(SUM(BB95:BB97),2)</f>
        <v>0</v>
      </c>
      <c r="BC94" s="115">
        <f>ROUND(SUM(BC95:BC97),2)</f>
        <v>0</v>
      </c>
      <c r="BD94" s="117">
        <f>ROUND(SUM(BD95:BD97),2)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24.7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87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05_I - SO 05 Průmyslov...'!J30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88</v>
      </c>
      <c r="AR95" s="127"/>
      <c r="AS95" s="128">
        <v>0</v>
      </c>
      <c r="AT95" s="129">
        <f>ROUND(SUM(AV95:AW95),2)</f>
        <v>0</v>
      </c>
      <c r="AU95" s="130">
        <f>'SO 05_I - SO 05 Průmyslov...'!P127</f>
        <v>0</v>
      </c>
      <c r="AV95" s="129">
        <f>'SO 05_I - SO 05 Průmyslov...'!J33</f>
        <v>0</v>
      </c>
      <c r="AW95" s="129">
        <f>'SO 05_I - SO 05 Průmyslov...'!J34</f>
        <v>0</v>
      </c>
      <c r="AX95" s="129">
        <f>'SO 05_I - SO 05 Průmyslov...'!J35</f>
        <v>0</v>
      </c>
      <c r="AY95" s="129">
        <f>'SO 05_I - SO 05 Průmyslov...'!J36</f>
        <v>0</v>
      </c>
      <c r="AZ95" s="129">
        <f>'SO 05_I - SO 05 Průmyslov...'!F33</f>
        <v>0</v>
      </c>
      <c r="BA95" s="129">
        <f>'SO 05_I - SO 05 Průmyslov...'!F34</f>
        <v>0</v>
      </c>
      <c r="BB95" s="129">
        <f>'SO 05_I - SO 05 Průmyslov...'!F35</f>
        <v>0</v>
      </c>
      <c r="BC95" s="129">
        <f>'SO 05_I - SO 05 Průmyslov...'!F36</f>
        <v>0</v>
      </c>
      <c r="BD95" s="131">
        <f>'SO 05_I - SO 05 Průmyslov...'!F37</f>
        <v>0</v>
      </c>
      <c r="BE95" s="7"/>
      <c r="BT95" s="132" t="s">
        <v>89</v>
      </c>
      <c r="BV95" s="132" t="s">
        <v>83</v>
      </c>
      <c r="BW95" s="132" t="s">
        <v>90</v>
      </c>
      <c r="BX95" s="132" t="s">
        <v>5</v>
      </c>
      <c r="CL95" s="132" t="s">
        <v>1</v>
      </c>
      <c r="CM95" s="132" t="s">
        <v>91</v>
      </c>
    </row>
    <row r="96" s="7" customFormat="1" ht="24.75" customHeight="1">
      <c r="A96" s="120" t="s">
        <v>85</v>
      </c>
      <c r="B96" s="121"/>
      <c r="C96" s="122"/>
      <c r="D96" s="123" t="s">
        <v>92</v>
      </c>
      <c r="E96" s="123"/>
      <c r="F96" s="123"/>
      <c r="G96" s="123"/>
      <c r="H96" s="123"/>
      <c r="I96" s="124"/>
      <c r="J96" s="123" t="s">
        <v>93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05_II - SO 05 Průmyslo...'!J30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88</v>
      </c>
      <c r="AR96" s="127"/>
      <c r="AS96" s="128">
        <v>0</v>
      </c>
      <c r="AT96" s="129">
        <f>ROUND(SUM(AV96:AW96),2)</f>
        <v>0</v>
      </c>
      <c r="AU96" s="130">
        <f>'SO 05_II - SO 05 Průmyslo...'!P129</f>
        <v>0</v>
      </c>
      <c r="AV96" s="129">
        <f>'SO 05_II - SO 05 Průmyslo...'!J33</f>
        <v>0</v>
      </c>
      <c r="AW96" s="129">
        <f>'SO 05_II - SO 05 Průmyslo...'!J34</f>
        <v>0</v>
      </c>
      <c r="AX96" s="129">
        <f>'SO 05_II - SO 05 Průmyslo...'!J35</f>
        <v>0</v>
      </c>
      <c r="AY96" s="129">
        <f>'SO 05_II - SO 05 Průmyslo...'!J36</f>
        <v>0</v>
      </c>
      <c r="AZ96" s="129">
        <f>'SO 05_II - SO 05 Průmyslo...'!F33</f>
        <v>0</v>
      </c>
      <c r="BA96" s="129">
        <f>'SO 05_II - SO 05 Průmyslo...'!F34</f>
        <v>0</v>
      </c>
      <c r="BB96" s="129">
        <f>'SO 05_II - SO 05 Průmyslo...'!F35</f>
        <v>0</v>
      </c>
      <c r="BC96" s="129">
        <f>'SO 05_II - SO 05 Průmyslo...'!F36</f>
        <v>0</v>
      </c>
      <c r="BD96" s="131">
        <f>'SO 05_II - SO 05 Průmyslo...'!F37</f>
        <v>0</v>
      </c>
      <c r="BE96" s="7"/>
      <c r="BT96" s="132" t="s">
        <v>89</v>
      </c>
      <c r="BV96" s="132" t="s">
        <v>83</v>
      </c>
      <c r="BW96" s="132" t="s">
        <v>94</v>
      </c>
      <c r="BX96" s="132" t="s">
        <v>5</v>
      </c>
      <c r="CL96" s="132" t="s">
        <v>1</v>
      </c>
      <c r="CM96" s="132" t="s">
        <v>91</v>
      </c>
    </row>
    <row r="97" s="7" customFormat="1" ht="16.5" customHeight="1">
      <c r="A97" s="120" t="s">
        <v>85</v>
      </c>
      <c r="B97" s="121"/>
      <c r="C97" s="122"/>
      <c r="D97" s="123" t="s">
        <v>95</v>
      </c>
      <c r="E97" s="123"/>
      <c r="F97" s="123"/>
      <c r="G97" s="123"/>
      <c r="H97" s="123"/>
      <c r="I97" s="124"/>
      <c r="J97" s="123" t="s">
        <v>96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'03 - Vedlejší a ostatní n...'!J30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88</v>
      </c>
      <c r="AR97" s="127"/>
      <c r="AS97" s="133">
        <v>0</v>
      </c>
      <c r="AT97" s="134">
        <f>ROUND(SUM(AV97:AW97),2)</f>
        <v>0</v>
      </c>
      <c r="AU97" s="135">
        <f>'03 - Vedlejší a ostatní n...'!P124</f>
        <v>0</v>
      </c>
      <c r="AV97" s="134">
        <f>'03 - Vedlejší a ostatní n...'!J33</f>
        <v>0</v>
      </c>
      <c r="AW97" s="134">
        <f>'03 - Vedlejší a ostatní n...'!J34</f>
        <v>0</v>
      </c>
      <c r="AX97" s="134">
        <f>'03 - Vedlejší a ostatní n...'!J35</f>
        <v>0</v>
      </c>
      <c r="AY97" s="134">
        <f>'03 - Vedlejší a ostatní n...'!J36</f>
        <v>0</v>
      </c>
      <c r="AZ97" s="134">
        <f>'03 - Vedlejší a ostatní n...'!F33</f>
        <v>0</v>
      </c>
      <c r="BA97" s="134">
        <f>'03 - Vedlejší a ostatní n...'!F34</f>
        <v>0</v>
      </c>
      <c r="BB97" s="134">
        <f>'03 - Vedlejší a ostatní n...'!F35</f>
        <v>0</v>
      </c>
      <c r="BC97" s="134">
        <f>'03 - Vedlejší a ostatní n...'!F36</f>
        <v>0</v>
      </c>
      <c r="BD97" s="136">
        <f>'03 - Vedlejší a ostatní n...'!F37</f>
        <v>0</v>
      </c>
      <c r="BE97" s="7"/>
      <c r="BT97" s="132" t="s">
        <v>89</v>
      </c>
      <c r="BV97" s="132" t="s">
        <v>83</v>
      </c>
      <c r="BW97" s="132" t="s">
        <v>97</v>
      </c>
      <c r="BX97" s="132" t="s">
        <v>5</v>
      </c>
      <c r="CL97" s="132" t="s">
        <v>1</v>
      </c>
      <c r="CM97" s="132" t="s">
        <v>91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FB/z/MUYBeP/x8LnygRGozAToBYPzLPBNVXGRZOUoqmRAhlR1hzM2ad0WHvj26MOfRJU3PDnGzZrzCVWK2LKMA==" hashValue="RewRs/9FbAthMHZyPTpBdTMXRUNHkh7/ClCmU76UkoN/4h6bzmAeGD1x6uE7ERsRcvqC1ZV3mcWeBm7FKx5WaQ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SO 05_I - SO 05 Průmyslov...'!C2" display="/"/>
    <hyperlink ref="A96" location="'SO 05_II - SO 05 Průmyslo...'!C2" display="/"/>
    <hyperlink ref="A97" location="'03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Zásobní řad z VVO (východního vodovodního okruhu) do Černé za Bory – vodovod SO 05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ROUND(J127,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ROUND((SUM(BE127:BE411)),  2)</f>
        <v>0</v>
      </c>
      <c r="G33" s="39"/>
      <c r="H33" s="39"/>
      <c r="I33" s="156">
        <v>0.20999999999999999</v>
      </c>
      <c r="J33" s="155">
        <f>ROUND(((SUM(BE127:BE411))*I33),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ROUND((SUM(BF127:BF411)),  2)</f>
        <v>0</v>
      </c>
      <c r="G34" s="39"/>
      <c r="H34" s="39"/>
      <c r="I34" s="156">
        <v>0.14999999999999999</v>
      </c>
      <c r="J34" s="155">
        <f>ROUND(((SUM(BF127:BF411))*I34),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ROUND((SUM(BG127:BG411)),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ROUND((SUM(BH127:BH411)),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ROUND((SUM(BI127:BI411)),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Zásobní řad z VVO (východního vodovodního okruhu) do Černé za Bory – vodovod SO 05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05_I - SO 05 Průmyslová zóna- chatová oblast Pardubičky - I. 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23. 5. 2024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J127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J128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J129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J305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J314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J315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J327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J336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113</v>
      </c>
      <c r="E104" s="189"/>
      <c r="F104" s="189"/>
      <c r="G104" s="189"/>
      <c r="H104" s="189"/>
      <c r="I104" s="189"/>
      <c r="J104" s="190">
        <f>J395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114</v>
      </c>
      <c r="E105" s="189"/>
      <c r="F105" s="189"/>
      <c r="G105" s="189"/>
      <c r="H105" s="189"/>
      <c r="I105" s="189"/>
      <c r="J105" s="190">
        <f>J402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80"/>
      <c r="C106" s="181"/>
      <c r="D106" s="182" t="s">
        <v>115</v>
      </c>
      <c r="E106" s="183"/>
      <c r="F106" s="183"/>
      <c r="G106" s="183"/>
      <c r="H106" s="183"/>
      <c r="I106" s="183"/>
      <c r="J106" s="184">
        <f>J404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6"/>
      <c r="C107" s="187"/>
      <c r="D107" s="188" t="s">
        <v>116</v>
      </c>
      <c r="E107" s="189"/>
      <c r="F107" s="189"/>
      <c r="G107" s="189"/>
      <c r="H107" s="189"/>
      <c r="I107" s="189"/>
      <c r="J107" s="190">
        <f>J405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3" s="2" customFormat="1" ht="6.96" customHeight="1">
      <c r="A113" s="39"/>
      <c r="B113" s="69"/>
      <c r="C113" s="70"/>
      <c r="D113" s="70"/>
      <c r="E113" s="70"/>
      <c r="F113" s="70"/>
      <c r="G113" s="70"/>
      <c r="H113" s="70"/>
      <c r="I113" s="70"/>
      <c r="J113" s="70"/>
      <c r="K113" s="70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4.96" customHeight="1">
      <c r="A114" s="39"/>
      <c r="B114" s="40"/>
      <c r="C114" s="24" t="s">
        <v>117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16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6.25" customHeight="1">
      <c r="A117" s="39"/>
      <c r="B117" s="40"/>
      <c r="C117" s="41"/>
      <c r="D117" s="41"/>
      <c r="E117" s="175" t="str">
        <f>E7</f>
        <v>Zásobní řad z VVO (východního vodovodního okruhu) do Černé za Bory – vodovod SO 05</v>
      </c>
      <c r="F117" s="33"/>
      <c r="G117" s="33"/>
      <c r="H117" s="33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99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30" customHeight="1">
      <c r="A119" s="39"/>
      <c r="B119" s="40"/>
      <c r="C119" s="41"/>
      <c r="D119" s="41"/>
      <c r="E119" s="77" t="str">
        <f>E9</f>
        <v>SO 05_I - SO 05 Průmyslová zóna- chatová oblast Pardubičky - I. etapa</v>
      </c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20</v>
      </c>
      <c r="D121" s="41"/>
      <c r="E121" s="41"/>
      <c r="F121" s="28" t="str">
        <f>F12</f>
        <v>Pardubice</v>
      </c>
      <c r="G121" s="41"/>
      <c r="H121" s="41"/>
      <c r="I121" s="33" t="s">
        <v>22</v>
      </c>
      <c r="J121" s="80" t="str">
        <f>IF(J12="","",J12)</f>
        <v>23. 5. 2024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24</v>
      </c>
      <c r="D123" s="41"/>
      <c r="E123" s="41"/>
      <c r="F123" s="28" t="str">
        <f>E15</f>
        <v>Vodovody a kanalizace Pardubice, a.s.</v>
      </c>
      <c r="G123" s="41"/>
      <c r="H123" s="41"/>
      <c r="I123" s="33" t="s">
        <v>32</v>
      </c>
      <c r="J123" s="37" t="str">
        <f>E21</f>
        <v>Multiaqua s.r.o.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30</v>
      </c>
      <c r="D124" s="41"/>
      <c r="E124" s="41"/>
      <c r="F124" s="28" t="str">
        <f>IF(E18="","",E18)</f>
        <v>Vyplň údaj</v>
      </c>
      <c r="G124" s="41"/>
      <c r="H124" s="41"/>
      <c r="I124" s="33" t="s">
        <v>37</v>
      </c>
      <c r="J124" s="37" t="str">
        <f>E24</f>
        <v>Leona Šaldová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0.32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11" customFormat="1" ht="29.28" customHeight="1">
      <c r="A126" s="192"/>
      <c r="B126" s="193"/>
      <c r="C126" s="194" t="s">
        <v>118</v>
      </c>
      <c r="D126" s="195" t="s">
        <v>66</v>
      </c>
      <c r="E126" s="195" t="s">
        <v>62</v>
      </c>
      <c r="F126" s="195" t="s">
        <v>63</v>
      </c>
      <c r="G126" s="195" t="s">
        <v>119</v>
      </c>
      <c r="H126" s="195" t="s">
        <v>120</v>
      </c>
      <c r="I126" s="195" t="s">
        <v>121</v>
      </c>
      <c r="J126" s="195" t="s">
        <v>103</v>
      </c>
      <c r="K126" s="196" t="s">
        <v>122</v>
      </c>
      <c r="L126" s="197"/>
      <c r="M126" s="101" t="s">
        <v>1</v>
      </c>
      <c r="N126" s="102" t="s">
        <v>45</v>
      </c>
      <c r="O126" s="102" t="s">
        <v>123</v>
      </c>
      <c r="P126" s="102" t="s">
        <v>124</v>
      </c>
      <c r="Q126" s="102" t="s">
        <v>125</v>
      </c>
      <c r="R126" s="102" t="s">
        <v>126</v>
      </c>
      <c r="S126" s="102" t="s">
        <v>127</v>
      </c>
      <c r="T126" s="103" t="s">
        <v>128</v>
      </c>
      <c r="U126" s="192"/>
      <c r="V126" s="192"/>
      <c r="W126" s="192"/>
      <c r="X126" s="192"/>
      <c r="Y126" s="192"/>
      <c r="Z126" s="192"/>
      <c r="AA126" s="192"/>
      <c r="AB126" s="192"/>
      <c r="AC126" s="192"/>
      <c r="AD126" s="192"/>
      <c r="AE126" s="192"/>
    </row>
    <row r="127" s="2" customFormat="1" ht="22.8" customHeight="1">
      <c r="A127" s="39"/>
      <c r="B127" s="40"/>
      <c r="C127" s="108" t="s">
        <v>129</v>
      </c>
      <c r="D127" s="41"/>
      <c r="E127" s="41"/>
      <c r="F127" s="41"/>
      <c r="G127" s="41"/>
      <c r="H127" s="41"/>
      <c r="I127" s="41"/>
      <c r="J127" s="198">
        <f>BK127</f>
        <v>0</v>
      </c>
      <c r="K127" s="41"/>
      <c r="L127" s="45"/>
      <c r="M127" s="104"/>
      <c r="N127" s="199"/>
      <c r="O127" s="105"/>
      <c r="P127" s="200">
        <f>P128+P404</f>
        <v>0</v>
      </c>
      <c r="Q127" s="105"/>
      <c r="R127" s="200">
        <f>R128+R404</f>
        <v>590.04008424919994</v>
      </c>
      <c r="S127" s="105"/>
      <c r="T127" s="201">
        <f>T128+T404</f>
        <v>93.964640000000003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80</v>
      </c>
      <c r="AU127" s="18" t="s">
        <v>105</v>
      </c>
      <c r="BK127" s="202">
        <f>BK128+BK404</f>
        <v>0</v>
      </c>
    </row>
    <row r="128" s="12" customFormat="1" ht="25.92" customHeight="1">
      <c r="A128" s="12"/>
      <c r="B128" s="203"/>
      <c r="C128" s="204"/>
      <c r="D128" s="205" t="s">
        <v>80</v>
      </c>
      <c r="E128" s="206" t="s">
        <v>130</v>
      </c>
      <c r="F128" s="206" t="s">
        <v>131</v>
      </c>
      <c r="G128" s="204"/>
      <c r="H128" s="204"/>
      <c r="I128" s="207"/>
      <c r="J128" s="208">
        <f>BK128</f>
        <v>0</v>
      </c>
      <c r="K128" s="204"/>
      <c r="L128" s="209"/>
      <c r="M128" s="210"/>
      <c r="N128" s="211"/>
      <c r="O128" s="211"/>
      <c r="P128" s="212">
        <f>P129+P305+P314+P315+P327+P336+P395+P402</f>
        <v>0</v>
      </c>
      <c r="Q128" s="211"/>
      <c r="R128" s="212">
        <f>R129+R305+R314+R315+R327+R336+R395+R402</f>
        <v>590.04001724919999</v>
      </c>
      <c r="S128" s="211"/>
      <c r="T128" s="213">
        <f>T129+T305+T314+T315+T327+T336+T395+T402</f>
        <v>93.964640000000003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89</v>
      </c>
      <c r="AT128" s="215" t="s">
        <v>80</v>
      </c>
      <c r="AU128" s="215" t="s">
        <v>81</v>
      </c>
      <c r="AY128" s="214" t="s">
        <v>132</v>
      </c>
      <c r="BK128" s="216">
        <f>BK129+BK305+BK314+BK315+BK327+BK336+BK395+BK402</f>
        <v>0</v>
      </c>
    </row>
    <row r="129" s="12" customFormat="1" ht="22.8" customHeight="1">
      <c r="A129" s="12"/>
      <c r="B129" s="203"/>
      <c r="C129" s="204"/>
      <c r="D129" s="205" t="s">
        <v>80</v>
      </c>
      <c r="E129" s="217" t="s">
        <v>89</v>
      </c>
      <c r="F129" s="217" t="s">
        <v>133</v>
      </c>
      <c r="G129" s="204"/>
      <c r="H129" s="204"/>
      <c r="I129" s="207"/>
      <c r="J129" s="218">
        <f>BK129</f>
        <v>0</v>
      </c>
      <c r="K129" s="204"/>
      <c r="L129" s="209"/>
      <c r="M129" s="210"/>
      <c r="N129" s="211"/>
      <c r="O129" s="211"/>
      <c r="P129" s="212">
        <f>SUM(P130:P304)</f>
        <v>0</v>
      </c>
      <c r="Q129" s="211"/>
      <c r="R129" s="212">
        <f>SUM(R130:R304)</f>
        <v>450.30548627519994</v>
      </c>
      <c r="S129" s="211"/>
      <c r="T129" s="213">
        <f>SUM(T130:T304)</f>
        <v>93.964640000000003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4" t="s">
        <v>89</v>
      </c>
      <c r="AT129" s="215" t="s">
        <v>80</v>
      </c>
      <c r="AU129" s="215" t="s">
        <v>89</v>
      </c>
      <c r="AY129" s="214" t="s">
        <v>132</v>
      </c>
      <c r="BK129" s="216">
        <f>SUM(BK130:BK304)</f>
        <v>0</v>
      </c>
    </row>
    <row r="130" s="2" customFormat="1" ht="66.75" customHeight="1">
      <c r="A130" s="39"/>
      <c r="B130" s="40"/>
      <c r="C130" s="219" t="s">
        <v>89</v>
      </c>
      <c r="D130" s="219" t="s">
        <v>134</v>
      </c>
      <c r="E130" s="220" t="s">
        <v>135</v>
      </c>
      <c r="F130" s="221" t="s">
        <v>136</v>
      </c>
      <c r="G130" s="222" t="s">
        <v>137</v>
      </c>
      <c r="H130" s="223">
        <v>162.00800000000001</v>
      </c>
      <c r="I130" s="224"/>
      <c r="J130" s="225">
        <f>ROUND(I130*H130,2)</f>
        <v>0</v>
      </c>
      <c r="K130" s="221" t="s">
        <v>138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0.57999999999999996</v>
      </c>
      <c r="T130" s="229">
        <f>S130*H130</f>
        <v>93.964640000000003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139</v>
      </c>
      <c r="AT130" s="230" t="s">
        <v>134</v>
      </c>
      <c r="AU130" s="230" t="s">
        <v>91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139</v>
      </c>
      <c r="BM130" s="230" t="s">
        <v>140</v>
      </c>
    </row>
    <row r="131" s="13" customFormat="1">
      <c r="A131" s="13"/>
      <c r="B131" s="232"/>
      <c r="C131" s="233"/>
      <c r="D131" s="234" t="s">
        <v>141</v>
      </c>
      <c r="E131" s="235" t="s">
        <v>1</v>
      </c>
      <c r="F131" s="236" t="s">
        <v>142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141</v>
      </c>
      <c r="AU131" s="242" t="s">
        <v>91</v>
      </c>
      <c r="AV131" s="13" t="s">
        <v>89</v>
      </c>
      <c r="AW131" s="13" t="s">
        <v>36</v>
      </c>
      <c r="AX131" s="13" t="s">
        <v>81</v>
      </c>
      <c r="AY131" s="242" t="s">
        <v>132</v>
      </c>
    </row>
    <row r="132" s="13" customFormat="1">
      <c r="A132" s="13"/>
      <c r="B132" s="232"/>
      <c r="C132" s="233"/>
      <c r="D132" s="234" t="s">
        <v>141</v>
      </c>
      <c r="E132" s="235" t="s">
        <v>1</v>
      </c>
      <c r="F132" s="236" t="s">
        <v>143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141</v>
      </c>
      <c r="AU132" s="242" t="s">
        <v>91</v>
      </c>
      <c r="AV132" s="13" t="s">
        <v>89</v>
      </c>
      <c r="AW132" s="13" t="s">
        <v>36</v>
      </c>
      <c r="AX132" s="13" t="s">
        <v>81</v>
      </c>
      <c r="AY132" s="242" t="s">
        <v>132</v>
      </c>
    </row>
    <row r="133" s="14" customFormat="1">
      <c r="A133" s="14"/>
      <c r="B133" s="243"/>
      <c r="C133" s="244"/>
      <c r="D133" s="234" t="s">
        <v>141</v>
      </c>
      <c r="E133" s="245" t="s">
        <v>1</v>
      </c>
      <c r="F133" s="246" t="s">
        <v>144</v>
      </c>
      <c r="G133" s="244"/>
      <c r="H133" s="247">
        <v>162.00800000000001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141</v>
      </c>
      <c r="AU133" s="253" t="s">
        <v>91</v>
      </c>
      <c r="AV133" s="14" t="s">
        <v>91</v>
      </c>
      <c r="AW133" s="14" t="s">
        <v>36</v>
      </c>
      <c r="AX133" s="14" t="s">
        <v>89</v>
      </c>
      <c r="AY133" s="253" t="s">
        <v>132</v>
      </c>
    </row>
    <row r="134" s="2" customFormat="1" ht="24.15" customHeight="1">
      <c r="A134" s="39"/>
      <c r="B134" s="40"/>
      <c r="C134" s="219" t="s">
        <v>91</v>
      </c>
      <c r="D134" s="219" t="s">
        <v>134</v>
      </c>
      <c r="E134" s="220" t="s">
        <v>145</v>
      </c>
      <c r="F134" s="221" t="s">
        <v>146</v>
      </c>
      <c r="G134" s="222" t="s">
        <v>147</v>
      </c>
      <c r="H134" s="223">
        <v>676.79999999999995</v>
      </c>
      <c r="I134" s="224"/>
      <c r="J134" s="225">
        <f>ROUND(I134*H134,2)</f>
        <v>0</v>
      </c>
      <c r="K134" s="221" t="s">
        <v>138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3.2634E-05</v>
      </c>
      <c r="R134" s="228">
        <f>Q134*H134</f>
        <v>0.022086691199999998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134</v>
      </c>
      <c r="AU134" s="230" t="s">
        <v>91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139</v>
      </c>
      <c r="BM134" s="230" t="s">
        <v>148</v>
      </c>
    </row>
    <row r="135" s="14" customFormat="1">
      <c r="A135" s="14"/>
      <c r="B135" s="243"/>
      <c r="C135" s="244"/>
      <c r="D135" s="234" t="s">
        <v>141</v>
      </c>
      <c r="E135" s="245" t="s">
        <v>1</v>
      </c>
      <c r="F135" s="246" t="s">
        <v>149</v>
      </c>
      <c r="G135" s="244"/>
      <c r="H135" s="247">
        <v>458.39999999999998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141</v>
      </c>
      <c r="AU135" s="253" t="s">
        <v>91</v>
      </c>
      <c r="AV135" s="14" t="s">
        <v>91</v>
      </c>
      <c r="AW135" s="14" t="s">
        <v>36</v>
      </c>
      <c r="AX135" s="14" t="s">
        <v>81</v>
      </c>
      <c r="AY135" s="253" t="s">
        <v>132</v>
      </c>
    </row>
    <row r="136" s="14" customFormat="1">
      <c r="A136" s="14"/>
      <c r="B136" s="243"/>
      <c r="C136" s="244"/>
      <c r="D136" s="234" t="s">
        <v>141</v>
      </c>
      <c r="E136" s="245" t="s">
        <v>1</v>
      </c>
      <c r="F136" s="246" t="s">
        <v>150</v>
      </c>
      <c r="G136" s="244"/>
      <c r="H136" s="247">
        <v>9.5999999999999996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141</v>
      </c>
      <c r="AU136" s="253" t="s">
        <v>91</v>
      </c>
      <c r="AV136" s="14" t="s">
        <v>91</v>
      </c>
      <c r="AW136" s="14" t="s">
        <v>36</v>
      </c>
      <c r="AX136" s="14" t="s">
        <v>81</v>
      </c>
      <c r="AY136" s="253" t="s">
        <v>132</v>
      </c>
    </row>
    <row r="137" s="14" customFormat="1">
      <c r="A137" s="14"/>
      <c r="B137" s="243"/>
      <c r="C137" s="244"/>
      <c r="D137" s="234" t="s">
        <v>141</v>
      </c>
      <c r="E137" s="245" t="s">
        <v>1</v>
      </c>
      <c r="F137" s="246" t="s">
        <v>151</v>
      </c>
      <c r="G137" s="244"/>
      <c r="H137" s="247">
        <v>208.80000000000001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141</v>
      </c>
      <c r="AU137" s="253" t="s">
        <v>91</v>
      </c>
      <c r="AV137" s="14" t="s">
        <v>91</v>
      </c>
      <c r="AW137" s="14" t="s">
        <v>36</v>
      </c>
      <c r="AX137" s="14" t="s">
        <v>81</v>
      </c>
      <c r="AY137" s="253" t="s">
        <v>132</v>
      </c>
    </row>
    <row r="138" s="15" customFormat="1">
      <c r="A138" s="15"/>
      <c r="B138" s="254"/>
      <c r="C138" s="255"/>
      <c r="D138" s="234" t="s">
        <v>141</v>
      </c>
      <c r="E138" s="256" t="s">
        <v>1</v>
      </c>
      <c r="F138" s="257" t="s">
        <v>152</v>
      </c>
      <c r="G138" s="255"/>
      <c r="H138" s="258">
        <v>676.79999999999995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141</v>
      </c>
      <c r="AU138" s="264" t="s">
        <v>91</v>
      </c>
      <c r="AV138" s="15" t="s">
        <v>139</v>
      </c>
      <c r="AW138" s="15" t="s">
        <v>36</v>
      </c>
      <c r="AX138" s="15" t="s">
        <v>89</v>
      </c>
      <c r="AY138" s="264" t="s">
        <v>132</v>
      </c>
    </row>
    <row r="139" s="2" customFormat="1" ht="37.8" customHeight="1">
      <c r="A139" s="39"/>
      <c r="B139" s="40"/>
      <c r="C139" s="219" t="s">
        <v>153</v>
      </c>
      <c r="D139" s="219" t="s">
        <v>134</v>
      </c>
      <c r="E139" s="220" t="s">
        <v>154</v>
      </c>
      <c r="F139" s="221" t="s">
        <v>155</v>
      </c>
      <c r="G139" s="222" t="s">
        <v>156</v>
      </c>
      <c r="H139" s="223">
        <v>31.800000000000001</v>
      </c>
      <c r="I139" s="224"/>
      <c r="J139" s="225">
        <f>ROUND(I139*H139,2)</f>
        <v>0</v>
      </c>
      <c r="K139" s="221" t="s">
        <v>138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139</v>
      </c>
      <c r="AT139" s="230" t="s">
        <v>134</v>
      </c>
      <c r="AU139" s="230" t="s">
        <v>91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139</v>
      </c>
      <c r="BM139" s="230" t="s">
        <v>157</v>
      </c>
    </row>
    <row r="140" s="14" customFormat="1">
      <c r="A140" s="14"/>
      <c r="B140" s="243"/>
      <c r="C140" s="244"/>
      <c r="D140" s="234" t="s">
        <v>141</v>
      </c>
      <c r="E140" s="245" t="s">
        <v>1</v>
      </c>
      <c r="F140" s="246" t="s">
        <v>158</v>
      </c>
      <c r="G140" s="244"/>
      <c r="H140" s="247">
        <v>19.100000000000001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141</v>
      </c>
      <c r="AU140" s="253" t="s">
        <v>91</v>
      </c>
      <c r="AV140" s="14" t="s">
        <v>91</v>
      </c>
      <c r="AW140" s="14" t="s">
        <v>36</v>
      </c>
      <c r="AX140" s="14" t="s">
        <v>81</v>
      </c>
      <c r="AY140" s="253" t="s">
        <v>132</v>
      </c>
    </row>
    <row r="141" s="14" customFormat="1">
      <c r="A141" s="14"/>
      <c r="B141" s="243"/>
      <c r="C141" s="244"/>
      <c r="D141" s="234" t="s">
        <v>141</v>
      </c>
      <c r="E141" s="245" t="s">
        <v>1</v>
      </c>
      <c r="F141" s="246" t="s">
        <v>159</v>
      </c>
      <c r="G141" s="244"/>
      <c r="H141" s="247">
        <v>4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141</v>
      </c>
      <c r="AU141" s="253" t="s">
        <v>91</v>
      </c>
      <c r="AV141" s="14" t="s">
        <v>91</v>
      </c>
      <c r="AW141" s="14" t="s">
        <v>36</v>
      </c>
      <c r="AX141" s="14" t="s">
        <v>81</v>
      </c>
      <c r="AY141" s="253" t="s">
        <v>132</v>
      </c>
    </row>
    <row r="142" s="14" customFormat="1">
      <c r="A142" s="14"/>
      <c r="B142" s="243"/>
      <c r="C142" s="244"/>
      <c r="D142" s="234" t="s">
        <v>141</v>
      </c>
      <c r="E142" s="245" t="s">
        <v>1</v>
      </c>
      <c r="F142" s="246" t="s">
        <v>160</v>
      </c>
      <c r="G142" s="244"/>
      <c r="H142" s="247">
        <v>8.6999999999999993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141</v>
      </c>
      <c r="AU142" s="253" t="s">
        <v>91</v>
      </c>
      <c r="AV142" s="14" t="s">
        <v>91</v>
      </c>
      <c r="AW142" s="14" t="s">
        <v>36</v>
      </c>
      <c r="AX142" s="14" t="s">
        <v>81</v>
      </c>
      <c r="AY142" s="253" t="s">
        <v>132</v>
      </c>
    </row>
    <row r="143" s="15" customFormat="1">
      <c r="A143" s="15"/>
      <c r="B143" s="254"/>
      <c r="C143" s="255"/>
      <c r="D143" s="234" t="s">
        <v>141</v>
      </c>
      <c r="E143" s="256" t="s">
        <v>1</v>
      </c>
      <c r="F143" s="257" t="s">
        <v>152</v>
      </c>
      <c r="G143" s="255"/>
      <c r="H143" s="258">
        <v>31.800000000000001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141</v>
      </c>
      <c r="AU143" s="264" t="s">
        <v>91</v>
      </c>
      <c r="AV143" s="15" t="s">
        <v>139</v>
      </c>
      <c r="AW143" s="15" t="s">
        <v>36</v>
      </c>
      <c r="AX143" s="15" t="s">
        <v>89</v>
      </c>
      <c r="AY143" s="264" t="s">
        <v>132</v>
      </c>
    </row>
    <row r="144" s="2" customFormat="1" ht="90" customHeight="1">
      <c r="A144" s="39"/>
      <c r="B144" s="40"/>
      <c r="C144" s="219" t="s">
        <v>139</v>
      </c>
      <c r="D144" s="219" t="s">
        <v>134</v>
      </c>
      <c r="E144" s="220" t="s">
        <v>161</v>
      </c>
      <c r="F144" s="221" t="s">
        <v>162</v>
      </c>
      <c r="G144" s="222" t="s">
        <v>163</v>
      </c>
      <c r="H144" s="223">
        <v>3.2999999999999998</v>
      </c>
      <c r="I144" s="224"/>
      <c r="J144" s="225">
        <f>ROUND(I144*H144,2)</f>
        <v>0</v>
      </c>
      <c r="K144" s="221" t="s">
        <v>138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0.036904300000000001</v>
      </c>
      <c r="R144" s="228">
        <f>Q144*H144</f>
        <v>0.12178419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139</v>
      </c>
      <c r="AT144" s="230" t="s">
        <v>134</v>
      </c>
      <c r="AU144" s="230" t="s">
        <v>91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139</v>
      </c>
      <c r="BM144" s="230" t="s">
        <v>164</v>
      </c>
    </row>
    <row r="145" s="14" customFormat="1">
      <c r="A145" s="14"/>
      <c r="B145" s="243"/>
      <c r="C145" s="244"/>
      <c r="D145" s="234" t="s">
        <v>141</v>
      </c>
      <c r="E145" s="245" t="s">
        <v>1</v>
      </c>
      <c r="F145" s="246" t="s">
        <v>165</v>
      </c>
      <c r="G145" s="244"/>
      <c r="H145" s="247">
        <v>3.2999999999999998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141</v>
      </c>
      <c r="AU145" s="253" t="s">
        <v>91</v>
      </c>
      <c r="AV145" s="14" t="s">
        <v>91</v>
      </c>
      <c r="AW145" s="14" t="s">
        <v>36</v>
      </c>
      <c r="AX145" s="14" t="s">
        <v>89</v>
      </c>
      <c r="AY145" s="253" t="s">
        <v>132</v>
      </c>
    </row>
    <row r="146" s="2" customFormat="1" ht="90" customHeight="1">
      <c r="A146" s="39"/>
      <c r="B146" s="40"/>
      <c r="C146" s="219" t="s">
        <v>166</v>
      </c>
      <c r="D146" s="219" t="s">
        <v>134</v>
      </c>
      <c r="E146" s="220" t="s">
        <v>167</v>
      </c>
      <c r="F146" s="221" t="s">
        <v>168</v>
      </c>
      <c r="G146" s="222" t="s">
        <v>163</v>
      </c>
      <c r="H146" s="223">
        <v>3.2999999999999998</v>
      </c>
      <c r="I146" s="224"/>
      <c r="J146" s="225">
        <f>ROUND(I146*H146,2)</f>
        <v>0</v>
      </c>
      <c r="K146" s="221" t="s">
        <v>138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0.036904300000000001</v>
      </c>
      <c r="R146" s="228">
        <f>Q146*H146</f>
        <v>0.12178419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139</v>
      </c>
      <c r="AT146" s="230" t="s">
        <v>134</v>
      </c>
      <c r="AU146" s="230" t="s">
        <v>91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139</v>
      </c>
      <c r="BM146" s="230" t="s">
        <v>169</v>
      </c>
    </row>
    <row r="147" s="14" customFormat="1">
      <c r="A147" s="14"/>
      <c r="B147" s="243"/>
      <c r="C147" s="244"/>
      <c r="D147" s="234" t="s">
        <v>141</v>
      </c>
      <c r="E147" s="245" t="s">
        <v>1</v>
      </c>
      <c r="F147" s="246" t="s">
        <v>170</v>
      </c>
      <c r="G147" s="244"/>
      <c r="H147" s="247">
        <v>2.2000000000000002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141</v>
      </c>
      <c r="AU147" s="253" t="s">
        <v>91</v>
      </c>
      <c r="AV147" s="14" t="s">
        <v>91</v>
      </c>
      <c r="AW147" s="14" t="s">
        <v>36</v>
      </c>
      <c r="AX147" s="14" t="s">
        <v>81</v>
      </c>
      <c r="AY147" s="253" t="s">
        <v>132</v>
      </c>
    </row>
    <row r="148" s="14" customFormat="1">
      <c r="A148" s="14"/>
      <c r="B148" s="243"/>
      <c r="C148" s="244"/>
      <c r="D148" s="234" t="s">
        <v>141</v>
      </c>
      <c r="E148" s="245" t="s">
        <v>1</v>
      </c>
      <c r="F148" s="246" t="s">
        <v>171</v>
      </c>
      <c r="G148" s="244"/>
      <c r="H148" s="247">
        <v>1.1000000000000001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141</v>
      </c>
      <c r="AU148" s="253" t="s">
        <v>91</v>
      </c>
      <c r="AV148" s="14" t="s">
        <v>91</v>
      </c>
      <c r="AW148" s="14" t="s">
        <v>36</v>
      </c>
      <c r="AX148" s="14" t="s">
        <v>81</v>
      </c>
      <c r="AY148" s="253" t="s">
        <v>132</v>
      </c>
    </row>
    <row r="149" s="15" customFormat="1">
      <c r="A149" s="15"/>
      <c r="B149" s="254"/>
      <c r="C149" s="255"/>
      <c r="D149" s="234" t="s">
        <v>141</v>
      </c>
      <c r="E149" s="256" t="s">
        <v>1</v>
      </c>
      <c r="F149" s="257" t="s">
        <v>152</v>
      </c>
      <c r="G149" s="255"/>
      <c r="H149" s="258">
        <v>3.2999999999999998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141</v>
      </c>
      <c r="AU149" s="264" t="s">
        <v>91</v>
      </c>
      <c r="AV149" s="15" t="s">
        <v>139</v>
      </c>
      <c r="AW149" s="15" t="s">
        <v>36</v>
      </c>
      <c r="AX149" s="15" t="s">
        <v>89</v>
      </c>
      <c r="AY149" s="264" t="s">
        <v>132</v>
      </c>
    </row>
    <row r="150" s="2" customFormat="1" ht="24.15" customHeight="1">
      <c r="A150" s="39"/>
      <c r="B150" s="40"/>
      <c r="C150" s="219" t="s">
        <v>172</v>
      </c>
      <c r="D150" s="219" t="s">
        <v>134</v>
      </c>
      <c r="E150" s="220" t="s">
        <v>173</v>
      </c>
      <c r="F150" s="221" t="s">
        <v>174</v>
      </c>
      <c r="G150" s="222" t="s">
        <v>137</v>
      </c>
      <c r="H150" s="223">
        <v>4.4000000000000004</v>
      </c>
      <c r="I150" s="224"/>
      <c r="J150" s="225">
        <f>ROUND(I150*H150,2)</f>
        <v>0</v>
      </c>
      <c r="K150" s="221" t="s">
        <v>138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139</v>
      </c>
      <c r="AT150" s="230" t="s">
        <v>134</v>
      </c>
      <c r="AU150" s="230" t="s">
        <v>91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139</v>
      </c>
      <c r="BM150" s="230" t="s">
        <v>175</v>
      </c>
    </row>
    <row r="151" s="14" customFormat="1">
      <c r="A151" s="14"/>
      <c r="B151" s="243"/>
      <c r="C151" s="244"/>
      <c r="D151" s="234" t="s">
        <v>141</v>
      </c>
      <c r="E151" s="245" t="s">
        <v>1</v>
      </c>
      <c r="F151" s="246" t="s">
        <v>176</v>
      </c>
      <c r="G151" s="244"/>
      <c r="H151" s="247">
        <v>4.4000000000000004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91</v>
      </c>
      <c r="AV151" s="14" t="s">
        <v>91</v>
      </c>
      <c r="AW151" s="14" t="s">
        <v>36</v>
      </c>
      <c r="AX151" s="14" t="s">
        <v>89</v>
      </c>
      <c r="AY151" s="253" t="s">
        <v>132</v>
      </c>
    </row>
    <row r="152" s="2" customFormat="1" ht="33" customHeight="1">
      <c r="A152" s="39"/>
      <c r="B152" s="40"/>
      <c r="C152" s="219" t="s">
        <v>177</v>
      </c>
      <c r="D152" s="219" t="s">
        <v>134</v>
      </c>
      <c r="E152" s="220" t="s">
        <v>178</v>
      </c>
      <c r="F152" s="221" t="s">
        <v>179</v>
      </c>
      <c r="G152" s="222" t="s">
        <v>137</v>
      </c>
      <c r="H152" s="223">
        <v>784.67999999999995</v>
      </c>
      <c r="I152" s="224"/>
      <c r="J152" s="225">
        <f>ROUND(I152*H152,2)</f>
        <v>0</v>
      </c>
      <c r="K152" s="221" t="s">
        <v>138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91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139</v>
      </c>
      <c r="BM152" s="230" t="s">
        <v>180</v>
      </c>
    </row>
    <row r="153" s="14" customFormat="1">
      <c r="A153" s="14"/>
      <c r="B153" s="243"/>
      <c r="C153" s="244"/>
      <c r="D153" s="234" t="s">
        <v>141</v>
      </c>
      <c r="E153" s="245" t="s">
        <v>1</v>
      </c>
      <c r="F153" s="246" t="s">
        <v>181</v>
      </c>
      <c r="G153" s="244"/>
      <c r="H153" s="247">
        <v>262.68000000000001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141</v>
      </c>
      <c r="AU153" s="253" t="s">
        <v>91</v>
      </c>
      <c r="AV153" s="14" t="s">
        <v>91</v>
      </c>
      <c r="AW153" s="14" t="s">
        <v>36</v>
      </c>
      <c r="AX153" s="14" t="s">
        <v>81</v>
      </c>
      <c r="AY153" s="253" t="s">
        <v>132</v>
      </c>
    </row>
    <row r="154" s="14" customFormat="1">
      <c r="A154" s="14"/>
      <c r="B154" s="243"/>
      <c r="C154" s="244"/>
      <c r="D154" s="234" t="s">
        <v>141</v>
      </c>
      <c r="E154" s="245" t="s">
        <v>1</v>
      </c>
      <c r="F154" s="246" t="s">
        <v>182</v>
      </c>
      <c r="G154" s="244"/>
      <c r="H154" s="247">
        <v>522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141</v>
      </c>
      <c r="AU154" s="253" t="s">
        <v>91</v>
      </c>
      <c r="AV154" s="14" t="s">
        <v>91</v>
      </c>
      <c r="AW154" s="14" t="s">
        <v>36</v>
      </c>
      <c r="AX154" s="14" t="s">
        <v>81</v>
      </c>
      <c r="AY154" s="253" t="s">
        <v>132</v>
      </c>
    </row>
    <row r="155" s="15" customFormat="1">
      <c r="A155" s="15"/>
      <c r="B155" s="254"/>
      <c r="C155" s="255"/>
      <c r="D155" s="234" t="s">
        <v>141</v>
      </c>
      <c r="E155" s="256" t="s">
        <v>1</v>
      </c>
      <c r="F155" s="257" t="s">
        <v>152</v>
      </c>
      <c r="G155" s="255"/>
      <c r="H155" s="258">
        <v>784.67999999999995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141</v>
      </c>
      <c r="AU155" s="264" t="s">
        <v>91</v>
      </c>
      <c r="AV155" s="15" t="s">
        <v>139</v>
      </c>
      <c r="AW155" s="15" t="s">
        <v>36</v>
      </c>
      <c r="AX155" s="15" t="s">
        <v>89</v>
      </c>
      <c r="AY155" s="264" t="s">
        <v>132</v>
      </c>
    </row>
    <row r="156" s="2" customFormat="1" ht="37.8" customHeight="1">
      <c r="A156" s="39"/>
      <c r="B156" s="40"/>
      <c r="C156" s="219" t="s">
        <v>183</v>
      </c>
      <c r="D156" s="219" t="s">
        <v>134</v>
      </c>
      <c r="E156" s="220" t="s">
        <v>184</v>
      </c>
      <c r="F156" s="221" t="s">
        <v>185</v>
      </c>
      <c r="G156" s="222" t="s">
        <v>186</v>
      </c>
      <c r="H156" s="223">
        <v>13.893000000000001</v>
      </c>
      <c r="I156" s="224"/>
      <c r="J156" s="225">
        <f>ROUND(I156*H156,2)</f>
        <v>0</v>
      </c>
      <c r="K156" s="221" t="s">
        <v>138</v>
      </c>
      <c r="L156" s="45"/>
      <c r="M156" s="226" t="s">
        <v>1</v>
      </c>
      <c r="N156" s="227" t="s">
        <v>46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139</v>
      </c>
      <c r="AT156" s="230" t="s">
        <v>134</v>
      </c>
      <c r="AU156" s="230" t="s">
        <v>91</v>
      </c>
      <c r="AY156" s="18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89</v>
      </c>
      <c r="BK156" s="231">
        <f>ROUND(I156*H156,2)</f>
        <v>0</v>
      </c>
      <c r="BL156" s="18" t="s">
        <v>139</v>
      </c>
      <c r="BM156" s="230" t="s">
        <v>187</v>
      </c>
    </row>
    <row r="157" s="14" customFormat="1">
      <c r="A157" s="14"/>
      <c r="B157" s="243"/>
      <c r="C157" s="244"/>
      <c r="D157" s="234" t="s">
        <v>141</v>
      </c>
      <c r="E157" s="245" t="s">
        <v>1</v>
      </c>
      <c r="F157" s="246" t="s">
        <v>188</v>
      </c>
      <c r="G157" s="244"/>
      <c r="H157" s="247">
        <v>6.9960000000000004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141</v>
      </c>
      <c r="AU157" s="253" t="s">
        <v>91</v>
      </c>
      <c r="AV157" s="14" t="s">
        <v>91</v>
      </c>
      <c r="AW157" s="14" t="s">
        <v>36</v>
      </c>
      <c r="AX157" s="14" t="s">
        <v>81</v>
      </c>
      <c r="AY157" s="253" t="s">
        <v>132</v>
      </c>
    </row>
    <row r="158" s="14" customFormat="1">
      <c r="A158" s="14"/>
      <c r="B158" s="243"/>
      <c r="C158" s="244"/>
      <c r="D158" s="234" t="s">
        <v>141</v>
      </c>
      <c r="E158" s="245" t="s">
        <v>1</v>
      </c>
      <c r="F158" s="246" t="s">
        <v>189</v>
      </c>
      <c r="G158" s="244"/>
      <c r="H158" s="247">
        <v>6.8970000000000002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141</v>
      </c>
      <c r="AU158" s="253" t="s">
        <v>91</v>
      </c>
      <c r="AV158" s="14" t="s">
        <v>91</v>
      </c>
      <c r="AW158" s="14" t="s">
        <v>36</v>
      </c>
      <c r="AX158" s="14" t="s">
        <v>81</v>
      </c>
      <c r="AY158" s="253" t="s">
        <v>132</v>
      </c>
    </row>
    <row r="159" s="15" customFormat="1">
      <c r="A159" s="15"/>
      <c r="B159" s="254"/>
      <c r="C159" s="255"/>
      <c r="D159" s="234" t="s">
        <v>141</v>
      </c>
      <c r="E159" s="256" t="s">
        <v>1</v>
      </c>
      <c r="F159" s="257" t="s">
        <v>152</v>
      </c>
      <c r="G159" s="255"/>
      <c r="H159" s="258">
        <v>13.893000000000001</v>
      </c>
      <c r="I159" s="259"/>
      <c r="J159" s="255"/>
      <c r="K159" s="255"/>
      <c r="L159" s="260"/>
      <c r="M159" s="261"/>
      <c r="N159" s="262"/>
      <c r="O159" s="262"/>
      <c r="P159" s="262"/>
      <c r="Q159" s="262"/>
      <c r="R159" s="262"/>
      <c r="S159" s="262"/>
      <c r="T159" s="263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4" t="s">
        <v>141</v>
      </c>
      <c r="AU159" s="264" t="s">
        <v>91</v>
      </c>
      <c r="AV159" s="15" t="s">
        <v>139</v>
      </c>
      <c r="AW159" s="15" t="s">
        <v>36</v>
      </c>
      <c r="AX159" s="15" t="s">
        <v>89</v>
      </c>
      <c r="AY159" s="264" t="s">
        <v>132</v>
      </c>
    </row>
    <row r="160" s="2" customFormat="1" ht="49.05" customHeight="1">
      <c r="A160" s="39"/>
      <c r="B160" s="40"/>
      <c r="C160" s="219" t="s">
        <v>190</v>
      </c>
      <c r="D160" s="219" t="s">
        <v>134</v>
      </c>
      <c r="E160" s="220" t="s">
        <v>191</v>
      </c>
      <c r="F160" s="221" t="s">
        <v>192</v>
      </c>
      <c r="G160" s="222" t="s">
        <v>186</v>
      </c>
      <c r="H160" s="223">
        <v>275.45100000000002</v>
      </c>
      <c r="I160" s="224"/>
      <c r="J160" s="225">
        <f>ROUND(I160*H160,2)</f>
        <v>0</v>
      </c>
      <c r="K160" s="221" t="s">
        <v>138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139</v>
      </c>
      <c r="AT160" s="230" t="s">
        <v>134</v>
      </c>
      <c r="AU160" s="230" t="s">
        <v>91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139</v>
      </c>
      <c r="BM160" s="230" t="s">
        <v>193</v>
      </c>
    </row>
    <row r="161" s="13" customFormat="1">
      <c r="A161" s="13"/>
      <c r="B161" s="232"/>
      <c r="C161" s="233"/>
      <c r="D161" s="234" t="s">
        <v>141</v>
      </c>
      <c r="E161" s="235" t="s">
        <v>1</v>
      </c>
      <c r="F161" s="236" t="s">
        <v>142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91</v>
      </c>
      <c r="AV161" s="13" t="s">
        <v>89</v>
      </c>
      <c r="AW161" s="13" t="s">
        <v>36</v>
      </c>
      <c r="AX161" s="13" t="s">
        <v>81</v>
      </c>
      <c r="AY161" s="242" t="s">
        <v>132</v>
      </c>
    </row>
    <row r="162" s="13" customFormat="1">
      <c r="A162" s="13"/>
      <c r="B162" s="232"/>
      <c r="C162" s="233"/>
      <c r="D162" s="234" t="s">
        <v>141</v>
      </c>
      <c r="E162" s="235" t="s">
        <v>1</v>
      </c>
      <c r="F162" s="236" t="s">
        <v>194</v>
      </c>
      <c r="G162" s="233"/>
      <c r="H162" s="235" t="s">
        <v>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141</v>
      </c>
      <c r="AU162" s="242" t="s">
        <v>91</v>
      </c>
      <c r="AV162" s="13" t="s">
        <v>89</v>
      </c>
      <c r="AW162" s="13" t="s">
        <v>36</v>
      </c>
      <c r="AX162" s="13" t="s">
        <v>81</v>
      </c>
      <c r="AY162" s="242" t="s">
        <v>132</v>
      </c>
    </row>
    <row r="163" s="13" customFormat="1">
      <c r="A163" s="13"/>
      <c r="B163" s="232"/>
      <c r="C163" s="233"/>
      <c r="D163" s="234" t="s">
        <v>141</v>
      </c>
      <c r="E163" s="235" t="s">
        <v>1</v>
      </c>
      <c r="F163" s="236" t="s">
        <v>195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141</v>
      </c>
      <c r="AU163" s="242" t="s">
        <v>91</v>
      </c>
      <c r="AV163" s="13" t="s">
        <v>89</v>
      </c>
      <c r="AW163" s="13" t="s">
        <v>36</v>
      </c>
      <c r="AX163" s="13" t="s">
        <v>81</v>
      </c>
      <c r="AY163" s="242" t="s">
        <v>132</v>
      </c>
    </row>
    <row r="164" s="13" customFormat="1">
      <c r="A164" s="13"/>
      <c r="B164" s="232"/>
      <c r="C164" s="233"/>
      <c r="D164" s="234" t="s">
        <v>141</v>
      </c>
      <c r="E164" s="235" t="s">
        <v>1</v>
      </c>
      <c r="F164" s="236" t="s">
        <v>196</v>
      </c>
      <c r="G164" s="233"/>
      <c r="H164" s="235" t="s">
        <v>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141</v>
      </c>
      <c r="AU164" s="242" t="s">
        <v>91</v>
      </c>
      <c r="AV164" s="13" t="s">
        <v>89</v>
      </c>
      <c r="AW164" s="13" t="s">
        <v>36</v>
      </c>
      <c r="AX164" s="13" t="s">
        <v>81</v>
      </c>
      <c r="AY164" s="242" t="s">
        <v>132</v>
      </c>
    </row>
    <row r="165" s="14" customFormat="1">
      <c r="A165" s="14"/>
      <c r="B165" s="243"/>
      <c r="C165" s="244"/>
      <c r="D165" s="234" t="s">
        <v>141</v>
      </c>
      <c r="E165" s="245" t="s">
        <v>1</v>
      </c>
      <c r="F165" s="246" t="s">
        <v>197</v>
      </c>
      <c r="G165" s="244"/>
      <c r="H165" s="247">
        <v>171.79499999999999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141</v>
      </c>
      <c r="AU165" s="253" t="s">
        <v>91</v>
      </c>
      <c r="AV165" s="14" t="s">
        <v>91</v>
      </c>
      <c r="AW165" s="14" t="s">
        <v>36</v>
      </c>
      <c r="AX165" s="14" t="s">
        <v>81</v>
      </c>
      <c r="AY165" s="253" t="s">
        <v>132</v>
      </c>
    </row>
    <row r="166" s="14" customFormat="1">
      <c r="A166" s="14"/>
      <c r="B166" s="243"/>
      <c r="C166" s="244"/>
      <c r="D166" s="234" t="s">
        <v>141</v>
      </c>
      <c r="E166" s="245" t="s">
        <v>1</v>
      </c>
      <c r="F166" s="246" t="s">
        <v>198</v>
      </c>
      <c r="G166" s="244"/>
      <c r="H166" s="247">
        <v>15.757999999999999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91</v>
      </c>
      <c r="AV166" s="14" t="s">
        <v>91</v>
      </c>
      <c r="AW166" s="14" t="s">
        <v>36</v>
      </c>
      <c r="AX166" s="14" t="s">
        <v>81</v>
      </c>
      <c r="AY166" s="253" t="s">
        <v>132</v>
      </c>
    </row>
    <row r="167" s="16" customFormat="1">
      <c r="A167" s="16"/>
      <c r="B167" s="265"/>
      <c r="C167" s="266"/>
      <c r="D167" s="234" t="s">
        <v>141</v>
      </c>
      <c r="E167" s="267" t="s">
        <v>1</v>
      </c>
      <c r="F167" s="268" t="s">
        <v>199</v>
      </c>
      <c r="G167" s="266"/>
      <c r="H167" s="269">
        <v>187.553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5" t="s">
        <v>141</v>
      </c>
      <c r="AU167" s="275" t="s">
        <v>91</v>
      </c>
      <c r="AV167" s="16" t="s">
        <v>153</v>
      </c>
      <c r="AW167" s="16" t="s">
        <v>36</v>
      </c>
      <c r="AX167" s="16" t="s">
        <v>81</v>
      </c>
      <c r="AY167" s="275" t="s">
        <v>132</v>
      </c>
    </row>
    <row r="168" s="13" customFormat="1">
      <c r="A168" s="13"/>
      <c r="B168" s="232"/>
      <c r="C168" s="233"/>
      <c r="D168" s="234" t="s">
        <v>141</v>
      </c>
      <c r="E168" s="235" t="s">
        <v>1</v>
      </c>
      <c r="F168" s="236" t="s">
        <v>200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141</v>
      </c>
      <c r="AU168" s="242" t="s">
        <v>91</v>
      </c>
      <c r="AV168" s="13" t="s">
        <v>89</v>
      </c>
      <c r="AW168" s="13" t="s">
        <v>36</v>
      </c>
      <c r="AX168" s="13" t="s">
        <v>81</v>
      </c>
      <c r="AY168" s="242" t="s">
        <v>132</v>
      </c>
    </row>
    <row r="169" s="14" customFormat="1">
      <c r="A169" s="14"/>
      <c r="B169" s="243"/>
      <c r="C169" s="244"/>
      <c r="D169" s="234" t="s">
        <v>141</v>
      </c>
      <c r="E169" s="245" t="s">
        <v>1</v>
      </c>
      <c r="F169" s="246" t="s">
        <v>201</v>
      </c>
      <c r="G169" s="244"/>
      <c r="H169" s="247">
        <v>3.8300000000000001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141</v>
      </c>
      <c r="AU169" s="253" t="s">
        <v>91</v>
      </c>
      <c r="AV169" s="14" t="s">
        <v>91</v>
      </c>
      <c r="AW169" s="14" t="s">
        <v>36</v>
      </c>
      <c r="AX169" s="14" t="s">
        <v>81</v>
      </c>
      <c r="AY169" s="253" t="s">
        <v>132</v>
      </c>
    </row>
    <row r="170" s="14" customFormat="1">
      <c r="A170" s="14"/>
      <c r="B170" s="243"/>
      <c r="C170" s="244"/>
      <c r="D170" s="234" t="s">
        <v>141</v>
      </c>
      <c r="E170" s="245" t="s">
        <v>1</v>
      </c>
      <c r="F170" s="246" t="s">
        <v>202</v>
      </c>
      <c r="G170" s="244"/>
      <c r="H170" s="247">
        <v>0.33000000000000002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141</v>
      </c>
      <c r="AU170" s="253" t="s">
        <v>91</v>
      </c>
      <c r="AV170" s="14" t="s">
        <v>91</v>
      </c>
      <c r="AW170" s="14" t="s">
        <v>36</v>
      </c>
      <c r="AX170" s="14" t="s">
        <v>81</v>
      </c>
      <c r="AY170" s="253" t="s">
        <v>132</v>
      </c>
    </row>
    <row r="171" s="16" customFormat="1">
      <c r="A171" s="16"/>
      <c r="B171" s="265"/>
      <c r="C171" s="266"/>
      <c r="D171" s="234" t="s">
        <v>141</v>
      </c>
      <c r="E171" s="267" t="s">
        <v>1</v>
      </c>
      <c r="F171" s="268" t="s">
        <v>199</v>
      </c>
      <c r="G171" s="266"/>
      <c r="H171" s="269">
        <v>4.1600000000000001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6"/>
      <c r="V171" s="16"/>
      <c r="W171" s="16"/>
      <c r="X171" s="16"/>
      <c r="Y171" s="16"/>
      <c r="Z171" s="16"/>
      <c r="AA171" s="16"/>
      <c r="AB171" s="16"/>
      <c r="AC171" s="16"/>
      <c r="AD171" s="16"/>
      <c r="AE171" s="16"/>
      <c r="AT171" s="275" t="s">
        <v>141</v>
      </c>
      <c r="AU171" s="275" t="s">
        <v>91</v>
      </c>
      <c r="AV171" s="16" t="s">
        <v>153</v>
      </c>
      <c r="AW171" s="16" t="s">
        <v>36</v>
      </c>
      <c r="AX171" s="16" t="s">
        <v>81</v>
      </c>
      <c r="AY171" s="275" t="s">
        <v>132</v>
      </c>
    </row>
    <row r="172" s="13" customFormat="1">
      <c r="A172" s="13"/>
      <c r="B172" s="232"/>
      <c r="C172" s="233"/>
      <c r="D172" s="234" t="s">
        <v>141</v>
      </c>
      <c r="E172" s="235" t="s">
        <v>1</v>
      </c>
      <c r="F172" s="236" t="s">
        <v>203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141</v>
      </c>
      <c r="AU172" s="242" t="s">
        <v>91</v>
      </c>
      <c r="AV172" s="13" t="s">
        <v>89</v>
      </c>
      <c r="AW172" s="13" t="s">
        <v>36</v>
      </c>
      <c r="AX172" s="13" t="s">
        <v>81</v>
      </c>
      <c r="AY172" s="242" t="s">
        <v>132</v>
      </c>
    </row>
    <row r="173" s="14" customFormat="1">
      <c r="A173" s="14"/>
      <c r="B173" s="243"/>
      <c r="C173" s="244"/>
      <c r="D173" s="234" t="s">
        <v>141</v>
      </c>
      <c r="E173" s="245" t="s">
        <v>1</v>
      </c>
      <c r="F173" s="246" t="s">
        <v>204</v>
      </c>
      <c r="G173" s="244"/>
      <c r="H173" s="247">
        <v>76.560000000000002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141</v>
      </c>
      <c r="AU173" s="253" t="s">
        <v>91</v>
      </c>
      <c r="AV173" s="14" t="s">
        <v>91</v>
      </c>
      <c r="AW173" s="14" t="s">
        <v>36</v>
      </c>
      <c r="AX173" s="14" t="s">
        <v>81</v>
      </c>
      <c r="AY173" s="253" t="s">
        <v>132</v>
      </c>
    </row>
    <row r="174" s="14" customFormat="1">
      <c r="A174" s="14"/>
      <c r="B174" s="243"/>
      <c r="C174" s="244"/>
      <c r="D174" s="234" t="s">
        <v>141</v>
      </c>
      <c r="E174" s="245" t="s">
        <v>1</v>
      </c>
      <c r="F174" s="246" t="s">
        <v>205</v>
      </c>
      <c r="G174" s="244"/>
      <c r="H174" s="247">
        <v>7.1779999999999999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141</v>
      </c>
      <c r="AU174" s="253" t="s">
        <v>91</v>
      </c>
      <c r="AV174" s="14" t="s">
        <v>91</v>
      </c>
      <c r="AW174" s="14" t="s">
        <v>36</v>
      </c>
      <c r="AX174" s="14" t="s">
        <v>81</v>
      </c>
      <c r="AY174" s="253" t="s">
        <v>132</v>
      </c>
    </row>
    <row r="175" s="16" customFormat="1">
      <c r="A175" s="16"/>
      <c r="B175" s="265"/>
      <c r="C175" s="266"/>
      <c r="D175" s="234" t="s">
        <v>141</v>
      </c>
      <c r="E175" s="267" t="s">
        <v>1</v>
      </c>
      <c r="F175" s="268" t="s">
        <v>199</v>
      </c>
      <c r="G175" s="266"/>
      <c r="H175" s="269">
        <v>83.738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5" t="s">
        <v>141</v>
      </c>
      <c r="AU175" s="275" t="s">
        <v>91</v>
      </c>
      <c r="AV175" s="16" t="s">
        <v>153</v>
      </c>
      <c r="AW175" s="16" t="s">
        <v>36</v>
      </c>
      <c r="AX175" s="16" t="s">
        <v>81</v>
      </c>
      <c r="AY175" s="275" t="s">
        <v>132</v>
      </c>
    </row>
    <row r="176" s="15" customFormat="1">
      <c r="A176" s="15"/>
      <c r="B176" s="254"/>
      <c r="C176" s="255"/>
      <c r="D176" s="234" t="s">
        <v>141</v>
      </c>
      <c r="E176" s="256" t="s">
        <v>1</v>
      </c>
      <c r="F176" s="257" t="s">
        <v>152</v>
      </c>
      <c r="G176" s="255"/>
      <c r="H176" s="258">
        <v>275.45100000000002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141</v>
      </c>
      <c r="AU176" s="264" t="s">
        <v>91</v>
      </c>
      <c r="AV176" s="15" t="s">
        <v>139</v>
      </c>
      <c r="AW176" s="15" t="s">
        <v>36</v>
      </c>
      <c r="AX176" s="15" t="s">
        <v>89</v>
      </c>
      <c r="AY176" s="264" t="s">
        <v>132</v>
      </c>
    </row>
    <row r="177" s="2" customFormat="1" ht="49.05" customHeight="1">
      <c r="A177" s="39"/>
      <c r="B177" s="40"/>
      <c r="C177" s="219" t="s">
        <v>206</v>
      </c>
      <c r="D177" s="219" t="s">
        <v>134</v>
      </c>
      <c r="E177" s="220" t="s">
        <v>207</v>
      </c>
      <c r="F177" s="221" t="s">
        <v>208</v>
      </c>
      <c r="G177" s="222" t="s">
        <v>186</v>
      </c>
      <c r="H177" s="223">
        <v>275.45100000000002</v>
      </c>
      <c r="I177" s="224"/>
      <c r="J177" s="225">
        <f>ROUND(I177*H177,2)</f>
        <v>0</v>
      </c>
      <c r="K177" s="221" t="s">
        <v>138</v>
      </c>
      <c r="L177" s="45"/>
      <c r="M177" s="226" t="s">
        <v>1</v>
      </c>
      <c r="N177" s="227" t="s">
        <v>46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139</v>
      </c>
      <c r="AT177" s="230" t="s">
        <v>134</v>
      </c>
      <c r="AU177" s="230" t="s">
        <v>91</v>
      </c>
      <c r="AY177" s="18" t="s">
        <v>132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89</v>
      </c>
      <c r="BK177" s="231">
        <f>ROUND(I177*H177,2)</f>
        <v>0</v>
      </c>
      <c r="BL177" s="18" t="s">
        <v>139</v>
      </c>
      <c r="BM177" s="230" t="s">
        <v>209</v>
      </c>
    </row>
    <row r="178" s="13" customFormat="1">
      <c r="A178" s="13"/>
      <c r="B178" s="232"/>
      <c r="C178" s="233"/>
      <c r="D178" s="234" t="s">
        <v>141</v>
      </c>
      <c r="E178" s="235" t="s">
        <v>1</v>
      </c>
      <c r="F178" s="236" t="s">
        <v>142</v>
      </c>
      <c r="G178" s="233"/>
      <c r="H178" s="235" t="s">
        <v>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141</v>
      </c>
      <c r="AU178" s="242" t="s">
        <v>91</v>
      </c>
      <c r="AV178" s="13" t="s">
        <v>89</v>
      </c>
      <c r="AW178" s="13" t="s">
        <v>36</v>
      </c>
      <c r="AX178" s="13" t="s">
        <v>81</v>
      </c>
      <c r="AY178" s="242" t="s">
        <v>132</v>
      </c>
    </row>
    <row r="179" s="13" customFormat="1">
      <c r="A179" s="13"/>
      <c r="B179" s="232"/>
      <c r="C179" s="233"/>
      <c r="D179" s="234" t="s">
        <v>141</v>
      </c>
      <c r="E179" s="235" t="s">
        <v>1</v>
      </c>
      <c r="F179" s="236" t="s">
        <v>194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141</v>
      </c>
      <c r="AU179" s="242" t="s">
        <v>91</v>
      </c>
      <c r="AV179" s="13" t="s">
        <v>89</v>
      </c>
      <c r="AW179" s="13" t="s">
        <v>36</v>
      </c>
      <c r="AX179" s="13" t="s">
        <v>81</v>
      </c>
      <c r="AY179" s="242" t="s">
        <v>132</v>
      </c>
    </row>
    <row r="180" s="13" customFormat="1">
      <c r="A180" s="13"/>
      <c r="B180" s="232"/>
      <c r="C180" s="233"/>
      <c r="D180" s="234" t="s">
        <v>141</v>
      </c>
      <c r="E180" s="235" t="s">
        <v>1</v>
      </c>
      <c r="F180" s="236" t="s">
        <v>195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141</v>
      </c>
      <c r="AU180" s="242" t="s">
        <v>91</v>
      </c>
      <c r="AV180" s="13" t="s">
        <v>89</v>
      </c>
      <c r="AW180" s="13" t="s">
        <v>36</v>
      </c>
      <c r="AX180" s="13" t="s">
        <v>81</v>
      </c>
      <c r="AY180" s="242" t="s">
        <v>132</v>
      </c>
    </row>
    <row r="181" s="13" customFormat="1">
      <c r="A181" s="13"/>
      <c r="B181" s="232"/>
      <c r="C181" s="233"/>
      <c r="D181" s="234" t="s">
        <v>141</v>
      </c>
      <c r="E181" s="235" t="s">
        <v>1</v>
      </c>
      <c r="F181" s="236" t="s">
        <v>196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141</v>
      </c>
      <c r="AU181" s="242" t="s">
        <v>91</v>
      </c>
      <c r="AV181" s="13" t="s">
        <v>89</v>
      </c>
      <c r="AW181" s="13" t="s">
        <v>36</v>
      </c>
      <c r="AX181" s="13" t="s">
        <v>81</v>
      </c>
      <c r="AY181" s="242" t="s">
        <v>132</v>
      </c>
    </row>
    <row r="182" s="14" customFormat="1">
      <c r="A182" s="14"/>
      <c r="B182" s="243"/>
      <c r="C182" s="244"/>
      <c r="D182" s="234" t="s">
        <v>141</v>
      </c>
      <c r="E182" s="245" t="s">
        <v>1</v>
      </c>
      <c r="F182" s="246" t="s">
        <v>197</v>
      </c>
      <c r="G182" s="244"/>
      <c r="H182" s="247">
        <v>171.79499999999999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141</v>
      </c>
      <c r="AU182" s="253" t="s">
        <v>91</v>
      </c>
      <c r="AV182" s="14" t="s">
        <v>91</v>
      </c>
      <c r="AW182" s="14" t="s">
        <v>36</v>
      </c>
      <c r="AX182" s="14" t="s">
        <v>81</v>
      </c>
      <c r="AY182" s="253" t="s">
        <v>132</v>
      </c>
    </row>
    <row r="183" s="14" customFormat="1">
      <c r="A183" s="14"/>
      <c r="B183" s="243"/>
      <c r="C183" s="244"/>
      <c r="D183" s="234" t="s">
        <v>141</v>
      </c>
      <c r="E183" s="245" t="s">
        <v>1</v>
      </c>
      <c r="F183" s="246" t="s">
        <v>198</v>
      </c>
      <c r="G183" s="244"/>
      <c r="H183" s="247">
        <v>15.757999999999999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141</v>
      </c>
      <c r="AU183" s="253" t="s">
        <v>91</v>
      </c>
      <c r="AV183" s="14" t="s">
        <v>91</v>
      </c>
      <c r="AW183" s="14" t="s">
        <v>36</v>
      </c>
      <c r="AX183" s="14" t="s">
        <v>81</v>
      </c>
      <c r="AY183" s="253" t="s">
        <v>132</v>
      </c>
    </row>
    <row r="184" s="16" customFormat="1">
      <c r="A184" s="16"/>
      <c r="B184" s="265"/>
      <c r="C184" s="266"/>
      <c r="D184" s="234" t="s">
        <v>141</v>
      </c>
      <c r="E184" s="267" t="s">
        <v>1</v>
      </c>
      <c r="F184" s="268" t="s">
        <v>199</v>
      </c>
      <c r="G184" s="266"/>
      <c r="H184" s="269">
        <v>187.553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6"/>
      <c r="V184" s="16"/>
      <c r="W184" s="16"/>
      <c r="X184" s="16"/>
      <c r="Y184" s="16"/>
      <c r="Z184" s="16"/>
      <c r="AA184" s="16"/>
      <c r="AB184" s="16"/>
      <c r="AC184" s="16"/>
      <c r="AD184" s="16"/>
      <c r="AE184" s="16"/>
      <c r="AT184" s="275" t="s">
        <v>141</v>
      </c>
      <c r="AU184" s="275" t="s">
        <v>91</v>
      </c>
      <c r="AV184" s="16" t="s">
        <v>153</v>
      </c>
      <c r="AW184" s="16" t="s">
        <v>36</v>
      </c>
      <c r="AX184" s="16" t="s">
        <v>81</v>
      </c>
      <c r="AY184" s="275" t="s">
        <v>132</v>
      </c>
    </row>
    <row r="185" s="13" customFormat="1">
      <c r="A185" s="13"/>
      <c r="B185" s="232"/>
      <c r="C185" s="233"/>
      <c r="D185" s="234" t="s">
        <v>141</v>
      </c>
      <c r="E185" s="235" t="s">
        <v>1</v>
      </c>
      <c r="F185" s="236" t="s">
        <v>200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141</v>
      </c>
      <c r="AU185" s="242" t="s">
        <v>91</v>
      </c>
      <c r="AV185" s="13" t="s">
        <v>89</v>
      </c>
      <c r="AW185" s="13" t="s">
        <v>36</v>
      </c>
      <c r="AX185" s="13" t="s">
        <v>81</v>
      </c>
      <c r="AY185" s="242" t="s">
        <v>132</v>
      </c>
    </row>
    <row r="186" s="14" customFormat="1">
      <c r="A186" s="14"/>
      <c r="B186" s="243"/>
      <c r="C186" s="244"/>
      <c r="D186" s="234" t="s">
        <v>141</v>
      </c>
      <c r="E186" s="245" t="s">
        <v>1</v>
      </c>
      <c r="F186" s="246" t="s">
        <v>201</v>
      </c>
      <c r="G186" s="244"/>
      <c r="H186" s="247">
        <v>3.8300000000000001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3" t="s">
        <v>141</v>
      </c>
      <c r="AU186" s="253" t="s">
        <v>91</v>
      </c>
      <c r="AV186" s="14" t="s">
        <v>91</v>
      </c>
      <c r="AW186" s="14" t="s">
        <v>36</v>
      </c>
      <c r="AX186" s="14" t="s">
        <v>81</v>
      </c>
      <c r="AY186" s="253" t="s">
        <v>132</v>
      </c>
    </row>
    <row r="187" s="14" customFormat="1">
      <c r="A187" s="14"/>
      <c r="B187" s="243"/>
      <c r="C187" s="244"/>
      <c r="D187" s="234" t="s">
        <v>141</v>
      </c>
      <c r="E187" s="245" t="s">
        <v>1</v>
      </c>
      <c r="F187" s="246" t="s">
        <v>202</v>
      </c>
      <c r="G187" s="244"/>
      <c r="H187" s="247">
        <v>0.33000000000000002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141</v>
      </c>
      <c r="AU187" s="253" t="s">
        <v>91</v>
      </c>
      <c r="AV187" s="14" t="s">
        <v>91</v>
      </c>
      <c r="AW187" s="14" t="s">
        <v>36</v>
      </c>
      <c r="AX187" s="14" t="s">
        <v>81</v>
      </c>
      <c r="AY187" s="253" t="s">
        <v>132</v>
      </c>
    </row>
    <row r="188" s="16" customFormat="1">
      <c r="A188" s="16"/>
      <c r="B188" s="265"/>
      <c r="C188" s="266"/>
      <c r="D188" s="234" t="s">
        <v>141</v>
      </c>
      <c r="E188" s="267" t="s">
        <v>1</v>
      </c>
      <c r="F188" s="268" t="s">
        <v>199</v>
      </c>
      <c r="G188" s="266"/>
      <c r="H188" s="269">
        <v>4.1600000000000001</v>
      </c>
      <c r="I188" s="270"/>
      <c r="J188" s="266"/>
      <c r="K188" s="266"/>
      <c r="L188" s="271"/>
      <c r="M188" s="272"/>
      <c r="N188" s="273"/>
      <c r="O188" s="273"/>
      <c r="P188" s="273"/>
      <c r="Q188" s="273"/>
      <c r="R188" s="273"/>
      <c r="S188" s="273"/>
      <c r="T188" s="274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75" t="s">
        <v>141</v>
      </c>
      <c r="AU188" s="275" t="s">
        <v>91</v>
      </c>
      <c r="AV188" s="16" t="s">
        <v>153</v>
      </c>
      <c r="AW188" s="16" t="s">
        <v>36</v>
      </c>
      <c r="AX188" s="16" t="s">
        <v>81</v>
      </c>
      <c r="AY188" s="275" t="s">
        <v>132</v>
      </c>
    </row>
    <row r="189" s="13" customFormat="1">
      <c r="A189" s="13"/>
      <c r="B189" s="232"/>
      <c r="C189" s="233"/>
      <c r="D189" s="234" t="s">
        <v>141</v>
      </c>
      <c r="E189" s="235" t="s">
        <v>1</v>
      </c>
      <c r="F189" s="236" t="s">
        <v>203</v>
      </c>
      <c r="G189" s="233"/>
      <c r="H189" s="235" t="s">
        <v>1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141</v>
      </c>
      <c r="AU189" s="242" t="s">
        <v>91</v>
      </c>
      <c r="AV189" s="13" t="s">
        <v>89</v>
      </c>
      <c r="AW189" s="13" t="s">
        <v>36</v>
      </c>
      <c r="AX189" s="13" t="s">
        <v>81</v>
      </c>
      <c r="AY189" s="242" t="s">
        <v>132</v>
      </c>
    </row>
    <row r="190" s="14" customFormat="1">
      <c r="A190" s="14"/>
      <c r="B190" s="243"/>
      <c r="C190" s="244"/>
      <c r="D190" s="234" t="s">
        <v>141</v>
      </c>
      <c r="E190" s="245" t="s">
        <v>1</v>
      </c>
      <c r="F190" s="246" t="s">
        <v>204</v>
      </c>
      <c r="G190" s="244"/>
      <c r="H190" s="247">
        <v>76.560000000000002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141</v>
      </c>
      <c r="AU190" s="253" t="s">
        <v>91</v>
      </c>
      <c r="AV190" s="14" t="s">
        <v>91</v>
      </c>
      <c r="AW190" s="14" t="s">
        <v>36</v>
      </c>
      <c r="AX190" s="14" t="s">
        <v>81</v>
      </c>
      <c r="AY190" s="253" t="s">
        <v>132</v>
      </c>
    </row>
    <row r="191" s="14" customFormat="1">
      <c r="A191" s="14"/>
      <c r="B191" s="243"/>
      <c r="C191" s="244"/>
      <c r="D191" s="234" t="s">
        <v>141</v>
      </c>
      <c r="E191" s="245" t="s">
        <v>1</v>
      </c>
      <c r="F191" s="246" t="s">
        <v>205</v>
      </c>
      <c r="G191" s="244"/>
      <c r="H191" s="247">
        <v>7.1779999999999999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141</v>
      </c>
      <c r="AU191" s="253" t="s">
        <v>91</v>
      </c>
      <c r="AV191" s="14" t="s">
        <v>91</v>
      </c>
      <c r="AW191" s="14" t="s">
        <v>36</v>
      </c>
      <c r="AX191" s="14" t="s">
        <v>81</v>
      </c>
      <c r="AY191" s="253" t="s">
        <v>132</v>
      </c>
    </row>
    <row r="192" s="16" customFormat="1">
      <c r="A192" s="16"/>
      <c r="B192" s="265"/>
      <c r="C192" s="266"/>
      <c r="D192" s="234" t="s">
        <v>141</v>
      </c>
      <c r="E192" s="267" t="s">
        <v>1</v>
      </c>
      <c r="F192" s="268" t="s">
        <v>199</v>
      </c>
      <c r="G192" s="266"/>
      <c r="H192" s="269">
        <v>83.738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75" t="s">
        <v>141</v>
      </c>
      <c r="AU192" s="275" t="s">
        <v>91</v>
      </c>
      <c r="AV192" s="16" t="s">
        <v>153</v>
      </c>
      <c r="AW192" s="16" t="s">
        <v>36</v>
      </c>
      <c r="AX192" s="16" t="s">
        <v>81</v>
      </c>
      <c r="AY192" s="275" t="s">
        <v>132</v>
      </c>
    </row>
    <row r="193" s="15" customFormat="1">
      <c r="A193" s="15"/>
      <c r="B193" s="254"/>
      <c r="C193" s="255"/>
      <c r="D193" s="234" t="s">
        <v>141</v>
      </c>
      <c r="E193" s="256" t="s">
        <v>1</v>
      </c>
      <c r="F193" s="257" t="s">
        <v>152</v>
      </c>
      <c r="G193" s="255"/>
      <c r="H193" s="258">
        <v>275.45100000000002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141</v>
      </c>
      <c r="AU193" s="264" t="s">
        <v>91</v>
      </c>
      <c r="AV193" s="15" t="s">
        <v>139</v>
      </c>
      <c r="AW193" s="15" t="s">
        <v>36</v>
      </c>
      <c r="AX193" s="15" t="s">
        <v>89</v>
      </c>
      <c r="AY193" s="264" t="s">
        <v>132</v>
      </c>
    </row>
    <row r="194" s="2" customFormat="1" ht="37.8" customHeight="1">
      <c r="A194" s="39"/>
      <c r="B194" s="40"/>
      <c r="C194" s="219" t="s">
        <v>210</v>
      </c>
      <c r="D194" s="219" t="s">
        <v>134</v>
      </c>
      <c r="E194" s="220" t="s">
        <v>211</v>
      </c>
      <c r="F194" s="221" t="s">
        <v>212</v>
      </c>
      <c r="G194" s="222" t="s">
        <v>137</v>
      </c>
      <c r="H194" s="223">
        <v>1100.1500000000001</v>
      </c>
      <c r="I194" s="224"/>
      <c r="J194" s="225">
        <f>ROUND(I194*H194,2)</f>
        <v>0</v>
      </c>
      <c r="K194" s="221" t="s">
        <v>138</v>
      </c>
      <c r="L194" s="45"/>
      <c r="M194" s="226" t="s">
        <v>1</v>
      </c>
      <c r="N194" s="227" t="s">
        <v>46</v>
      </c>
      <c r="O194" s="92"/>
      <c r="P194" s="228">
        <f>O194*H194</f>
        <v>0</v>
      </c>
      <c r="Q194" s="228">
        <v>0.00058135999999999995</v>
      </c>
      <c r="R194" s="228">
        <f>Q194*H194</f>
        <v>0.63958320400000002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139</v>
      </c>
      <c r="AT194" s="230" t="s">
        <v>134</v>
      </c>
      <c r="AU194" s="230" t="s">
        <v>91</v>
      </c>
      <c r="AY194" s="18" t="s">
        <v>132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89</v>
      </c>
      <c r="BK194" s="231">
        <f>ROUND(I194*H194,2)</f>
        <v>0</v>
      </c>
      <c r="BL194" s="18" t="s">
        <v>139</v>
      </c>
      <c r="BM194" s="230" t="s">
        <v>213</v>
      </c>
    </row>
    <row r="195" s="13" customFormat="1">
      <c r="A195" s="13"/>
      <c r="B195" s="232"/>
      <c r="C195" s="233"/>
      <c r="D195" s="234" t="s">
        <v>141</v>
      </c>
      <c r="E195" s="235" t="s">
        <v>1</v>
      </c>
      <c r="F195" s="236" t="s">
        <v>142</v>
      </c>
      <c r="G195" s="233"/>
      <c r="H195" s="235" t="s">
        <v>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141</v>
      </c>
      <c r="AU195" s="242" t="s">
        <v>91</v>
      </c>
      <c r="AV195" s="13" t="s">
        <v>89</v>
      </c>
      <c r="AW195" s="13" t="s">
        <v>36</v>
      </c>
      <c r="AX195" s="13" t="s">
        <v>81</v>
      </c>
      <c r="AY195" s="242" t="s">
        <v>132</v>
      </c>
    </row>
    <row r="196" s="13" customFormat="1">
      <c r="A196" s="13"/>
      <c r="B196" s="232"/>
      <c r="C196" s="233"/>
      <c r="D196" s="234" t="s">
        <v>141</v>
      </c>
      <c r="E196" s="235" t="s">
        <v>1</v>
      </c>
      <c r="F196" s="236" t="s">
        <v>194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141</v>
      </c>
      <c r="AU196" s="242" t="s">
        <v>91</v>
      </c>
      <c r="AV196" s="13" t="s">
        <v>89</v>
      </c>
      <c r="AW196" s="13" t="s">
        <v>36</v>
      </c>
      <c r="AX196" s="13" t="s">
        <v>81</v>
      </c>
      <c r="AY196" s="242" t="s">
        <v>132</v>
      </c>
    </row>
    <row r="197" s="14" customFormat="1">
      <c r="A197" s="14"/>
      <c r="B197" s="243"/>
      <c r="C197" s="244"/>
      <c r="D197" s="234" t="s">
        <v>141</v>
      </c>
      <c r="E197" s="245" t="s">
        <v>1</v>
      </c>
      <c r="F197" s="246" t="s">
        <v>214</v>
      </c>
      <c r="G197" s="244"/>
      <c r="H197" s="247">
        <v>754.02999999999997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141</v>
      </c>
      <c r="AU197" s="253" t="s">
        <v>91</v>
      </c>
      <c r="AV197" s="14" t="s">
        <v>91</v>
      </c>
      <c r="AW197" s="14" t="s">
        <v>36</v>
      </c>
      <c r="AX197" s="14" t="s">
        <v>81</v>
      </c>
      <c r="AY197" s="253" t="s">
        <v>132</v>
      </c>
    </row>
    <row r="198" s="14" customFormat="1">
      <c r="A198" s="14"/>
      <c r="B198" s="243"/>
      <c r="C198" s="244"/>
      <c r="D198" s="234" t="s">
        <v>141</v>
      </c>
      <c r="E198" s="245" t="s">
        <v>1</v>
      </c>
      <c r="F198" s="246" t="s">
        <v>215</v>
      </c>
      <c r="G198" s="244"/>
      <c r="H198" s="247">
        <v>15.52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141</v>
      </c>
      <c r="AU198" s="253" t="s">
        <v>91</v>
      </c>
      <c r="AV198" s="14" t="s">
        <v>91</v>
      </c>
      <c r="AW198" s="14" t="s">
        <v>36</v>
      </c>
      <c r="AX198" s="14" t="s">
        <v>81</v>
      </c>
      <c r="AY198" s="253" t="s">
        <v>132</v>
      </c>
    </row>
    <row r="199" s="14" customFormat="1">
      <c r="A199" s="14"/>
      <c r="B199" s="243"/>
      <c r="C199" s="244"/>
      <c r="D199" s="234" t="s">
        <v>141</v>
      </c>
      <c r="E199" s="245" t="s">
        <v>1</v>
      </c>
      <c r="F199" s="246" t="s">
        <v>216</v>
      </c>
      <c r="G199" s="244"/>
      <c r="H199" s="247">
        <v>330.60000000000002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141</v>
      </c>
      <c r="AU199" s="253" t="s">
        <v>91</v>
      </c>
      <c r="AV199" s="14" t="s">
        <v>91</v>
      </c>
      <c r="AW199" s="14" t="s">
        <v>36</v>
      </c>
      <c r="AX199" s="14" t="s">
        <v>81</v>
      </c>
      <c r="AY199" s="253" t="s">
        <v>132</v>
      </c>
    </row>
    <row r="200" s="15" customFormat="1">
      <c r="A200" s="15"/>
      <c r="B200" s="254"/>
      <c r="C200" s="255"/>
      <c r="D200" s="234" t="s">
        <v>141</v>
      </c>
      <c r="E200" s="256" t="s">
        <v>1</v>
      </c>
      <c r="F200" s="257" t="s">
        <v>152</v>
      </c>
      <c r="G200" s="255"/>
      <c r="H200" s="258">
        <v>1100.1500000000001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141</v>
      </c>
      <c r="AU200" s="264" t="s">
        <v>91</v>
      </c>
      <c r="AV200" s="15" t="s">
        <v>139</v>
      </c>
      <c r="AW200" s="15" t="s">
        <v>36</v>
      </c>
      <c r="AX200" s="15" t="s">
        <v>89</v>
      </c>
      <c r="AY200" s="264" t="s">
        <v>132</v>
      </c>
    </row>
    <row r="201" s="2" customFormat="1" ht="37.8" customHeight="1">
      <c r="A201" s="39"/>
      <c r="B201" s="40"/>
      <c r="C201" s="219" t="s">
        <v>217</v>
      </c>
      <c r="D201" s="219" t="s">
        <v>134</v>
      </c>
      <c r="E201" s="220" t="s">
        <v>218</v>
      </c>
      <c r="F201" s="221" t="s">
        <v>219</v>
      </c>
      <c r="G201" s="222" t="s">
        <v>137</v>
      </c>
      <c r="H201" s="223">
        <v>1100.1500000000001</v>
      </c>
      <c r="I201" s="224"/>
      <c r="J201" s="225">
        <f>ROUND(I201*H201,2)</f>
        <v>0</v>
      </c>
      <c r="K201" s="221" t="s">
        <v>138</v>
      </c>
      <c r="L201" s="45"/>
      <c r="M201" s="226" t="s">
        <v>1</v>
      </c>
      <c r="N201" s="227" t="s">
        <v>46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139</v>
      </c>
      <c r="AT201" s="230" t="s">
        <v>134</v>
      </c>
      <c r="AU201" s="230" t="s">
        <v>91</v>
      </c>
      <c r="AY201" s="18" t="s">
        <v>132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89</v>
      </c>
      <c r="BK201" s="231">
        <f>ROUND(I201*H201,2)</f>
        <v>0</v>
      </c>
      <c r="BL201" s="18" t="s">
        <v>139</v>
      </c>
      <c r="BM201" s="230" t="s">
        <v>220</v>
      </c>
    </row>
    <row r="202" s="2" customFormat="1" ht="62.7" customHeight="1">
      <c r="A202" s="39"/>
      <c r="B202" s="40"/>
      <c r="C202" s="219" t="s">
        <v>221</v>
      </c>
      <c r="D202" s="219" t="s">
        <v>134</v>
      </c>
      <c r="E202" s="220" t="s">
        <v>222</v>
      </c>
      <c r="F202" s="221" t="s">
        <v>223</v>
      </c>
      <c r="G202" s="222" t="s">
        <v>186</v>
      </c>
      <c r="H202" s="223">
        <v>408.596</v>
      </c>
      <c r="I202" s="224"/>
      <c r="J202" s="225">
        <f>ROUND(I202*H202,2)</f>
        <v>0</v>
      </c>
      <c r="K202" s="221" t="s">
        <v>138</v>
      </c>
      <c r="L202" s="45"/>
      <c r="M202" s="226" t="s">
        <v>1</v>
      </c>
      <c r="N202" s="227" t="s">
        <v>46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139</v>
      </c>
      <c r="AT202" s="230" t="s">
        <v>134</v>
      </c>
      <c r="AU202" s="230" t="s">
        <v>91</v>
      </c>
      <c r="AY202" s="18" t="s">
        <v>132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89</v>
      </c>
      <c r="BK202" s="231">
        <f>ROUND(I202*H202,2)</f>
        <v>0</v>
      </c>
      <c r="BL202" s="18" t="s">
        <v>139</v>
      </c>
      <c r="BM202" s="230" t="s">
        <v>224</v>
      </c>
    </row>
    <row r="203" s="13" customFormat="1">
      <c r="A203" s="13"/>
      <c r="B203" s="232"/>
      <c r="C203" s="233"/>
      <c r="D203" s="234" t="s">
        <v>141</v>
      </c>
      <c r="E203" s="235" t="s">
        <v>1</v>
      </c>
      <c r="F203" s="236" t="s">
        <v>225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141</v>
      </c>
      <c r="AU203" s="242" t="s">
        <v>91</v>
      </c>
      <c r="AV203" s="13" t="s">
        <v>89</v>
      </c>
      <c r="AW203" s="13" t="s">
        <v>36</v>
      </c>
      <c r="AX203" s="13" t="s">
        <v>81</v>
      </c>
      <c r="AY203" s="242" t="s">
        <v>132</v>
      </c>
    </row>
    <row r="204" s="14" customFormat="1">
      <c r="A204" s="14"/>
      <c r="B204" s="243"/>
      <c r="C204" s="244"/>
      <c r="D204" s="234" t="s">
        <v>141</v>
      </c>
      <c r="E204" s="245" t="s">
        <v>1</v>
      </c>
      <c r="F204" s="246" t="s">
        <v>226</v>
      </c>
      <c r="G204" s="244"/>
      <c r="H204" s="247">
        <v>232.80000000000001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141</v>
      </c>
      <c r="AU204" s="253" t="s">
        <v>91</v>
      </c>
      <c r="AV204" s="14" t="s">
        <v>91</v>
      </c>
      <c r="AW204" s="14" t="s">
        <v>36</v>
      </c>
      <c r="AX204" s="14" t="s">
        <v>81</v>
      </c>
      <c r="AY204" s="253" t="s">
        <v>132</v>
      </c>
    </row>
    <row r="205" s="14" customFormat="1">
      <c r="A205" s="14"/>
      <c r="B205" s="243"/>
      <c r="C205" s="244"/>
      <c r="D205" s="234" t="s">
        <v>141</v>
      </c>
      <c r="E205" s="245" t="s">
        <v>1</v>
      </c>
      <c r="F205" s="246" t="s">
        <v>227</v>
      </c>
      <c r="G205" s="244"/>
      <c r="H205" s="247">
        <v>8.3200000000000003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141</v>
      </c>
      <c r="AU205" s="253" t="s">
        <v>91</v>
      </c>
      <c r="AV205" s="14" t="s">
        <v>91</v>
      </c>
      <c r="AW205" s="14" t="s">
        <v>36</v>
      </c>
      <c r="AX205" s="14" t="s">
        <v>81</v>
      </c>
      <c r="AY205" s="253" t="s">
        <v>132</v>
      </c>
    </row>
    <row r="206" s="14" customFormat="1">
      <c r="A206" s="14"/>
      <c r="B206" s="243"/>
      <c r="C206" s="244"/>
      <c r="D206" s="234" t="s">
        <v>141</v>
      </c>
      <c r="E206" s="245" t="s">
        <v>1</v>
      </c>
      <c r="F206" s="246" t="s">
        <v>228</v>
      </c>
      <c r="G206" s="244"/>
      <c r="H206" s="247">
        <v>167.476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141</v>
      </c>
      <c r="AU206" s="253" t="s">
        <v>91</v>
      </c>
      <c r="AV206" s="14" t="s">
        <v>91</v>
      </c>
      <c r="AW206" s="14" t="s">
        <v>36</v>
      </c>
      <c r="AX206" s="14" t="s">
        <v>81</v>
      </c>
      <c r="AY206" s="253" t="s">
        <v>132</v>
      </c>
    </row>
    <row r="207" s="15" customFormat="1">
      <c r="A207" s="15"/>
      <c r="B207" s="254"/>
      <c r="C207" s="255"/>
      <c r="D207" s="234" t="s">
        <v>141</v>
      </c>
      <c r="E207" s="256" t="s">
        <v>1</v>
      </c>
      <c r="F207" s="257" t="s">
        <v>152</v>
      </c>
      <c r="G207" s="255"/>
      <c r="H207" s="258">
        <v>408.596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141</v>
      </c>
      <c r="AU207" s="264" t="s">
        <v>91</v>
      </c>
      <c r="AV207" s="15" t="s">
        <v>139</v>
      </c>
      <c r="AW207" s="15" t="s">
        <v>36</v>
      </c>
      <c r="AX207" s="15" t="s">
        <v>89</v>
      </c>
      <c r="AY207" s="264" t="s">
        <v>132</v>
      </c>
    </row>
    <row r="208" s="2" customFormat="1" ht="62.7" customHeight="1">
      <c r="A208" s="39"/>
      <c r="B208" s="40"/>
      <c r="C208" s="219" t="s">
        <v>229</v>
      </c>
      <c r="D208" s="219" t="s">
        <v>134</v>
      </c>
      <c r="E208" s="220" t="s">
        <v>230</v>
      </c>
      <c r="F208" s="221" t="s">
        <v>231</v>
      </c>
      <c r="G208" s="222" t="s">
        <v>186</v>
      </c>
      <c r="H208" s="223">
        <v>55.103999999999999</v>
      </c>
      <c r="I208" s="224"/>
      <c r="J208" s="225">
        <f>ROUND(I208*H208,2)</f>
        <v>0</v>
      </c>
      <c r="K208" s="221" t="s">
        <v>138</v>
      </c>
      <c r="L208" s="45"/>
      <c r="M208" s="226" t="s">
        <v>1</v>
      </c>
      <c r="N208" s="227" t="s">
        <v>46</v>
      </c>
      <c r="O208" s="92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139</v>
      </c>
      <c r="AT208" s="230" t="s">
        <v>134</v>
      </c>
      <c r="AU208" s="230" t="s">
        <v>91</v>
      </c>
      <c r="AY208" s="18" t="s">
        <v>132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89</v>
      </c>
      <c r="BK208" s="231">
        <f>ROUND(I208*H208,2)</f>
        <v>0</v>
      </c>
      <c r="BL208" s="18" t="s">
        <v>139</v>
      </c>
      <c r="BM208" s="230" t="s">
        <v>232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225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141</v>
      </c>
      <c r="AU209" s="242" t="s">
        <v>91</v>
      </c>
      <c r="AV209" s="13" t="s">
        <v>89</v>
      </c>
      <c r="AW209" s="13" t="s">
        <v>36</v>
      </c>
      <c r="AX209" s="13" t="s">
        <v>81</v>
      </c>
      <c r="AY209" s="242" t="s">
        <v>132</v>
      </c>
    </row>
    <row r="210" s="13" customFormat="1">
      <c r="A210" s="13"/>
      <c r="B210" s="232"/>
      <c r="C210" s="233"/>
      <c r="D210" s="234" t="s">
        <v>141</v>
      </c>
      <c r="E210" s="235" t="s">
        <v>1</v>
      </c>
      <c r="F210" s="236" t="s">
        <v>200</v>
      </c>
      <c r="G210" s="233"/>
      <c r="H210" s="235" t="s">
        <v>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141</v>
      </c>
      <c r="AU210" s="242" t="s">
        <v>91</v>
      </c>
      <c r="AV210" s="13" t="s">
        <v>89</v>
      </c>
      <c r="AW210" s="13" t="s">
        <v>36</v>
      </c>
      <c r="AX210" s="13" t="s">
        <v>81</v>
      </c>
      <c r="AY210" s="242" t="s">
        <v>132</v>
      </c>
    </row>
    <row r="211" s="14" customFormat="1">
      <c r="A211" s="14"/>
      <c r="B211" s="243"/>
      <c r="C211" s="244"/>
      <c r="D211" s="234" t="s">
        <v>141</v>
      </c>
      <c r="E211" s="245" t="s">
        <v>1</v>
      </c>
      <c r="F211" s="246" t="s">
        <v>233</v>
      </c>
      <c r="G211" s="244"/>
      <c r="H211" s="247">
        <v>8.8800000000000008</v>
      </c>
      <c r="I211" s="248"/>
      <c r="J211" s="244"/>
      <c r="K211" s="244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141</v>
      </c>
      <c r="AU211" s="253" t="s">
        <v>91</v>
      </c>
      <c r="AV211" s="14" t="s">
        <v>91</v>
      </c>
      <c r="AW211" s="14" t="s">
        <v>36</v>
      </c>
      <c r="AX211" s="14" t="s">
        <v>81</v>
      </c>
      <c r="AY211" s="253" t="s">
        <v>132</v>
      </c>
    </row>
    <row r="212" s="14" customFormat="1">
      <c r="A212" s="14"/>
      <c r="B212" s="243"/>
      <c r="C212" s="244"/>
      <c r="D212" s="234" t="s">
        <v>141</v>
      </c>
      <c r="E212" s="245" t="s">
        <v>1</v>
      </c>
      <c r="F212" s="246" t="s">
        <v>234</v>
      </c>
      <c r="G212" s="244"/>
      <c r="H212" s="247">
        <v>-8.3200000000000003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141</v>
      </c>
      <c r="AU212" s="253" t="s">
        <v>91</v>
      </c>
      <c r="AV212" s="14" t="s">
        <v>91</v>
      </c>
      <c r="AW212" s="14" t="s">
        <v>36</v>
      </c>
      <c r="AX212" s="14" t="s">
        <v>81</v>
      </c>
      <c r="AY212" s="253" t="s">
        <v>132</v>
      </c>
    </row>
    <row r="213" s="16" customFormat="1">
      <c r="A213" s="16"/>
      <c r="B213" s="265"/>
      <c r="C213" s="266"/>
      <c r="D213" s="234" t="s">
        <v>141</v>
      </c>
      <c r="E213" s="267" t="s">
        <v>1</v>
      </c>
      <c r="F213" s="268" t="s">
        <v>199</v>
      </c>
      <c r="G213" s="266"/>
      <c r="H213" s="269">
        <v>0.56000000000000105</v>
      </c>
      <c r="I213" s="270"/>
      <c r="J213" s="266"/>
      <c r="K213" s="266"/>
      <c r="L213" s="271"/>
      <c r="M213" s="272"/>
      <c r="N213" s="273"/>
      <c r="O213" s="273"/>
      <c r="P213" s="273"/>
      <c r="Q213" s="273"/>
      <c r="R213" s="273"/>
      <c r="S213" s="273"/>
      <c r="T213" s="274"/>
      <c r="U213" s="16"/>
      <c r="V213" s="16"/>
      <c r="W213" s="16"/>
      <c r="X213" s="16"/>
      <c r="Y213" s="16"/>
      <c r="Z213" s="16"/>
      <c r="AA213" s="16"/>
      <c r="AB213" s="16"/>
      <c r="AC213" s="16"/>
      <c r="AD213" s="16"/>
      <c r="AE213" s="16"/>
      <c r="AT213" s="275" t="s">
        <v>141</v>
      </c>
      <c r="AU213" s="275" t="s">
        <v>91</v>
      </c>
      <c r="AV213" s="16" t="s">
        <v>153</v>
      </c>
      <c r="AW213" s="16" t="s">
        <v>36</v>
      </c>
      <c r="AX213" s="16" t="s">
        <v>81</v>
      </c>
      <c r="AY213" s="275" t="s">
        <v>132</v>
      </c>
    </row>
    <row r="214" s="13" customFormat="1">
      <c r="A214" s="13"/>
      <c r="B214" s="232"/>
      <c r="C214" s="233"/>
      <c r="D214" s="234" t="s">
        <v>141</v>
      </c>
      <c r="E214" s="235" t="s">
        <v>1</v>
      </c>
      <c r="F214" s="236" t="s">
        <v>203</v>
      </c>
      <c r="G214" s="233"/>
      <c r="H214" s="235" t="s">
        <v>1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141</v>
      </c>
      <c r="AU214" s="242" t="s">
        <v>91</v>
      </c>
      <c r="AV214" s="13" t="s">
        <v>89</v>
      </c>
      <c r="AW214" s="13" t="s">
        <v>36</v>
      </c>
      <c r="AX214" s="13" t="s">
        <v>81</v>
      </c>
      <c r="AY214" s="242" t="s">
        <v>132</v>
      </c>
    </row>
    <row r="215" s="14" customFormat="1">
      <c r="A215" s="14"/>
      <c r="B215" s="243"/>
      <c r="C215" s="244"/>
      <c r="D215" s="234" t="s">
        <v>141</v>
      </c>
      <c r="E215" s="245" t="s">
        <v>1</v>
      </c>
      <c r="F215" s="246" t="s">
        <v>235</v>
      </c>
      <c r="G215" s="244"/>
      <c r="H215" s="247">
        <v>222.02000000000001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91</v>
      </c>
      <c r="AV215" s="14" t="s">
        <v>91</v>
      </c>
      <c r="AW215" s="14" t="s">
        <v>36</v>
      </c>
      <c r="AX215" s="14" t="s">
        <v>81</v>
      </c>
      <c r="AY215" s="253" t="s">
        <v>132</v>
      </c>
    </row>
    <row r="216" s="14" customFormat="1">
      <c r="A216" s="14"/>
      <c r="B216" s="243"/>
      <c r="C216" s="244"/>
      <c r="D216" s="234" t="s">
        <v>141</v>
      </c>
      <c r="E216" s="245" t="s">
        <v>1</v>
      </c>
      <c r="F216" s="246" t="s">
        <v>236</v>
      </c>
      <c r="G216" s="244"/>
      <c r="H216" s="247">
        <v>-167.476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141</v>
      </c>
      <c r="AU216" s="253" t="s">
        <v>91</v>
      </c>
      <c r="AV216" s="14" t="s">
        <v>91</v>
      </c>
      <c r="AW216" s="14" t="s">
        <v>36</v>
      </c>
      <c r="AX216" s="14" t="s">
        <v>81</v>
      </c>
      <c r="AY216" s="253" t="s">
        <v>132</v>
      </c>
    </row>
    <row r="217" s="16" customFormat="1">
      <c r="A217" s="16"/>
      <c r="B217" s="265"/>
      <c r="C217" s="266"/>
      <c r="D217" s="234" t="s">
        <v>141</v>
      </c>
      <c r="E217" s="267" t="s">
        <v>1</v>
      </c>
      <c r="F217" s="268" t="s">
        <v>199</v>
      </c>
      <c r="G217" s="266"/>
      <c r="H217" s="269">
        <v>54.543999999999997</v>
      </c>
      <c r="I217" s="270"/>
      <c r="J217" s="266"/>
      <c r="K217" s="266"/>
      <c r="L217" s="271"/>
      <c r="M217" s="272"/>
      <c r="N217" s="273"/>
      <c r="O217" s="273"/>
      <c r="P217" s="273"/>
      <c r="Q217" s="273"/>
      <c r="R217" s="273"/>
      <c r="S217" s="273"/>
      <c r="T217" s="274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75" t="s">
        <v>141</v>
      </c>
      <c r="AU217" s="275" t="s">
        <v>91</v>
      </c>
      <c r="AV217" s="16" t="s">
        <v>153</v>
      </c>
      <c r="AW217" s="16" t="s">
        <v>36</v>
      </c>
      <c r="AX217" s="16" t="s">
        <v>81</v>
      </c>
      <c r="AY217" s="275" t="s">
        <v>132</v>
      </c>
    </row>
    <row r="218" s="15" customFormat="1">
      <c r="A218" s="15"/>
      <c r="B218" s="254"/>
      <c r="C218" s="255"/>
      <c r="D218" s="234" t="s">
        <v>141</v>
      </c>
      <c r="E218" s="256" t="s">
        <v>1</v>
      </c>
      <c r="F218" s="257" t="s">
        <v>152</v>
      </c>
      <c r="G218" s="255"/>
      <c r="H218" s="258">
        <v>55.103999999999999</v>
      </c>
      <c r="I218" s="259"/>
      <c r="J218" s="255"/>
      <c r="K218" s="255"/>
      <c r="L218" s="260"/>
      <c r="M218" s="261"/>
      <c r="N218" s="262"/>
      <c r="O218" s="262"/>
      <c r="P218" s="262"/>
      <c r="Q218" s="262"/>
      <c r="R218" s="262"/>
      <c r="S218" s="262"/>
      <c r="T218" s="263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64" t="s">
        <v>141</v>
      </c>
      <c r="AU218" s="264" t="s">
        <v>91</v>
      </c>
      <c r="AV218" s="15" t="s">
        <v>139</v>
      </c>
      <c r="AW218" s="15" t="s">
        <v>36</v>
      </c>
      <c r="AX218" s="15" t="s">
        <v>89</v>
      </c>
      <c r="AY218" s="264" t="s">
        <v>132</v>
      </c>
    </row>
    <row r="219" s="2" customFormat="1" ht="62.7" customHeight="1">
      <c r="A219" s="39"/>
      <c r="B219" s="40"/>
      <c r="C219" s="219" t="s">
        <v>8</v>
      </c>
      <c r="D219" s="219" t="s">
        <v>134</v>
      </c>
      <c r="E219" s="220" t="s">
        <v>237</v>
      </c>
      <c r="F219" s="221" t="s">
        <v>238</v>
      </c>
      <c r="G219" s="222" t="s">
        <v>186</v>
      </c>
      <c r="H219" s="223">
        <v>71.153000000000006</v>
      </c>
      <c r="I219" s="224"/>
      <c r="J219" s="225">
        <f>ROUND(I219*H219,2)</f>
        <v>0</v>
      </c>
      <c r="K219" s="221" t="s">
        <v>138</v>
      </c>
      <c r="L219" s="45"/>
      <c r="M219" s="226" t="s">
        <v>1</v>
      </c>
      <c r="N219" s="227" t="s">
        <v>46</v>
      </c>
      <c r="O219" s="92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139</v>
      </c>
      <c r="AT219" s="230" t="s">
        <v>134</v>
      </c>
      <c r="AU219" s="230" t="s">
        <v>91</v>
      </c>
      <c r="AY219" s="18" t="s">
        <v>132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89</v>
      </c>
      <c r="BK219" s="231">
        <f>ROUND(I219*H219,2)</f>
        <v>0</v>
      </c>
      <c r="BL219" s="18" t="s">
        <v>139</v>
      </c>
      <c r="BM219" s="230" t="s">
        <v>239</v>
      </c>
    </row>
    <row r="220" s="13" customFormat="1">
      <c r="A220" s="13"/>
      <c r="B220" s="232"/>
      <c r="C220" s="233"/>
      <c r="D220" s="234" t="s">
        <v>141</v>
      </c>
      <c r="E220" s="235" t="s">
        <v>1</v>
      </c>
      <c r="F220" s="236" t="s">
        <v>240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141</v>
      </c>
      <c r="AU220" s="242" t="s">
        <v>91</v>
      </c>
      <c r="AV220" s="13" t="s">
        <v>89</v>
      </c>
      <c r="AW220" s="13" t="s">
        <v>36</v>
      </c>
      <c r="AX220" s="13" t="s">
        <v>81</v>
      </c>
      <c r="AY220" s="242" t="s">
        <v>132</v>
      </c>
    </row>
    <row r="221" s="14" customFormat="1">
      <c r="A221" s="14"/>
      <c r="B221" s="243"/>
      <c r="C221" s="244"/>
      <c r="D221" s="234" t="s">
        <v>141</v>
      </c>
      <c r="E221" s="245" t="s">
        <v>1</v>
      </c>
      <c r="F221" s="246" t="s">
        <v>241</v>
      </c>
      <c r="G221" s="244"/>
      <c r="H221" s="247">
        <v>187.553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141</v>
      </c>
      <c r="AU221" s="253" t="s">
        <v>91</v>
      </c>
      <c r="AV221" s="14" t="s">
        <v>91</v>
      </c>
      <c r="AW221" s="14" t="s">
        <v>36</v>
      </c>
      <c r="AX221" s="14" t="s">
        <v>81</v>
      </c>
      <c r="AY221" s="253" t="s">
        <v>132</v>
      </c>
    </row>
    <row r="222" s="14" customFormat="1">
      <c r="A222" s="14"/>
      <c r="B222" s="243"/>
      <c r="C222" s="244"/>
      <c r="D222" s="234" t="s">
        <v>141</v>
      </c>
      <c r="E222" s="245" t="s">
        <v>1</v>
      </c>
      <c r="F222" s="246" t="s">
        <v>242</v>
      </c>
      <c r="G222" s="244"/>
      <c r="H222" s="247">
        <v>-116.40000000000001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141</v>
      </c>
      <c r="AU222" s="253" t="s">
        <v>91</v>
      </c>
      <c r="AV222" s="14" t="s">
        <v>91</v>
      </c>
      <c r="AW222" s="14" t="s">
        <v>36</v>
      </c>
      <c r="AX222" s="14" t="s">
        <v>81</v>
      </c>
      <c r="AY222" s="253" t="s">
        <v>132</v>
      </c>
    </row>
    <row r="223" s="15" customFormat="1">
      <c r="A223" s="15"/>
      <c r="B223" s="254"/>
      <c r="C223" s="255"/>
      <c r="D223" s="234" t="s">
        <v>141</v>
      </c>
      <c r="E223" s="256" t="s">
        <v>1</v>
      </c>
      <c r="F223" s="257" t="s">
        <v>152</v>
      </c>
      <c r="G223" s="255"/>
      <c r="H223" s="258">
        <v>71.153000000000006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141</v>
      </c>
      <c r="AU223" s="264" t="s">
        <v>91</v>
      </c>
      <c r="AV223" s="15" t="s">
        <v>139</v>
      </c>
      <c r="AW223" s="15" t="s">
        <v>36</v>
      </c>
      <c r="AX223" s="15" t="s">
        <v>89</v>
      </c>
      <c r="AY223" s="264" t="s">
        <v>132</v>
      </c>
    </row>
    <row r="224" s="2" customFormat="1" ht="66.75" customHeight="1">
      <c r="A224" s="39"/>
      <c r="B224" s="40"/>
      <c r="C224" s="219" t="s">
        <v>243</v>
      </c>
      <c r="D224" s="219" t="s">
        <v>134</v>
      </c>
      <c r="E224" s="220" t="s">
        <v>244</v>
      </c>
      <c r="F224" s="221" t="s">
        <v>245</v>
      </c>
      <c r="G224" s="222" t="s">
        <v>186</v>
      </c>
      <c r="H224" s="223">
        <v>71.153000000000006</v>
      </c>
      <c r="I224" s="224"/>
      <c r="J224" s="225">
        <f>ROUND(I224*H224,2)</f>
        <v>0</v>
      </c>
      <c r="K224" s="221" t="s">
        <v>138</v>
      </c>
      <c r="L224" s="45"/>
      <c r="M224" s="226" t="s">
        <v>1</v>
      </c>
      <c r="N224" s="227" t="s">
        <v>46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139</v>
      </c>
      <c r="AT224" s="230" t="s">
        <v>134</v>
      </c>
      <c r="AU224" s="230" t="s">
        <v>91</v>
      </c>
      <c r="AY224" s="18" t="s">
        <v>132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89</v>
      </c>
      <c r="BK224" s="231">
        <f>ROUND(I224*H224,2)</f>
        <v>0</v>
      </c>
      <c r="BL224" s="18" t="s">
        <v>139</v>
      </c>
      <c r="BM224" s="230" t="s">
        <v>246</v>
      </c>
    </row>
    <row r="225" s="13" customFormat="1">
      <c r="A225" s="13"/>
      <c r="B225" s="232"/>
      <c r="C225" s="233"/>
      <c r="D225" s="234" t="s">
        <v>141</v>
      </c>
      <c r="E225" s="235" t="s">
        <v>1</v>
      </c>
      <c r="F225" s="236" t="s">
        <v>247</v>
      </c>
      <c r="G225" s="233"/>
      <c r="H225" s="235" t="s">
        <v>1</v>
      </c>
      <c r="I225" s="237"/>
      <c r="J225" s="233"/>
      <c r="K225" s="233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141</v>
      </c>
      <c r="AU225" s="242" t="s">
        <v>91</v>
      </c>
      <c r="AV225" s="13" t="s">
        <v>89</v>
      </c>
      <c r="AW225" s="13" t="s">
        <v>36</v>
      </c>
      <c r="AX225" s="13" t="s">
        <v>81</v>
      </c>
      <c r="AY225" s="242" t="s">
        <v>132</v>
      </c>
    </row>
    <row r="226" s="14" customFormat="1">
      <c r="A226" s="14"/>
      <c r="B226" s="243"/>
      <c r="C226" s="244"/>
      <c r="D226" s="234" t="s">
        <v>141</v>
      </c>
      <c r="E226" s="245" t="s">
        <v>1</v>
      </c>
      <c r="F226" s="246" t="s">
        <v>248</v>
      </c>
      <c r="G226" s="244"/>
      <c r="H226" s="247">
        <v>71.153000000000006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141</v>
      </c>
      <c r="AU226" s="253" t="s">
        <v>91</v>
      </c>
      <c r="AV226" s="14" t="s">
        <v>91</v>
      </c>
      <c r="AW226" s="14" t="s">
        <v>36</v>
      </c>
      <c r="AX226" s="14" t="s">
        <v>81</v>
      </c>
      <c r="AY226" s="253" t="s">
        <v>132</v>
      </c>
    </row>
    <row r="227" s="15" customFormat="1">
      <c r="A227" s="15"/>
      <c r="B227" s="254"/>
      <c r="C227" s="255"/>
      <c r="D227" s="234" t="s">
        <v>141</v>
      </c>
      <c r="E227" s="256" t="s">
        <v>1</v>
      </c>
      <c r="F227" s="257" t="s">
        <v>152</v>
      </c>
      <c r="G227" s="255"/>
      <c r="H227" s="258">
        <v>71.153000000000006</v>
      </c>
      <c r="I227" s="259"/>
      <c r="J227" s="255"/>
      <c r="K227" s="255"/>
      <c r="L227" s="260"/>
      <c r="M227" s="261"/>
      <c r="N227" s="262"/>
      <c r="O227" s="262"/>
      <c r="P227" s="262"/>
      <c r="Q227" s="262"/>
      <c r="R227" s="262"/>
      <c r="S227" s="262"/>
      <c r="T227" s="263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4" t="s">
        <v>141</v>
      </c>
      <c r="AU227" s="264" t="s">
        <v>91</v>
      </c>
      <c r="AV227" s="15" t="s">
        <v>139</v>
      </c>
      <c r="AW227" s="15" t="s">
        <v>36</v>
      </c>
      <c r="AX227" s="15" t="s">
        <v>89</v>
      </c>
      <c r="AY227" s="264" t="s">
        <v>132</v>
      </c>
    </row>
    <row r="228" s="2" customFormat="1" ht="62.7" customHeight="1">
      <c r="A228" s="39"/>
      <c r="B228" s="40"/>
      <c r="C228" s="219" t="s">
        <v>249</v>
      </c>
      <c r="D228" s="219" t="s">
        <v>134</v>
      </c>
      <c r="E228" s="220" t="s">
        <v>250</v>
      </c>
      <c r="F228" s="221" t="s">
        <v>251</v>
      </c>
      <c r="G228" s="222" t="s">
        <v>186</v>
      </c>
      <c r="H228" s="223">
        <v>247.899</v>
      </c>
      <c r="I228" s="224"/>
      <c r="J228" s="225">
        <f>ROUND(I228*H228,2)</f>
        <v>0</v>
      </c>
      <c r="K228" s="221" t="s">
        <v>138</v>
      </c>
      <c r="L228" s="45"/>
      <c r="M228" s="226" t="s">
        <v>1</v>
      </c>
      <c r="N228" s="227" t="s">
        <v>46</v>
      </c>
      <c r="O228" s="92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139</v>
      </c>
      <c r="AT228" s="230" t="s">
        <v>134</v>
      </c>
      <c r="AU228" s="230" t="s">
        <v>91</v>
      </c>
      <c r="AY228" s="18" t="s">
        <v>132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89</v>
      </c>
      <c r="BK228" s="231">
        <f>ROUND(I228*H228,2)</f>
        <v>0</v>
      </c>
      <c r="BL228" s="18" t="s">
        <v>139</v>
      </c>
      <c r="BM228" s="230" t="s">
        <v>252</v>
      </c>
    </row>
    <row r="229" s="13" customFormat="1">
      <c r="A229" s="13"/>
      <c r="B229" s="232"/>
      <c r="C229" s="233"/>
      <c r="D229" s="234" t="s">
        <v>141</v>
      </c>
      <c r="E229" s="235" t="s">
        <v>1</v>
      </c>
      <c r="F229" s="236" t="s">
        <v>240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141</v>
      </c>
      <c r="AU229" s="242" t="s">
        <v>91</v>
      </c>
      <c r="AV229" s="13" t="s">
        <v>89</v>
      </c>
      <c r="AW229" s="13" t="s">
        <v>36</v>
      </c>
      <c r="AX229" s="13" t="s">
        <v>81</v>
      </c>
      <c r="AY229" s="242" t="s">
        <v>132</v>
      </c>
    </row>
    <row r="230" s="14" customFormat="1">
      <c r="A230" s="14"/>
      <c r="B230" s="243"/>
      <c r="C230" s="244"/>
      <c r="D230" s="234" t="s">
        <v>141</v>
      </c>
      <c r="E230" s="245" t="s">
        <v>1</v>
      </c>
      <c r="F230" s="246" t="s">
        <v>253</v>
      </c>
      <c r="G230" s="244"/>
      <c r="H230" s="247">
        <v>187.553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141</v>
      </c>
      <c r="AU230" s="253" t="s">
        <v>91</v>
      </c>
      <c r="AV230" s="14" t="s">
        <v>91</v>
      </c>
      <c r="AW230" s="14" t="s">
        <v>36</v>
      </c>
      <c r="AX230" s="14" t="s">
        <v>81</v>
      </c>
      <c r="AY230" s="253" t="s">
        <v>132</v>
      </c>
    </row>
    <row r="231" s="16" customFormat="1">
      <c r="A231" s="16"/>
      <c r="B231" s="265"/>
      <c r="C231" s="266"/>
      <c r="D231" s="234" t="s">
        <v>141</v>
      </c>
      <c r="E231" s="267" t="s">
        <v>1</v>
      </c>
      <c r="F231" s="268" t="s">
        <v>199</v>
      </c>
      <c r="G231" s="266"/>
      <c r="H231" s="269">
        <v>187.553</v>
      </c>
      <c r="I231" s="270"/>
      <c r="J231" s="266"/>
      <c r="K231" s="266"/>
      <c r="L231" s="271"/>
      <c r="M231" s="272"/>
      <c r="N231" s="273"/>
      <c r="O231" s="273"/>
      <c r="P231" s="273"/>
      <c r="Q231" s="273"/>
      <c r="R231" s="273"/>
      <c r="S231" s="273"/>
      <c r="T231" s="274"/>
      <c r="U231" s="16"/>
      <c r="V231" s="16"/>
      <c r="W231" s="16"/>
      <c r="X231" s="16"/>
      <c r="Y231" s="16"/>
      <c r="Z231" s="16"/>
      <c r="AA231" s="16"/>
      <c r="AB231" s="16"/>
      <c r="AC231" s="16"/>
      <c r="AD231" s="16"/>
      <c r="AE231" s="16"/>
      <c r="AT231" s="275" t="s">
        <v>141</v>
      </c>
      <c r="AU231" s="275" t="s">
        <v>91</v>
      </c>
      <c r="AV231" s="16" t="s">
        <v>153</v>
      </c>
      <c r="AW231" s="16" t="s">
        <v>36</v>
      </c>
      <c r="AX231" s="16" t="s">
        <v>81</v>
      </c>
      <c r="AY231" s="275" t="s">
        <v>132</v>
      </c>
    </row>
    <row r="232" s="14" customFormat="1">
      <c r="A232" s="14"/>
      <c r="B232" s="243"/>
      <c r="C232" s="244"/>
      <c r="D232" s="234" t="s">
        <v>141</v>
      </c>
      <c r="E232" s="245" t="s">
        <v>1</v>
      </c>
      <c r="F232" s="246" t="s">
        <v>254</v>
      </c>
      <c r="G232" s="244"/>
      <c r="H232" s="247">
        <v>4.1600000000000001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141</v>
      </c>
      <c r="AU232" s="253" t="s">
        <v>91</v>
      </c>
      <c r="AV232" s="14" t="s">
        <v>91</v>
      </c>
      <c r="AW232" s="14" t="s">
        <v>36</v>
      </c>
      <c r="AX232" s="14" t="s">
        <v>81</v>
      </c>
      <c r="AY232" s="253" t="s">
        <v>132</v>
      </c>
    </row>
    <row r="233" s="14" customFormat="1">
      <c r="A233" s="14"/>
      <c r="B233" s="243"/>
      <c r="C233" s="244"/>
      <c r="D233" s="234" t="s">
        <v>141</v>
      </c>
      <c r="E233" s="245" t="s">
        <v>1</v>
      </c>
      <c r="F233" s="246" t="s">
        <v>255</v>
      </c>
      <c r="G233" s="244"/>
      <c r="H233" s="247">
        <v>-0.28000000000000003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141</v>
      </c>
      <c r="AU233" s="253" t="s">
        <v>91</v>
      </c>
      <c r="AV233" s="14" t="s">
        <v>91</v>
      </c>
      <c r="AW233" s="14" t="s">
        <v>36</v>
      </c>
      <c r="AX233" s="14" t="s">
        <v>81</v>
      </c>
      <c r="AY233" s="253" t="s">
        <v>132</v>
      </c>
    </row>
    <row r="234" s="16" customFormat="1">
      <c r="A234" s="16"/>
      <c r="B234" s="265"/>
      <c r="C234" s="266"/>
      <c r="D234" s="234" t="s">
        <v>141</v>
      </c>
      <c r="E234" s="267" t="s">
        <v>1</v>
      </c>
      <c r="F234" s="268" t="s">
        <v>199</v>
      </c>
      <c r="G234" s="266"/>
      <c r="H234" s="269">
        <v>3.8799999999999999</v>
      </c>
      <c r="I234" s="270"/>
      <c r="J234" s="266"/>
      <c r="K234" s="266"/>
      <c r="L234" s="271"/>
      <c r="M234" s="272"/>
      <c r="N234" s="273"/>
      <c r="O234" s="273"/>
      <c r="P234" s="273"/>
      <c r="Q234" s="273"/>
      <c r="R234" s="273"/>
      <c r="S234" s="273"/>
      <c r="T234" s="274"/>
      <c r="U234" s="16"/>
      <c r="V234" s="16"/>
      <c r="W234" s="16"/>
      <c r="X234" s="16"/>
      <c r="Y234" s="16"/>
      <c r="Z234" s="16"/>
      <c r="AA234" s="16"/>
      <c r="AB234" s="16"/>
      <c r="AC234" s="16"/>
      <c r="AD234" s="16"/>
      <c r="AE234" s="16"/>
      <c r="AT234" s="275" t="s">
        <v>141</v>
      </c>
      <c r="AU234" s="275" t="s">
        <v>91</v>
      </c>
      <c r="AV234" s="16" t="s">
        <v>153</v>
      </c>
      <c r="AW234" s="16" t="s">
        <v>36</v>
      </c>
      <c r="AX234" s="16" t="s">
        <v>81</v>
      </c>
      <c r="AY234" s="275" t="s">
        <v>132</v>
      </c>
    </row>
    <row r="235" s="13" customFormat="1">
      <c r="A235" s="13"/>
      <c r="B235" s="232"/>
      <c r="C235" s="233"/>
      <c r="D235" s="234" t="s">
        <v>141</v>
      </c>
      <c r="E235" s="235" t="s">
        <v>1</v>
      </c>
      <c r="F235" s="236" t="s">
        <v>203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141</v>
      </c>
      <c r="AU235" s="242" t="s">
        <v>91</v>
      </c>
      <c r="AV235" s="13" t="s">
        <v>89</v>
      </c>
      <c r="AW235" s="13" t="s">
        <v>36</v>
      </c>
      <c r="AX235" s="13" t="s">
        <v>81</v>
      </c>
      <c r="AY235" s="242" t="s">
        <v>132</v>
      </c>
    </row>
    <row r="236" s="14" customFormat="1">
      <c r="A236" s="14"/>
      <c r="B236" s="243"/>
      <c r="C236" s="244"/>
      <c r="D236" s="234" t="s">
        <v>141</v>
      </c>
      <c r="E236" s="245" t="s">
        <v>1</v>
      </c>
      <c r="F236" s="246" t="s">
        <v>256</v>
      </c>
      <c r="G236" s="244"/>
      <c r="H236" s="247">
        <v>83.738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141</v>
      </c>
      <c r="AU236" s="253" t="s">
        <v>91</v>
      </c>
      <c r="AV236" s="14" t="s">
        <v>91</v>
      </c>
      <c r="AW236" s="14" t="s">
        <v>36</v>
      </c>
      <c r="AX236" s="14" t="s">
        <v>81</v>
      </c>
      <c r="AY236" s="253" t="s">
        <v>132</v>
      </c>
    </row>
    <row r="237" s="14" customFormat="1">
      <c r="A237" s="14"/>
      <c r="B237" s="243"/>
      <c r="C237" s="244"/>
      <c r="D237" s="234" t="s">
        <v>141</v>
      </c>
      <c r="E237" s="245" t="s">
        <v>1</v>
      </c>
      <c r="F237" s="246" t="s">
        <v>257</v>
      </c>
      <c r="G237" s="244"/>
      <c r="H237" s="247">
        <v>-27.271999999999998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3" t="s">
        <v>141</v>
      </c>
      <c r="AU237" s="253" t="s">
        <v>91</v>
      </c>
      <c r="AV237" s="14" t="s">
        <v>91</v>
      </c>
      <c r="AW237" s="14" t="s">
        <v>36</v>
      </c>
      <c r="AX237" s="14" t="s">
        <v>81</v>
      </c>
      <c r="AY237" s="253" t="s">
        <v>132</v>
      </c>
    </row>
    <row r="238" s="16" customFormat="1">
      <c r="A238" s="16"/>
      <c r="B238" s="265"/>
      <c r="C238" s="266"/>
      <c r="D238" s="234" t="s">
        <v>141</v>
      </c>
      <c r="E238" s="267" t="s">
        <v>1</v>
      </c>
      <c r="F238" s="268" t="s">
        <v>199</v>
      </c>
      <c r="G238" s="266"/>
      <c r="H238" s="269">
        <v>56.466000000000001</v>
      </c>
      <c r="I238" s="270"/>
      <c r="J238" s="266"/>
      <c r="K238" s="266"/>
      <c r="L238" s="271"/>
      <c r="M238" s="272"/>
      <c r="N238" s="273"/>
      <c r="O238" s="273"/>
      <c r="P238" s="273"/>
      <c r="Q238" s="273"/>
      <c r="R238" s="273"/>
      <c r="S238" s="273"/>
      <c r="T238" s="274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75" t="s">
        <v>141</v>
      </c>
      <c r="AU238" s="275" t="s">
        <v>91</v>
      </c>
      <c r="AV238" s="16" t="s">
        <v>153</v>
      </c>
      <c r="AW238" s="16" t="s">
        <v>36</v>
      </c>
      <c r="AX238" s="16" t="s">
        <v>81</v>
      </c>
      <c r="AY238" s="275" t="s">
        <v>132</v>
      </c>
    </row>
    <row r="239" s="15" customFormat="1">
      <c r="A239" s="15"/>
      <c r="B239" s="254"/>
      <c r="C239" s="255"/>
      <c r="D239" s="234" t="s">
        <v>141</v>
      </c>
      <c r="E239" s="256" t="s">
        <v>1</v>
      </c>
      <c r="F239" s="257" t="s">
        <v>152</v>
      </c>
      <c r="G239" s="255"/>
      <c r="H239" s="258">
        <v>247.899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141</v>
      </c>
      <c r="AU239" s="264" t="s">
        <v>91</v>
      </c>
      <c r="AV239" s="15" t="s">
        <v>139</v>
      </c>
      <c r="AW239" s="15" t="s">
        <v>36</v>
      </c>
      <c r="AX239" s="15" t="s">
        <v>89</v>
      </c>
      <c r="AY239" s="264" t="s">
        <v>132</v>
      </c>
    </row>
    <row r="240" s="2" customFormat="1" ht="66.75" customHeight="1">
      <c r="A240" s="39"/>
      <c r="B240" s="40"/>
      <c r="C240" s="219" t="s">
        <v>258</v>
      </c>
      <c r="D240" s="219" t="s">
        <v>134</v>
      </c>
      <c r="E240" s="220" t="s">
        <v>259</v>
      </c>
      <c r="F240" s="221" t="s">
        <v>260</v>
      </c>
      <c r="G240" s="222" t="s">
        <v>186</v>
      </c>
      <c r="H240" s="223">
        <v>247.899</v>
      </c>
      <c r="I240" s="224"/>
      <c r="J240" s="225">
        <f>ROUND(I240*H240,2)</f>
        <v>0</v>
      </c>
      <c r="K240" s="221" t="s">
        <v>138</v>
      </c>
      <c r="L240" s="45"/>
      <c r="M240" s="226" t="s">
        <v>1</v>
      </c>
      <c r="N240" s="227" t="s">
        <v>46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139</v>
      </c>
      <c r="AT240" s="230" t="s">
        <v>134</v>
      </c>
      <c r="AU240" s="230" t="s">
        <v>91</v>
      </c>
      <c r="AY240" s="18" t="s">
        <v>132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89</v>
      </c>
      <c r="BK240" s="231">
        <f>ROUND(I240*H240,2)</f>
        <v>0</v>
      </c>
      <c r="BL240" s="18" t="s">
        <v>139</v>
      </c>
      <c r="BM240" s="230" t="s">
        <v>261</v>
      </c>
    </row>
    <row r="241" s="13" customFormat="1">
      <c r="A241" s="13"/>
      <c r="B241" s="232"/>
      <c r="C241" s="233"/>
      <c r="D241" s="234" t="s">
        <v>141</v>
      </c>
      <c r="E241" s="235" t="s">
        <v>1</v>
      </c>
      <c r="F241" s="236" t="s">
        <v>247</v>
      </c>
      <c r="G241" s="233"/>
      <c r="H241" s="235" t="s">
        <v>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141</v>
      </c>
      <c r="AU241" s="242" t="s">
        <v>91</v>
      </c>
      <c r="AV241" s="13" t="s">
        <v>89</v>
      </c>
      <c r="AW241" s="13" t="s">
        <v>36</v>
      </c>
      <c r="AX241" s="13" t="s">
        <v>81</v>
      </c>
      <c r="AY241" s="242" t="s">
        <v>132</v>
      </c>
    </row>
    <row r="242" s="14" customFormat="1">
      <c r="A242" s="14"/>
      <c r="B242" s="243"/>
      <c r="C242" s="244"/>
      <c r="D242" s="234" t="s">
        <v>141</v>
      </c>
      <c r="E242" s="245" t="s">
        <v>1</v>
      </c>
      <c r="F242" s="246" t="s">
        <v>262</v>
      </c>
      <c r="G242" s="244"/>
      <c r="H242" s="247">
        <v>187.553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141</v>
      </c>
      <c r="AU242" s="253" t="s">
        <v>91</v>
      </c>
      <c r="AV242" s="14" t="s">
        <v>91</v>
      </c>
      <c r="AW242" s="14" t="s">
        <v>36</v>
      </c>
      <c r="AX242" s="14" t="s">
        <v>81</v>
      </c>
      <c r="AY242" s="253" t="s">
        <v>132</v>
      </c>
    </row>
    <row r="243" s="14" customFormat="1">
      <c r="A243" s="14"/>
      <c r="B243" s="243"/>
      <c r="C243" s="244"/>
      <c r="D243" s="234" t="s">
        <v>141</v>
      </c>
      <c r="E243" s="245" t="s">
        <v>1</v>
      </c>
      <c r="F243" s="246" t="s">
        <v>263</v>
      </c>
      <c r="G243" s="244"/>
      <c r="H243" s="247">
        <v>3.8799999999999999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3" t="s">
        <v>141</v>
      </c>
      <c r="AU243" s="253" t="s">
        <v>91</v>
      </c>
      <c r="AV243" s="14" t="s">
        <v>91</v>
      </c>
      <c r="AW243" s="14" t="s">
        <v>36</v>
      </c>
      <c r="AX243" s="14" t="s">
        <v>81</v>
      </c>
      <c r="AY243" s="253" t="s">
        <v>132</v>
      </c>
    </row>
    <row r="244" s="14" customFormat="1">
      <c r="A244" s="14"/>
      <c r="B244" s="243"/>
      <c r="C244" s="244"/>
      <c r="D244" s="234" t="s">
        <v>141</v>
      </c>
      <c r="E244" s="245" t="s">
        <v>1</v>
      </c>
      <c r="F244" s="246" t="s">
        <v>264</v>
      </c>
      <c r="G244" s="244"/>
      <c r="H244" s="247">
        <v>56.466000000000001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141</v>
      </c>
      <c r="AU244" s="253" t="s">
        <v>91</v>
      </c>
      <c r="AV244" s="14" t="s">
        <v>91</v>
      </c>
      <c r="AW244" s="14" t="s">
        <v>36</v>
      </c>
      <c r="AX244" s="14" t="s">
        <v>81</v>
      </c>
      <c r="AY244" s="253" t="s">
        <v>132</v>
      </c>
    </row>
    <row r="245" s="15" customFormat="1">
      <c r="A245" s="15"/>
      <c r="B245" s="254"/>
      <c r="C245" s="255"/>
      <c r="D245" s="234" t="s">
        <v>141</v>
      </c>
      <c r="E245" s="256" t="s">
        <v>1</v>
      </c>
      <c r="F245" s="257" t="s">
        <v>152</v>
      </c>
      <c r="G245" s="255"/>
      <c r="H245" s="258">
        <v>247.899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64" t="s">
        <v>141</v>
      </c>
      <c r="AU245" s="264" t="s">
        <v>91</v>
      </c>
      <c r="AV245" s="15" t="s">
        <v>139</v>
      </c>
      <c r="AW245" s="15" t="s">
        <v>36</v>
      </c>
      <c r="AX245" s="15" t="s">
        <v>89</v>
      </c>
      <c r="AY245" s="264" t="s">
        <v>132</v>
      </c>
    </row>
    <row r="246" s="2" customFormat="1" ht="44.25" customHeight="1">
      <c r="A246" s="39"/>
      <c r="B246" s="40"/>
      <c r="C246" s="219" t="s">
        <v>265</v>
      </c>
      <c r="D246" s="219" t="s">
        <v>134</v>
      </c>
      <c r="E246" s="220" t="s">
        <v>266</v>
      </c>
      <c r="F246" s="221" t="s">
        <v>267</v>
      </c>
      <c r="G246" s="222" t="s">
        <v>186</v>
      </c>
      <c r="H246" s="223">
        <v>204.298</v>
      </c>
      <c r="I246" s="224"/>
      <c r="J246" s="225">
        <f>ROUND(I246*H246,2)</f>
        <v>0</v>
      </c>
      <c r="K246" s="221" t="s">
        <v>138</v>
      </c>
      <c r="L246" s="45"/>
      <c r="M246" s="226" t="s">
        <v>1</v>
      </c>
      <c r="N246" s="227" t="s">
        <v>46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</v>
      </c>
      <c r="T246" s="229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139</v>
      </c>
      <c r="AT246" s="230" t="s">
        <v>134</v>
      </c>
      <c r="AU246" s="230" t="s">
        <v>91</v>
      </c>
      <c r="AY246" s="18" t="s">
        <v>132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89</v>
      </c>
      <c r="BK246" s="231">
        <f>ROUND(I246*H246,2)</f>
        <v>0</v>
      </c>
      <c r="BL246" s="18" t="s">
        <v>139</v>
      </c>
      <c r="BM246" s="230" t="s">
        <v>268</v>
      </c>
    </row>
    <row r="247" s="13" customFormat="1">
      <c r="A247" s="13"/>
      <c r="B247" s="232"/>
      <c r="C247" s="233"/>
      <c r="D247" s="234" t="s">
        <v>141</v>
      </c>
      <c r="E247" s="235" t="s">
        <v>1</v>
      </c>
      <c r="F247" s="236" t="s">
        <v>269</v>
      </c>
      <c r="G247" s="233"/>
      <c r="H247" s="235" t="s">
        <v>1</v>
      </c>
      <c r="I247" s="237"/>
      <c r="J247" s="233"/>
      <c r="K247" s="233"/>
      <c r="L247" s="238"/>
      <c r="M247" s="239"/>
      <c r="N247" s="240"/>
      <c r="O247" s="240"/>
      <c r="P247" s="240"/>
      <c r="Q247" s="240"/>
      <c r="R247" s="240"/>
      <c r="S247" s="240"/>
      <c r="T247" s="241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2" t="s">
        <v>141</v>
      </c>
      <c r="AU247" s="242" t="s">
        <v>91</v>
      </c>
      <c r="AV247" s="13" t="s">
        <v>89</v>
      </c>
      <c r="AW247" s="13" t="s">
        <v>36</v>
      </c>
      <c r="AX247" s="13" t="s">
        <v>81</v>
      </c>
      <c r="AY247" s="242" t="s">
        <v>132</v>
      </c>
    </row>
    <row r="248" s="14" customFormat="1">
      <c r="A248" s="14"/>
      <c r="B248" s="243"/>
      <c r="C248" s="244"/>
      <c r="D248" s="234" t="s">
        <v>141</v>
      </c>
      <c r="E248" s="245" t="s">
        <v>1</v>
      </c>
      <c r="F248" s="246" t="s">
        <v>270</v>
      </c>
      <c r="G248" s="244"/>
      <c r="H248" s="247">
        <v>116.40000000000001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141</v>
      </c>
      <c r="AU248" s="253" t="s">
        <v>91</v>
      </c>
      <c r="AV248" s="14" t="s">
        <v>91</v>
      </c>
      <c r="AW248" s="14" t="s">
        <v>36</v>
      </c>
      <c r="AX248" s="14" t="s">
        <v>81</v>
      </c>
      <c r="AY248" s="253" t="s">
        <v>132</v>
      </c>
    </row>
    <row r="249" s="14" customFormat="1">
      <c r="A249" s="14"/>
      <c r="B249" s="243"/>
      <c r="C249" s="244"/>
      <c r="D249" s="234" t="s">
        <v>141</v>
      </c>
      <c r="E249" s="245" t="s">
        <v>1</v>
      </c>
      <c r="F249" s="246" t="s">
        <v>254</v>
      </c>
      <c r="G249" s="244"/>
      <c r="H249" s="247">
        <v>4.1600000000000001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141</v>
      </c>
      <c r="AU249" s="253" t="s">
        <v>91</v>
      </c>
      <c r="AV249" s="14" t="s">
        <v>91</v>
      </c>
      <c r="AW249" s="14" t="s">
        <v>36</v>
      </c>
      <c r="AX249" s="14" t="s">
        <v>81</v>
      </c>
      <c r="AY249" s="253" t="s">
        <v>132</v>
      </c>
    </row>
    <row r="250" s="14" customFormat="1">
      <c r="A250" s="14"/>
      <c r="B250" s="243"/>
      <c r="C250" s="244"/>
      <c r="D250" s="234" t="s">
        <v>141</v>
      </c>
      <c r="E250" s="245" t="s">
        <v>1</v>
      </c>
      <c r="F250" s="246" t="s">
        <v>271</v>
      </c>
      <c r="G250" s="244"/>
      <c r="H250" s="247">
        <v>83.738</v>
      </c>
      <c r="I250" s="248"/>
      <c r="J250" s="244"/>
      <c r="K250" s="244"/>
      <c r="L250" s="249"/>
      <c r="M250" s="250"/>
      <c r="N250" s="251"/>
      <c r="O250" s="251"/>
      <c r="P250" s="251"/>
      <c r="Q250" s="251"/>
      <c r="R250" s="251"/>
      <c r="S250" s="251"/>
      <c r="T250" s="252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3" t="s">
        <v>141</v>
      </c>
      <c r="AU250" s="253" t="s">
        <v>91</v>
      </c>
      <c r="AV250" s="14" t="s">
        <v>91</v>
      </c>
      <c r="AW250" s="14" t="s">
        <v>36</v>
      </c>
      <c r="AX250" s="14" t="s">
        <v>81</v>
      </c>
      <c r="AY250" s="253" t="s">
        <v>132</v>
      </c>
    </row>
    <row r="251" s="15" customFormat="1">
      <c r="A251" s="15"/>
      <c r="B251" s="254"/>
      <c r="C251" s="255"/>
      <c r="D251" s="234" t="s">
        <v>141</v>
      </c>
      <c r="E251" s="256" t="s">
        <v>1</v>
      </c>
      <c r="F251" s="257" t="s">
        <v>152</v>
      </c>
      <c r="G251" s="255"/>
      <c r="H251" s="258">
        <v>204.298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141</v>
      </c>
      <c r="AU251" s="264" t="s">
        <v>91</v>
      </c>
      <c r="AV251" s="15" t="s">
        <v>139</v>
      </c>
      <c r="AW251" s="15" t="s">
        <v>36</v>
      </c>
      <c r="AX251" s="15" t="s">
        <v>89</v>
      </c>
      <c r="AY251" s="264" t="s">
        <v>132</v>
      </c>
    </row>
    <row r="252" s="2" customFormat="1" ht="44.25" customHeight="1">
      <c r="A252" s="39"/>
      <c r="B252" s="40"/>
      <c r="C252" s="219" t="s">
        <v>272</v>
      </c>
      <c r="D252" s="219" t="s">
        <v>134</v>
      </c>
      <c r="E252" s="220" t="s">
        <v>273</v>
      </c>
      <c r="F252" s="221" t="s">
        <v>274</v>
      </c>
      <c r="G252" s="222" t="s">
        <v>186</v>
      </c>
      <c r="H252" s="223">
        <v>27.552</v>
      </c>
      <c r="I252" s="224"/>
      <c r="J252" s="225">
        <f>ROUND(I252*H252,2)</f>
        <v>0</v>
      </c>
      <c r="K252" s="221" t="s">
        <v>138</v>
      </c>
      <c r="L252" s="45"/>
      <c r="M252" s="226" t="s">
        <v>1</v>
      </c>
      <c r="N252" s="227" t="s">
        <v>46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139</v>
      </c>
      <c r="AT252" s="230" t="s">
        <v>134</v>
      </c>
      <c r="AU252" s="230" t="s">
        <v>91</v>
      </c>
      <c r="AY252" s="18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89</v>
      </c>
      <c r="BK252" s="231">
        <f>ROUND(I252*H252,2)</f>
        <v>0</v>
      </c>
      <c r="BL252" s="18" t="s">
        <v>139</v>
      </c>
      <c r="BM252" s="230" t="s">
        <v>275</v>
      </c>
    </row>
    <row r="253" s="13" customFormat="1">
      <c r="A253" s="13"/>
      <c r="B253" s="232"/>
      <c r="C253" s="233"/>
      <c r="D253" s="234" t="s">
        <v>141</v>
      </c>
      <c r="E253" s="235" t="s">
        <v>1</v>
      </c>
      <c r="F253" s="236" t="s">
        <v>269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141</v>
      </c>
      <c r="AU253" s="242" t="s">
        <v>91</v>
      </c>
      <c r="AV253" s="13" t="s">
        <v>89</v>
      </c>
      <c r="AW253" s="13" t="s">
        <v>36</v>
      </c>
      <c r="AX253" s="13" t="s">
        <v>81</v>
      </c>
      <c r="AY253" s="242" t="s">
        <v>132</v>
      </c>
    </row>
    <row r="254" s="14" customFormat="1">
      <c r="A254" s="14"/>
      <c r="B254" s="243"/>
      <c r="C254" s="244"/>
      <c r="D254" s="234" t="s">
        <v>141</v>
      </c>
      <c r="E254" s="245" t="s">
        <v>1</v>
      </c>
      <c r="F254" s="246" t="s">
        <v>276</v>
      </c>
      <c r="G254" s="244"/>
      <c r="H254" s="247">
        <v>27.271999999999998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141</v>
      </c>
      <c r="AU254" s="253" t="s">
        <v>91</v>
      </c>
      <c r="AV254" s="14" t="s">
        <v>91</v>
      </c>
      <c r="AW254" s="14" t="s">
        <v>36</v>
      </c>
      <c r="AX254" s="14" t="s">
        <v>81</v>
      </c>
      <c r="AY254" s="253" t="s">
        <v>132</v>
      </c>
    </row>
    <row r="255" s="14" customFormat="1">
      <c r="A255" s="14"/>
      <c r="B255" s="243"/>
      <c r="C255" s="244"/>
      <c r="D255" s="234" t="s">
        <v>141</v>
      </c>
      <c r="E255" s="245" t="s">
        <v>1</v>
      </c>
      <c r="F255" s="246" t="s">
        <v>277</v>
      </c>
      <c r="G255" s="244"/>
      <c r="H255" s="247">
        <v>0.28000000000000003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141</v>
      </c>
      <c r="AU255" s="253" t="s">
        <v>91</v>
      </c>
      <c r="AV255" s="14" t="s">
        <v>91</v>
      </c>
      <c r="AW255" s="14" t="s">
        <v>36</v>
      </c>
      <c r="AX255" s="14" t="s">
        <v>81</v>
      </c>
      <c r="AY255" s="253" t="s">
        <v>132</v>
      </c>
    </row>
    <row r="256" s="15" customFormat="1">
      <c r="A256" s="15"/>
      <c r="B256" s="254"/>
      <c r="C256" s="255"/>
      <c r="D256" s="234" t="s">
        <v>141</v>
      </c>
      <c r="E256" s="256" t="s">
        <v>1</v>
      </c>
      <c r="F256" s="257" t="s">
        <v>152</v>
      </c>
      <c r="G256" s="255"/>
      <c r="H256" s="258">
        <v>27.552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4" t="s">
        <v>141</v>
      </c>
      <c r="AU256" s="264" t="s">
        <v>91</v>
      </c>
      <c r="AV256" s="15" t="s">
        <v>139</v>
      </c>
      <c r="AW256" s="15" t="s">
        <v>36</v>
      </c>
      <c r="AX256" s="15" t="s">
        <v>89</v>
      </c>
      <c r="AY256" s="264" t="s">
        <v>132</v>
      </c>
    </row>
    <row r="257" s="2" customFormat="1" ht="44.25" customHeight="1">
      <c r="A257" s="39"/>
      <c r="B257" s="40"/>
      <c r="C257" s="219" t="s">
        <v>7</v>
      </c>
      <c r="D257" s="276" t="s">
        <v>134</v>
      </c>
      <c r="E257" s="220" t="s">
        <v>278</v>
      </c>
      <c r="F257" s="221" t="s">
        <v>279</v>
      </c>
      <c r="G257" s="222" t="s">
        <v>280</v>
      </c>
      <c r="H257" s="223">
        <v>574.29399999999998</v>
      </c>
      <c r="I257" s="224"/>
      <c r="J257" s="225">
        <f>ROUND(I257*H257,2)</f>
        <v>0</v>
      </c>
      <c r="K257" s="221" t="s">
        <v>281</v>
      </c>
      <c r="L257" s="45"/>
      <c r="M257" s="226" t="s">
        <v>1</v>
      </c>
      <c r="N257" s="227" t="s">
        <v>46</v>
      </c>
      <c r="O257" s="92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139</v>
      </c>
      <c r="AT257" s="230" t="s">
        <v>134</v>
      </c>
      <c r="AU257" s="230" t="s">
        <v>91</v>
      </c>
      <c r="AY257" s="18" t="s">
        <v>132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89</v>
      </c>
      <c r="BK257" s="231">
        <f>ROUND(I257*H257,2)</f>
        <v>0</v>
      </c>
      <c r="BL257" s="18" t="s">
        <v>139</v>
      </c>
      <c r="BM257" s="230" t="s">
        <v>282</v>
      </c>
    </row>
    <row r="258" s="14" customFormat="1">
      <c r="A258" s="14"/>
      <c r="B258" s="243"/>
      <c r="C258" s="244"/>
      <c r="D258" s="234" t="s">
        <v>141</v>
      </c>
      <c r="E258" s="245" t="s">
        <v>1</v>
      </c>
      <c r="F258" s="246" t="s">
        <v>283</v>
      </c>
      <c r="G258" s="244"/>
      <c r="H258" s="247">
        <v>465.67099999999999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91</v>
      </c>
      <c r="AV258" s="14" t="s">
        <v>91</v>
      </c>
      <c r="AW258" s="14" t="s">
        <v>36</v>
      </c>
      <c r="AX258" s="14" t="s">
        <v>81</v>
      </c>
      <c r="AY258" s="253" t="s">
        <v>132</v>
      </c>
    </row>
    <row r="259" s="14" customFormat="1">
      <c r="A259" s="14"/>
      <c r="B259" s="243"/>
      <c r="C259" s="244"/>
      <c r="D259" s="234" t="s">
        <v>141</v>
      </c>
      <c r="E259" s="245" t="s">
        <v>1</v>
      </c>
      <c r="F259" s="246" t="s">
        <v>284</v>
      </c>
      <c r="G259" s="244"/>
      <c r="H259" s="247">
        <v>6.984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141</v>
      </c>
      <c r="AU259" s="253" t="s">
        <v>91</v>
      </c>
      <c r="AV259" s="14" t="s">
        <v>91</v>
      </c>
      <c r="AW259" s="14" t="s">
        <v>36</v>
      </c>
      <c r="AX259" s="14" t="s">
        <v>81</v>
      </c>
      <c r="AY259" s="253" t="s">
        <v>132</v>
      </c>
    </row>
    <row r="260" s="14" customFormat="1">
      <c r="A260" s="14"/>
      <c r="B260" s="243"/>
      <c r="C260" s="244"/>
      <c r="D260" s="234" t="s">
        <v>141</v>
      </c>
      <c r="E260" s="245" t="s">
        <v>1</v>
      </c>
      <c r="F260" s="246" t="s">
        <v>285</v>
      </c>
      <c r="G260" s="244"/>
      <c r="H260" s="247">
        <v>101.639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141</v>
      </c>
      <c r="AU260" s="253" t="s">
        <v>91</v>
      </c>
      <c r="AV260" s="14" t="s">
        <v>91</v>
      </c>
      <c r="AW260" s="14" t="s">
        <v>36</v>
      </c>
      <c r="AX260" s="14" t="s">
        <v>81</v>
      </c>
      <c r="AY260" s="253" t="s">
        <v>132</v>
      </c>
    </row>
    <row r="261" s="15" customFormat="1">
      <c r="A261" s="15"/>
      <c r="B261" s="254"/>
      <c r="C261" s="255"/>
      <c r="D261" s="234" t="s">
        <v>141</v>
      </c>
      <c r="E261" s="256" t="s">
        <v>1</v>
      </c>
      <c r="F261" s="257" t="s">
        <v>152</v>
      </c>
      <c r="G261" s="255"/>
      <c r="H261" s="258">
        <v>574.29399999999998</v>
      </c>
      <c r="I261" s="259"/>
      <c r="J261" s="255"/>
      <c r="K261" s="255"/>
      <c r="L261" s="260"/>
      <c r="M261" s="261"/>
      <c r="N261" s="262"/>
      <c r="O261" s="262"/>
      <c r="P261" s="262"/>
      <c r="Q261" s="262"/>
      <c r="R261" s="262"/>
      <c r="S261" s="262"/>
      <c r="T261" s="263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4" t="s">
        <v>141</v>
      </c>
      <c r="AU261" s="264" t="s">
        <v>91</v>
      </c>
      <c r="AV261" s="15" t="s">
        <v>139</v>
      </c>
      <c r="AW261" s="15" t="s">
        <v>36</v>
      </c>
      <c r="AX261" s="15" t="s">
        <v>89</v>
      </c>
      <c r="AY261" s="264" t="s">
        <v>132</v>
      </c>
    </row>
    <row r="262" s="2" customFormat="1" ht="44.25" customHeight="1">
      <c r="A262" s="39"/>
      <c r="B262" s="40"/>
      <c r="C262" s="219" t="s">
        <v>286</v>
      </c>
      <c r="D262" s="219" t="s">
        <v>134</v>
      </c>
      <c r="E262" s="220" t="s">
        <v>287</v>
      </c>
      <c r="F262" s="221" t="s">
        <v>288</v>
      </c>
      <c r="G262" s="222" t="s">
        <v>186</v>
      </c>
      <c r="H262" s="223">
        <v>305.66000000000003</v>
      </c>
      <c r="I262" s="224"/>
      <c r="J262" s="225">
        <f>ROUND(I262*H262,2)</f>
        <v>0</v>
      </c>
      <c r="K262" s="221" t="s">
        <v>138</v>
      </c>
      <c r="L262" s="45"/>
      <c r="M262" s="226" t="s">
        <v>1</v>
      </c>
      <c r="N262" s="227" t="s">
        <v>46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139</v>
      </c>
      <c r="AT262" s="230" t="s">
        <v>134</v>
      </c>
      <c r="AU262" s="230" t="s">
        <v>91</v>
      </c>
      <c r="AY262" s="18" t="s">
        <v>132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89</v>
      </c>
      <c r="BK262" s="231">
        <f>ROUND(I262*H262,2)</f>
        <v>0</v>
      </c>
      <c r="BL262" s="18" t="s">
        <v>139</v>
      </c>
      <c r="BM262" s="230" t="s">
        <v>289</v>
      </c>
    </row>
    <row r="263" s="13" customFormat="1">
      <c r="A263" s="13"/>
      <c r="B263" s="232"/>
      <c r="C263" s="233"/>
      <c r="D263" s="234" t="s">
        <v>141</v>
      </c>
      <c r="E263" s="235" t="s">
        <v>1</v>
      </c>
      <c r="F263" s="236" t="s">
        <v>142</v>
      </c>
      <c r="G263" s="233"/>
      <c r="H263" s="235" t="s">
        <v>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141</v>
      </c>
      <c r="AU263" s="242" t="s">
        <v>91</v>
      </c>
      <c r="AV263" s="13" t="s">
        <v>89</v>
      </c>
      <c r="AW263" s="13" t="s">
        <v>36</v>
      </c>
      <c r="AX263" s="13" t="s">
        <v>81</v>
      </c>
      <c r="AY263" s="242" t="s">
        <v>132</v>
      </c>
    </row>
    <row r="264" s="13" customFormat="1">
      <c r="A264" s="13"/>
      <c r="B264" s="232"/>
      <c r="C264" s="233"/>
      <c r="D264" s="234" t="s">
        <v>141</v>
      </c>
      <c r="E264" s="235" t="s">
        <v>1</v>
      </c>
      <c r="F264" s="236" t="s">
        <v>194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141</v>
      </c>
      <c r="AU264" s="242" t="s">
        <v>91</v>
      </c>
      <c r="AV264" s="13" t="s">
        <v>89</v>
      </c>
      <c r="AW264" s="13" t="s">
        <v>36</v>
      </c>
      <c r="AX264" s="13" t="s">
        <v>81</v>
      </c>
      <c r="AY264" s="242" t="s">
        <v>132</v>
      </c>
    </row>
    <row r="265" s="13" customFormat="1">
      <c r="A265" s="13"/>
      <c r="B265" s="232"/>
      <c r="C265" s="233"/>
      <c r="D265" s="234" t="s">
        <v>141</v>
      </c>
      <c r="E265" s="235" t="s">
        <v>1</v>
      </c>
      <c r="F265" s="236" t="s">
        <v>196</v>
      </c>
      <c r="G265" s="233"/>
      <c r="H265" s="235" t="s">
        <v>1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141</v>
      </c>
      <c r="AU265" s="242" t="s">
        <v>91</v>
      </c>
      <c r="AV265" s="13" t="s">
        <v>89</v>
      </c>
      <c r="AW265" s="13" t="s">
        <v>36</v>
      </c>
      <c r="AX265" s="13" t="s">
        <v>81</v>
      </c>
      <c r="AY265" s="242" t="s">
        <v>132</v>
      </c>
    </row>
    <row r="266" s="14" customFormat="1">
      <c r="A266" s="14"/>
      <c r="B266" s="243"/>
      <c r="C266" s="244"/>
      <c r="D266" s="234" t="s">
        <v>141</v>
      </c>
      <c r="E266" s="245" t="s">
        <v>1</v>
      </c>
      <c r="F266" s="246" t="s">
        <v>290</v>
      </c>
      <c r="G266" s="244"/>
      <c r="H266" s="247">
        <v>73.810000000000002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141</v>
      </c>
      <c r="AU266" s="253" t="s">
        <v>91</v>
      </c>
      <c r="AV266" s="14" t="s">
        <v>91</v>
      </c>
      <c r="AW266" s="14" t="s">
        <v>36</v>
      </c>
      <c r="AX266" s="14" t="s">
        <v>81</v>
      </c>
      <c r="AY266" s="253" t="s">
        <v>132</v>
      </c>
    </row>
    <row r="267" s="14" customFormat="1">
      <c r="A267" s="14"/>
      <c r="B267" s="243"/>
      <c r="C267" s="244"/>
      <c r="D267" s="234" t="s">
        <v>141</v>
      </c>
      <c r="E267" s="245" t="s">
        <v>1</v>
      </c>
      <c r="F267" s="246" t="s">
        <v>291</v>
      </c>
      <c r="G267" s="244"/>
      <c r="H267" s="247">
        <v>116.40000000000001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141</v>
      </c>
      <c r="AU267" s="253" t="s">
        <v>91</v>
      </c>
      <c r="AV267" s="14" t="s">
        <v>91</v>
      </c>
      <c r="AW267" s="14" t="s">
        <v>36</v>
      </c>
      <c r="AX267" s="14" t="s">
        <v>81</v>
      </c>
      <c r="AY267" s="253" t="s">
        <v>132</v>
      </c>
    </row>
    <row r="268" s="16" customFormat="1">
      <c r="A268" s="16"/>
      <c r="B268" s="265"/>
      <c r="C268" s="266"/>
      <c r="D268" s="234" t="s">
        <v>141</v>
      </c>
      <c r="E268" s="267" t="s">
        <v>1</v>
      </c>
      <c r="F268" s="268" t="s">
        <v>199</v>
      </c>
      <c r="G268" s="266"/>
      <c r="H268" s="269">
        <v>190.21000000000001</v>
      </c>
      <c r="I268" s="270"/>
      <c r="J268" s="266"/>
      <c r="K268" s="266"/>
      <c r="L268" s="271"/>
      <c r="M268" s="272"/>
      <c r="N268" s="273"/>
      <c r="O268" s="273"/>
      <c r="P268" s="273"/>
      <c r="Q268" s="273"/>
      <c r="R268" s="273"/>
      <c r="S268" s="273"/>
      <c r="T268" s="274"/>
      <c r="U268" s="16"/>
      <c r="V268" s="16"/>
      <c r="W268" s="16"/>
      <c r="X268" s="16"/>
      <c r="Y268" s="16"/>
      <c r="Z268" s="16"/>
      <c r="AA268" s="16"/>
      <c r="AB268" s="16"/>
      <c r="AC268" s="16"/>
      <c r="AD268" s="16"/>
      <c r="AE268" s="16"/>
      <c r="AT268" s="275" t="s">
        <v>141</v>
      </c>
      <c r="AU268" s="275" t="s">
        <v>91</v>
      </c>
      <c r="AV268" s="16" t="s">
        <v>153</v>
      </c>
      <c r="AW268" s="16" t="s">
        <v>36</v>
      </c>
      <c r="AX268" s="16" t="s">
        <v>81</v>
      </c>
      <c r="AY268" s="275" t="s">
        <v>132</v>
      </c>
    </row>
    <row r="269" s="13" customFormat="1">
      <c r="A269" s="13"/>
      <c r="B269" s="232"/>
      <c r="C269" s="233"/>
      <c r="D269" s="234" t="s">
        <v>141</v>
      </c>
      <c r="E269" s="235" t="s">
        <v>1</v>
      </c>
      <c r="F269" s="236" t="s">
        <v>200</v>
      </c>
      <c r="G269" s="233"/>
      <c r="H269" s="235" t="s">
        <v>1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141</v>
      </c>
      <c r="AU269" s="242" t="s">
        <v>91</v>
      </c>
      <c r="AV269" s="13" t="s">
        <v>89</v>
      </c>
      <c r="AW269" s="13" t="s">
        <v>36</v>
      </c>
      <c r="AX269" s="13" t="s">
        <v>81</v>
      </c>
      <c r="AY269" s="242" t="s">
        <v>132</v>
      </c>
    </row>
    <row r="270" s="14" customFormat="1">
      <c r="A270" s="14"/>
      <c r="B270" s="243"/>
      <c r="C270" s="244"/>
      <c r="D270" s="234" t="s">
        <v>141</v>
      </c>
      <c r="E270" s="245" t="s">
        <v>1</v>
      </c>
      <c r="F270" s="246" t="s">
        <v>292</v>
      </c>
      <c r="G270" s="244"/>
      <c r="H270" s="247">
        <v>4.4400000000000004</v>
      </c>
      <c r="I270" s="248"/>
      <c r="J270" s="244"/>
      <c r="K270" s="244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141</v>
      </c>
      <c r="AU270" s="253" t="s">
        <v>91</v>
      </c>
      <c r="AV270" s="14" t="s">
        <v>91</v>
      </c>
      <c r="AW270" s="14" t="s">
        <v>36</v>
      </c>
      <c r="AX270" s="14" t="s">
        <v>81</v>
      </c>
      <c r="AY270" s="253" t="s">
        <v>132</v>
      </c>
    </row>
    <row r="271" s="16" customFormat="1">
      <c r="A271" s="16"/>
      <c r="B271" s="265"/>
      <c r="C271" s="266"/>
      <c r="D271" s="234" t="s">
        <v>141</v>
      </c>
      <c r="E271" s="267" t="s">
        <v>1</v>
      </c>
      <c r="F271" s="268" t="s">
        <v>199</v>
      </c>
      <c r="G271" s="266"/>
      <c r="H271" s="269">
        <v>4.4400000000000004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6"/>
      <c r="V271" s="16"/>
      <c r="W271" s="16"/>
      <c r="X271" s="16"/>
      <c r="Y271" s="16"/>
      <c r="Z271" s="16"/>
      <c r="AA271" s="16"/>
      <c r="AB271" s="16"/>
      <c r="AC271" s="16"/>
      <c r="AD271" s="16"/>
      <c r="AE271" s="16"/>
      <c r="AT271" s="275" t="s">
        <v>141</v>
      </c>
      <c r="AU271" s="275" t="s">
        <v>91</v>
      </c>
      <c r="AV271" s="16" t="s">
        <v>153</v>
      </c>
      <c r="AW271" s="16" t="s">
        <v>36</v>
      </c>
      <c r="AX271" s="16" t="s">
        <v>81</v>
      </c>
      <c r="AY271" s="275" t="s">
        <v>132</v>
      </c>
    </row>
    <row r="272" s="13" customFormat="1">
      <c r="A272" s="13"/>
      <c r="B272" s="232"/>
      <c r="C272" s="233"/>
      <c r="D272" s="234" t="s">
        <v>141</v>
      </c>
      <c r="E272" s="235" t="s">
        <v>1</v>
      </c>
      <c r="F272" s="236" t="s">
        <v>203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141</v>
      </c>
      <c r="AU272" s="242" t="s">
        <v>91</v>
      </c>
      <c r="AV272" s="13" t="s">
        <v>89</v>
      </c>
      <c r="AW272" s="13" t="s">
        <v>36</v>
      </c>
      <c r="AX272" s="13" t="s">
        <v>81</v>
      </c>
      <c r="AY272" s="242" t="s">
        <v>132</v>
      </c>
    </row>
    <row r="273" s="14" customFormat="1">
      <c r="A273" s="14"/>
      <c r="B273" s="243"/>
      <c r="C273" s="244"/>
      <c r="D273" s="234" t="s">
        <v>141</v>
      </c>
      <c r="E273" s="245" t="s">
        <v>1</v>
      </c>
      <c r="F273" s="246" t="s">
        <v>293</v>
      </c>
      <c r="G273" s="244"/>
      <c r="H273" s="247">
        <v>111.01000000000001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141</v>
      </c>
      <c r="AU273" s="253" t="s">
        <v>91</v>
      </c>
      <c r="AV273" s="14" t="s">
        <v>91</v>
      </c>
      <c r="AW273" s="14" t="s">
        <v>36</v>
      </c>
      <c r="AX273" s="14" t="s">
        <v>81</v>
      </c>
      <c r="AY273" s="253" t="s">
        <v>132</v>
      </c>
    </row>
    <row r="274" s="15" customFormat="1">
      <c r="A274" s="15"/>
      <c r="B274" s="254"/>
      <c r="C274" s="255"/>
      <c r="D274" s="234" t="s">
        <v>141</v>
      </c>
      <c r="E274" s="256" t="s">
        <v>1</v>
      </c>
      <c r="F274" s="257" t="s">
        <v>152</v>
      </c>
      <c r="G274" s="255"/>
      <c r="H274" s="258">
        <v>305.66000000000003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64" t="s">
        <v>141</v>
      </c>
      <c r="AU274" s="264" t="s">
        <v>91</v>
      </c>
      <c r="AV274" s="15" t="s">
        <v>139</v>
      </c>
      <c r="AW274" s="15" t="s">
        <v>36</v>
      </c>
      <c r="AX274" s="15" t="s">
        <v>89</v>
      </c>
      <c r="AY274" s="264" t="s">
        <v>132</v>
      </c>
    </row>
    <row r="275" s="2" customFormat="1" ht="16.5" customHeight="1">
      <c r="A275" s="39"/>
      <c r="B275" s="40"/>
      <c r="C275" s="277" t="s">
        <v>294</v>
      </c>
      <c r="D275" s="277" t="s">
        <v>295</v>
      </c>
      <c r="E275" s="278" t="s">
        <v>296</v>
      </c>
      <c r="F275" s="279" t="s">
        <v>297</v>
      </c>
      <c r="G275" s="280" t="s">
        <v>280</v>
      </c>
      <c r="H275" s="281">
        <v>147.62000000000001</v>
      </c>
      <c r="I275" s="282"/>
      <c r="J275" s="283">
        <f>ROUND(I275*H275,2)</f>
        <v>0</v>
      </c>
      <c r="K275" s="279" t="s">
        <v>138</v>
      </c>
      <c r="L275" s="284"/>
      <c r="M275" s="285" t="s">
        <v>1</v>
      </c>
      <c r="N275" s="286" t="s">
        <v>46</v>
      </c>
      <c r="O275" s="92"/>
      <c r="P275" s="228">
        <f>O275*H275</f>
        <v>0</v>
      </c>
      <c r="Q275" s="228">
        <v>1</v>
      </c>
      <c r="R275" s="228">
        <f>Q275*H275</f>
        <v>147.62000000000001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183</v>
      </c>
      <c r="AT275" s="230" t="s">
        <v>295</v>
      </c>
      <c r="AU275" s="230" t="s">
        <v>91</v>
      </c>
      <c r="AY275" s="18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89</v>
      </c>
      <c r="BK275" s="231">
        <f>ROUND(I275*H275,2)</f>
        <v>0</v>
      </c>
      <c r="BL275" s="18" t="s">
        <v>139</v>
      </c>
      <c r="BM275" s="230" t="s">
        <v>298</v>
      </c>
    </row>
    <row r="276" s="14" customFormat="1">
      <c r="A276" s="14"/>
      <c r="B276" s="243"/>
      <c r="C276" s="244"/>
      <c r="D276" s="234" t="s">
        <v>141</v>
      </c>
      <c r="E276" s="245" t="s">
        <v>1</v>
      </c>
      <c r="F276" s="246" t="s">
        <v>299</v>
      </c>
      <c r="G276" s="244"/>
      <c r="H276" s="247">
        <v>147.62000000000001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141</v>
      </c>
      <c r="AU276" s="253" t="s">
        <v>91</v>
      </c>
      <c r="AV276" s="14" t="s">
        <v>91</v>
      </c>
      <c r="AW276" s="14" t="s">
        <v>36</v>
      </c>
      <c r="AX276" s="14" t="s">
        <v>81</v>
      </c>
      <c r="AY276" s="253" t="s">
        <v>132</v>
      </c>
    </row>
    <row r="277" s="15" customFormat="1">
      <c r="A277" s="15"/>
      <c r="B277" s="254"/>
      <c r="C277" s="255"/>
      <c r="D277" s="234" t="s">
        <v>141</v>
      </c>
      <c r="E277" s="256" t="s">
        <v>1</v>
      </c>
      <c r="F277" s="257" t="s">
        <v>152</v>
      </c>
      <c r="G277" s="255"/>
      <c r="H277" s="258">
        <v>147.62000000000001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4" t="s">
        <v>141</v>
      </c>
      <c r="AU277" s="264" t="s">
        <v>91</v>
      </c>
      <c r="AV277" s="15" t="s">
        <v>139</v>
      </c>
      <c r="AW277" s="15" t="s">
        <v>36</v>
      </c>
      <c r="AX277" s="15" t="s">
        <v>89</v>
      </c>
      <c r="AY277" s="264" t="s">
        <v>132</v>
      </c>
    </row>
    <row r="278" s="2" customFormat="1" ht="66.75" customHeight="1">
      <c r="A278" s="39"/>
      <c r="B278" s="40"/>
      <c r="C278" s="219" t="s">
        <v>300</v>
      </c>
      <c r="D278" s="219" t="s">
        <v>134</v>
      </c>
      <c r="E278" s="220" t="s">
        <v>301</v>
      </c>
      <c r="F278" s="221" t="s">
        <v>302</v>
      </c>
      <c r="G278" s="222" t="s">
        <v>186</v>
      </c>
      <c r="H278" s="223">
        <v>150.88999999999999</v>
      </c>
      <c r="I278" s="224"/>
      <c r="J278" s="225">
        <f>ROUND(I278*H278,2)</f>
        <v>0</v>
      </c>
      <c r="K278" s="221" t="s">
        <v>138</v>
      </c>
      <c r="L278" s="45"/>
      <c r="M278" s="226" t="s">
        <v>1</v>
      </c>
      <c r="N278" s="227" t="s">
        <v>46</v>
      </c>
      <c r="O278" s="92"/>
      <c r="P278" s="228">
        <f>O278*H278</f>
        <v>0</v>
      </c>
      <c r="Q278" s="228">
        <v>0</v>
      </c>
      <c r="R278" s="228">
        <f>Q278*H278</f>
        <v>0</v>
      </c>
      <c r="S278" s="228">
        <v>0</v>
      </c>
      <c r="T278" s="229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0" t="s">
        <v>139</v>
      </c>
      <c r="AT278" s="230" t="s">
        <v>134</v>
      </c>
      <c r="AU278" s="230" t="s">
        <v>91</v>
      </c>
      <c r="AY278" s="18" t="s">
        <v>132</v>
      </c>
      <c r="BE278" s="231">
        <f>IF(N278="základní",J278,0)</f>
        <v>0</v>
      </c>
      <c r="BF278" s="231">
        <f>IF(N278="snížená",J278,0)</f>
        <v>0</v>
      </c>
      <c r="BG278" s="231">
        <f>IF(N278="zákl. přenesená",J278,0)</f>
        <v>0</v>
      </c>
      <c r="BH278" s="231">
        <f>IF(N278="sníž. přenesená",J278,0)</f>
        <v>0</v>
      </c>
      <c r="BI278" s="231">
        <f>IF(N278="nulová",J278,0)</f>
        <v>0</v>
      </c>
      <c r="BJ278" s="18" t="s">
        <v>89</v>
      </c>
      <c r="BK278" s="231">
        <f>ROUND(I278*H278,2)</f>
        <v>0</v>
      </c>
      <c r="BL278" s="18" t="s">
        <v>139</v>
      </c>
      <c r="BM278" s="230" t="s">
        <v>303</v>
      </c>
    </row>
    <row r="279" s="13" customFormat="1">
      <c r="A279" s="13"/>
      <c r="B279" s="232"/>
      <c r="C279" s="233"/>
      <c r="D279" s="234" t="s">
        <v>141</v>
      </c>
      <c r="E279" s="235" t="s">
        <v>1</v>
      </c>
      <c r="F279" s="236" t="s">
        <v>142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141</v>
      </c>
      <c r="AU279" s="242" t="s">
        <v>91</v>
      </c>
      <c r="AV279" s="13" t="s">
        <v>89</v>
      </c>
      <c r="AW279" s="13" t="s">
        <v>36</v>
      </c>
      <c r="AX279" s="13" t="s">
        <v>81</v>
      </c>
      <c r="AY279" s="242" t="s">
        <v>132</v>
      </c>
    </row>
    <row r="280" s="13" customFormat="1">
      <c r="A280" s="13"/>
      <c r="B280" s="232"/>
      <c r="C280" s="233"/>
      <c r="D280" s="234" t="s">
        <v>141</v>
      </c>
      <c r="E280" s="235" t="s">
        <v>1</v>
      </c>
      <c r="F280" s="236" t="s">
        <v>194</v>
      </c>
      <c r="G280" s="233"/>
      <c r="H280" s="235" t="s">
        <v>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141</v>
      </c>
      <c r="AU280" s="242" t="s">
        <v>91</v>
      </c>
      <c r="AV280" s="13" t="s">
        <v>89</v>
      </c>
      <c r="AW280" s="13" t="s">
        <v>36</v>
      </c>
      <c r="AX280" s="13" t="s">
        <v>81</v>
      </c>
      <c r="AY280" s="242" t="s">
        <v>132</v>
      </c>
    </row>
    <row r="281" s="14" customFormat="1">
      <c r="A281" s="14"/>
      <c r="B281" s="243"/>
      <c r="C281" s="244"/>
      <c r="D281" s="234" t="s">
        <v>141</v>
      </c>
      <c r="E281" s="245" t="s">
        <v>1</v>
      </c>
      <c r="F281" s="246" t="s">
        <v>304</v>
      </c>
      <c r="G281" s="244"/>
      <c r="H281" s="247">
        <v>116.03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141</v>
      </c>
      <c r="AU281" s="253" t="s">
        <v>91</v>
      </c>
      <c r="AV281" s="14" t="s">
        <v>91</v>
      </c>
      <c r="AW281" s="14" t="s">
        <v>36</v>
      </c>
      <c r="AX281" s="14" t="s">
        <v>81</v>
      </c>
      <c r="AY281" s="253" t="s">
        <v>132</v>
      </c>
    </row>
    <row r="282" s="14" customFormat="1">
      <c r="A282" s="14"/>
      <c r="B282" s="243"/>
      <c r="C282" s="244"/>
      <c r="D282" s="234" t="s">
        <v>141</v>
      </c>
      <c r="E282" s="245" t="s">
        <v>1</v>
      </c>
      <c r="F282" s="246" t="s">
        <v>305</v>
      </c>
      <c r="G282" s="244"/>
      <c r="H282" s="247">
        <v>2.4300000000000002</v>
      </c>
      <c r="I282" s="248"/>
      <c r="J282" s="244"/>
      <c r="K282" s="244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141</v>
      </c>
      <c r="AU282" s="253" t="s">
        <v>91</v>
      </c>
      <c r="AV282" s="14" t="s">
        <v>91</v>
      </c>
      <c r="AW282" s="14" t="s">
        <v>36</v>
      </c>
      <c r="AX282" s="14" t="s">
        <v>81</v>
      </c>
      <c r="AY282" s="253" t="s">
        <v>132</v>
      </c>
    </row>
    <row r="283" s="14" customFormat="1">
      <c r="A283" s="14"/>
      <c r="B283" s="243"/>
      <c r="C283" s="244"/>
      <c r="D283" s="234" t="s">
        <v>141</v>
      </c>
      <c r="E283" s="245" t="s">
        <v>1</v>
      </c>
      <c r="F283" s="246" t="s">
        <v>306</v>
      </c>
      <c r="G283" s="244"/>
      <c r="H283" s="247">
        <v>32.43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3" t="s">
        <v>141</v>
      </c>
      <c r="AU283" s="253" t="s">
        <v>91</v>
      </c>
      <c r="AV283" s="14" t="s">
        <v>91</v>
      </c>
      <c r="AW283" s="14" t="s">
        <v>36</v>
      </c>
      <c r="AX283" s="14" t="s">
        <v>81</v>
      </c>
      <c r="AY283" s="253" t="s">
        <v>132</v>
      </c>
    </row>
    <row r="284" s="15" customFormat="1">
      <c r="A284" s="15"/>
      <c r="B284" s="254"/>
      <c r="C284" s="255"/>
      <c r="D284" s="234" t="s">
        <v>141</v>
      </c>
      <c r="E284" s="256" t="s">
        <v>1</v>
      </c>
      <c r="F284" s="257" t="s">
        <v>152</v>
      </c>
      <c r="G284" s="255"/>
      <c r="H284" s="258">
        <v>150.88999999999999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64" t="s">
        <v>141</v>
      </c>
      <c r="AU284" s="264" t="s">
        <v>91</v>
      </c>
      <c r="AV284" s="15" t="s">
        <v>139</v>
      </c>
      <c r="AW284" s="15" t="s">
        <v>36</v>
      </c>
      <c r="AX284" s="15" t="s">
        <v>89</v>
      </c>
      <c r="AY284" s="264" t="s">
        <v>132</v>
      </c>
    </row>
    <row r="285" s="2" customFormat="1" ht="16.5" customHeight="1">
      <c r="A285" s="39"/>
      <c r="B285" s="40"/>
      <c r="C285" s="277" t="s">
        <v>307</v>
      </c>
      <c r="D285" s="277" t="s">
        <v>295</v>
      </c>
      <c r="E285" s="278" t="s">
        <v>308</v>
      </c>
      <c r="F285" s="279" t="s">
        <v>309</v>
      </c>
      <c r="G285" s="280" t="s">
        <v>280</v>
      </c>
      <c r="H285" s="281">
        <v>301.77999999999997</v>
      </c>
      <c r="I285" s="282"/>
      <c r="J285" s="283">
        <f>ROUND(I285*H285,2)</f>
        <v>0</v>
      </c>
      <c r="K285" s="279" t="s">
        <v>138</v>
      </c>
      <c r="L285" s="284"/>
      <c r="M285" s="285" t="s">
        <v>1</v>
      </c>
      <c r="N285" s="286" t="s">
        <v>46</v>
      </c>
      <c r="O285" s="92"/>
      <c r="P285" s="228">
        <f>O285*H285</f>
        <v>0</v>
      </c>
      <c r="Q285" s="228">
        <v>1</v>
      </c>
      <c r="R285" s="228">
        <f>Q285*H285</f>
        <v>301.77999999999997</v>
      </c>
      <c r="S285" s="228">
        <v>0</v>
      </c>
      <c r="T285" s="229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0" t="s">
        <v>183</v>
      </c>
      <c r="AT285" s="230" t="s">
        <v>295</v>
      </c>
      <c r="AU285" s="230" t="s">
        <v>91</v>
      </c>
      <c r="AY285" s="18" t="s">
        <v>132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8" t="s">
        <v>89</v>
      </c>
      <c r="BK285" s="231">
        <f>ROUND(I285*H285,2)</f>
        <v>0</v>
      </c>
      <c r="BL285" s="18" t="s">
        <v>139</v>
      </c>
      <c r="BM285" s="230" t="s">
        <v>310</v>
      </c>
    </row>
    <row r="286" s="14" customFormat="1">
      <c r="A286" s="14"/>
      <c r="B286" s="243"/>
      <c r="C286" s="244"/>
      <c r="D286" s="234" t="s">
        <v>141</v>
      </c>
      <c r="E286" s="244"/>
      <c r="F286" s="246" t="s">
        <v>311</v>
      </c>
      <c r="G286" s="244"/>
      <c r="H286" s="247">
        <v>301.77999999999997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141</v>
      </c>
      <c r="AU286" s="253" t="s">
        <v>91</v>
      </c>
      <c r="AV286" s="14" t="s">
        <v>91</v>
      </c>
      <c r="AW286" s="14" t="s">
        <v>4</v>
      </c>
      <c r="AX286" s="14" t="s">
        <v>89</v>
      </c>
      <c r="AY286" s="253" t="s">
        <v>132</v>
      </c>
    </row>
    <row r="287" s="2" customFormat="1" ht="55.5" customHeight="1">
      <c r="A287" s="39"/>
      <c r="B287" s="40"/>
      <c r="C287" s="219" t="s">
        <v>312</v>
      </c>
      <c r="D287" s="219" t="s">
        <v>134</v>
      </c>
      <c r="E287" s="220" t="s">
        <v>313</v>
      </c>
      <c r="F287" s="221" t="s">
        <v>314</v>
      </c>
      <c r="G287" s="222" t="s">
        <v>137</v>
      </c>
      <c r="H287" s="223">
        <v>1152.7280000000001</v>
      </c>
      <c r="I287" s="224"/>
      <c r="J287" s="225">
        <f>ROUND(I287*H287,2)</f>
        <v>0</v>
      </c>
      <c r="K287" s="221" t="s">
        <v>138</v>
      </c>
      <c r="L287" s="45"/>
      <c r="M287" s="226" t="s">
        <v>1</v>
      </c>
      <c r="N287" s="227" t="s">
        <v>46</v>
      </c>
      <c r="O287" s="92"/>
      <c r="P287" s="228">
        <f>O287*H287</f>
        <v>0</v>
      </c>
      <c r="Q287" s="228">
        <v>0</v>
      </c>
      <c r="R287" s="228">
        <f>Q287*H287</f>
        <v>0</v>
      </c>
      <c r="S287" s="228">
        <v>0</v>
      </c>
      <c r="T287" s="229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0" t="s">
        <v>139</v>
      </c>
      <c r="AT287" s="230" t="s">
        <v>134</v>
      </c>
      <c r="AU287" s="230" t="s">
        <v>91</v>
      </c>
      <c r="AY287" s="18" t="s">
        <v>132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8" t="s">
        <v>89</v>
      </c>
      <c r="BK287" s="231">
        <f>ROUND(I287*H287,2)</f>
        <v>0</v>
      </c>
      <c r="BL287" s="18" t="s">
        <v>139</v>
      </c>
      <c r="BM287" s="230" t="s">
        <v>315</v>
      </c>
    </row>
    <row r="288" s="14" customFormat="1">
      <c r="A288" s="14"/>
      <c r="B288" s="243"/>
      <c r="C288" s="244"/>
      <c r="D288" s="234" t="s">
        <v>141</v>
      </c>
      <c r="E288" s="245" t="s">
        <v>1</v>
      </c>
      <c r="F288" s="246" t="s">
        <v>316</v>
      </c>
      <c r="G288" s="244"/>
      <c r="H288" s="247">
        <v>341.48399999999998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3" t="s">
        <v>141</v>
      </c>
      <c r="AU288" s="253" t="s">
        <v>91</v>
      </c>
      <c r="AV288" s="14" t="s">
        <v>91</v>
      </c>
      <c r="AW288" s="14" t="s">
        <v>36</v>
      </c>
      <c r="AX288" s="14" t="s">
        <v>81</v>
      </c>
      <c r="AY288" s="253" t="s">
        <v>132</v>
      </c>
    </row>
    <row r="289" s="14" customFormat="1">
      <c r="A289" s="14"/>
      <c r="B289" s="243"/>
      <c r="C289" s="244"/>
      <c r="D289" s="234" t="s">
        <v>141</v>
      </c>
      <c r="E289" s="245" t="s">
        <v>1</v>
      </c>
      <c r="F289" s="246" t="s">
        <v>317</v>
      </c>
      <c r="G289" s="244"/>
      <c r="H289" s="247">
        <v>124.64400000000001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141</v>
      </c>
      <c r="AU289" s="253" t="s">
        <v>91</v>
      </c>
      <c r="AV289" s="14" t="s">
        <v>91</v>
      </c>
      <c r="AW289" s="14" t="s">
        <v>36</v>
      </c>
      <c r="AX289" s="14" t="s">
        <v>81</v>
      </c>
      <c r="AY289" s="253" t="s">
        <v>132</v>
      </c>
    </row>
    <row r="290" s="14" customFormat="1">
      <c r="A290" s="14"/>
      <c r="B290" s="243"/>
      <c r="C290" s="244"/>
      <c r="D290" s="234" t="s">
        <v>141</v>
      </c>
      <c r="E290" s="245" t="s">
        <v>1</v>
      </c>
      <c r="F290" s="246" t="s">
        <v>318</v>
      </c>
      <c r="G290" s="244"/>
      <c r="H290" s="247">
        <v>8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141</v>
      </c>
      <c r="AU290" s="253" t="s">
        <v>91</v>
      </c>
      <c r="AV290" s="14" t="s">
        <v>91</v>
      </c>
      <c r="AW290" s="14" t="s">
        <v>36</v>
      </c>
      <c r="AX290" s="14" t="s">
        <v>81</v>
      </c>
      <c r="AY290" s="253" t="s">
        <v>132</v>
      </c>
    </row>
    <row r="291" s="14" customFormat="1">
      <c r="A291" s="14"/>
      <c r="B291" s="243"/>
      <c r="C291" s="244"/>
      <c r="D291" s="234" t="s">
        <v>141</v>
      </c>
      <c r="E291" s="245" t="s">
        <v>1</v>
      </c>
      <c r="F291" s="246" t="s">
        <v>319</v>
      </c>
      <c r="G291" s="244"/>
      <c r="H291" s="247">
        <v>678.60000000000002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141</v>
      </c>
      <c r="AU291" s="253" t="s">
        <v>91</v>
      </c>
      <c r="AV291" s="14" t="s">
        <v>91</v>
      </c>
      <c r="AW291" s="14" t="s">
        <v>36</v>
      </c>
      <c r="AX291" s="14" t="s">
        <v>81</v>
      </c>
      <c r="AY291" s="253" t="s">
        <v>132</v>
      </c>
    </row>
    <row r="292" s="15" customFormat="1">
      <c r="A292" s="15"/>
      <c r="B292" s="254"/>
      <c r="C292" s="255"/>
      <c r="D292" s="234" t="s">
        <v>141</v>
      </c>
      <c r="E292" s="256" t="s">
        <v>1</v>
      </c>
      <c r="F292" s="257" t="s">
        <v>152</v>
      </c>
      <c r="G292" s="255"/>
      <c r="H292" s="258">
        <v>1152.7280000000001</v>
      </c>
      <c r="I292" s="259"/>
      <c r="J292" s="255"/>
      <c r="K292" s="255"/>
      <c r="L292" s="260"/>
      <c r="M292" s="261"/>
      <c r="N292" s="262"/>
      <c r="O292" s="262"/>
      <c r="P292" s="262"/>
      <c r="Q292" s="262"/>
      <c r="R292" s="262"/>
      <c r="S292" s="262"/>
      <c r="T292" s="263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64" t="s">
        <v>141</v>
      </c>
      <c r="AU292" s="264" t="s">
        <v>91</v>
      </c>
      <c r="AV292" s="15" t="s">
        <v>139</v>
      </c>
      <c r="AW292" s="15" t="s">
        <v>36</v>
      </c>
      <c r="AX292" s="15" t="s">
        <v>89</v>
      </c>
      <c r="AY292" s="264" t="s">
        <v>132</v>
      </c>
    </row>
    <row r="293" s="2" customFormat="1" ht="37.8" customHeight="1">
      <c r="A293" s="39"/>
      <c r="B293" s="40"/>
      <c r="C293" s="219" t="s">
        <v>320</v>
      </c>
      <c r="D293" s="219" t="s">
        <v>134</v>
      </c>
      <c r="E293" s="220" t="s">
        <v>321</v>
      </c>
      <c r="F293" s="221" t="s">
        <v>322</v>
      </c>
      <c r="G293" s="222" t="s">
        <v>137</v>
      </c>
      <c r="H293" s="223">
        <v>4.4000000000000004</v>
      </c>
      <c r="I293" s="224"/>
      <c r="J293" s="225">
        <f>ROUND(I293*H293,2)</f>
        <v>0</v>
      </c>
      <c r="K293" s="221" t="s">
        <v>138</v>
      </c>
      <c r="L293" s="45"/>
      <c r="M293" s="226" t="s">
        <v>1</v>
      </c>
      <c r="N293" s="227" t="s">
        <v>46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139</v>
      </c>
      <c r="AT293" s="230" t="s">
        <v>134</v>
      </c>
      <c r="AU293" s="230" t="s">
        <v>91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89</v>
      </c>
      <c r="BK293" s="231">
        <f>ROUND(I293*H293,2)</f>
        <v>0</v>
      </c>
      <c r="BL293" s="18" t="s">
        <v>139</v>
      </c>
      <c r="BM293" s="230" t="s">
        <v>323</v>
      </c>
    </row>
    <row r="294" s="14" customFormat="1">
      <c r="A294" s="14"/>
      <c r="B294" s="243"/>
      <c r="C294" s="244"/>
      <c r="D294" s="234" t="s">
        <v>141</v>
      </c>
      <c r="E294" s="245" t="s">
        <v>1</v>
      </c>
      <c r="F294" s="246" t="s">
        <v>176</v>
      </c>
      <c r="G294" s="244"/>
      <c r="H294" s="247">
        <v>4.4000000000000004</v>
      </c>
      <c r="I294" s="248"/>
      <c r="J294" s="244"/>
      <c r="K294" s="244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141</v>
      </c>
      <c r="AU294" s="253" t="s">
        <v>91</v>
      </c>
      <c r="AV294" s="14" t="s">
        <v>91</v>
      </c>
      <c r="AW294" s="14" t="s">
        <v>36</v>
      </c>
      <c r="AX294" s="14" t="s">
        <v>89</v>
      </c>
      <c r="AY294" s="253" t="s">
        <v>132</v>
      </c>
    </row>
    <row r="295" s="2" customFormat="1" ht="44.25" customHeight="1">
      <c r="A295" s="39"/>
      <c r="B295" s="40"/>
      <c r="C295" s="219" t="s">
        <v>324</v>
      </c>
      <c r="D295" s="219" t="s">
        <v>134</v>
      </c>
      <c r="E295" s="220" t="s">
        <v>325</v>
      </c>
      <c r="F295" s="221" t="s">
        <v>326</v>
      </c>
      <c r="G295" s="222" t="s">
        <v>137</v>
      </c>
      <c r="H295" s="223">
        <v>784.67999999999995</v>
      </c>
      <c r="I295" s="224"/>
      <c r="J295" s="225">
        <f>ROUND(I295*H295,2)</f>
        <v>0</v>
      </c>
      <c r="K295" s="221" t="s">
        <v>138</v>
      </c>
      <c r="L295" s="45"/>
      <c r="M295" s="226" t="s">
        <v>1</v>
      </c>
      <c r="N295" s="227" t="s">
        <v>46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139</v>
      </c>
      <c r="AT295" s="230" t="s">
        <v>134</v>
      </c>
      <c r="AU295" s="230" t="s">
        <v>91</v>
      </c>
      <c r="AY295" s="18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89</v>
      </c>
      <c r="BK295" s="231">
        <f>ROUND(I295*H295,2)</f>
        <v>0</v>
      </c>
      <c r="BL295" s="18" t="s">
        <v>139</v>
      </c>
      <c r="BM295" s="230" t="s">
        <v>327</v>
      </c>
    </row>
    <row r="296" s="13" customFormat="1">
      <c r="A296" s="13"/>
      <c r="B296" s="232"/>
      <c r="C296" s="233"/>
      <c r="D296" s="234" t="s">
        <v>141</v>
      </c>
      <c r="E296" s="235" t="s">
        <v>1</v>
      </c>
      <c r="F296" s="236" t="s">
        <v>328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141</v>
      </c>
      <c r="AU296" s="242" t="s">
        <v>91</v>
      </c>
      <c r="AV296" s="13" t="s">
        <v>89</v>
      </c>
      <c r="AW296" s="13" t="s">
        <v>36</v>
      </c>
      <c r="AX296" s="13" t="s">
        <v>81</v>
      </c>
      <c r="AY296" s="242" t="s">
        <v>132</v>
      </c>
    </row>
    <row r="297" s="14" customFormat="1">
      <c r="A297" s="14"/>
      <c r="B297" s="243"/>
      <c r="C297" s="244"/>
      <c r="D297" s="234" t="s">
        <v>141</v>
      </c>
      <c r="E297" s="245" t="s">
        <v>1</v>
      </c>
      <c r="F297" s="246" t="s">
        <v>329</v>
      </c>
      <c r="G297" s="244"/>
      <c r="H297" s="247">
        <v>262.68000000000001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141</v>
      </c>
      <c r="AU297" s="253" t="s">
        <v>91</v>
      </c>
      <c r="AV297" s="14" t="s">
        <v>91</v>
      </c>
      <c r="AW297" s="14" t="s">
        <v>36</v>
      </c>
      <c r="AX297" s="14" t="s">
        <v>81</v>
      </c>
      <c r="AY297" s="253" t="s">
        <v>132</v>
      </c>
    </row>
    <row r="298" s="14" customFormat="1">
      <c r="A298" s="14"/>
      <c r="B298" s="243"/>
      <c r="C298" s="244"/>
      <c r="D298" s="234" t="s">
        <v>141</v>
      </c>
      <c r="E298" s="245" t="s">
        <v>1</v>
      </c>
      <c r="F298" s="246" t="s">
        <v>330</v>
      </c>
      <c r="G298" s="244"/>
      <c r="H298" s="247">
        <v>522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3" t="s">
        <v>141</v>
      </c>
      <c r="AU298" s="253" t="s">
        <v>91</v>
      </c>
      <c r="AV298" s="14" t="s">
        <v>91</v>
      </c>
      <c r="AW298" s="14" t="s">
        <v>36</v>
      </c>
      <c r="AX298" s="14" t="s">
        <v>81</v>
      </c>
      <c r="AY298" s="253" t="s">
        <v>132</v>
      </c>
    </row>
    <row r="299" s="15" customFormat="1">
      <c r="A299" s="15"/>
      <c r="B299" s="254"/>
      <c r="C299" s="255"/>
      <c r="D299" s="234" t="s">
        <v>141</v>
      </c>
      <c r="E299" s="256" t="s">
        <v>1</v>
      </c>
      <c r="F299" s="257" t="s">
        <v>152</v>
      </c>
      <c r="G299" s="255"/>
      <c r="H299" s="258">
        <v>784.67999999999995</v>
      </c>
      <c r="I299" s="259"/>
      <c r="J299" s="255"/>
      <c r="K299" s="255"/>
      <c r="L299" s="260"/>
      <c r="M299" s="261"/>
      <c r="N299" s="262"/>
      <c r="O299" s="262"/>
      <c r="P299" s="262"/>
      <c r="Q299" s="262"/>
      <c r="R299" s="262"/>
      <c r="S299" s="262"/>
      <c r="T299" s="263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4" t="s">
        <v>141</v>
      </c>
      <c r="AU299" s="264" t="s">
        <v>91</v>
      </c>
      <c r="AV299" s="15" t="s">
        <v>139</v>
      </c>
      <c r="AW299" s="15" t="s">
        <v>36</v>
      </c>
      <c r="AX299" s="15" t="s">
        <v>89</v>
      </c>
      <c r="AY299" s="264" t="s">
        <v>132</v>
      </c>
    </row>
    <row r="300" s="2" customFormat="1" ht="37.8" customHeight="1">
      <c r="A300" s="39"/>
      <c r="B300" s="40"/>
      <c r="C300" s="219" t="s">
        <v>331</v>
      </c>
      <c r="D300" s="219" t="s">
        <v>134</v>
      </c>
      <c r="E300" s="220" t="s">
        <v>332</v>
      </c>
      <c r="F300" s="221" t="s">
        <v>333</v>
      </c>
      <c r="G300" s="222" t="s">
        <v>137</v>
      </c>
      <c r="H300" s="223">
        <v>12.4</v>
      </c>
      <c r="I300" s="224"/>
      <c r="J300" s="225">
        <f>ROUND(I300*H300,2)</f>
        <v>0</v>
      </c>
      <c r="K300" s="221" t="s">
        <v>138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139</v>
      </c>
      <c r="AT300" s="230" t="s">
        <v>134</v>
      </c>
      <c r="AU300" s="230" t="s">
        <v>91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139</v>
      </c>
      <c r="BM300" s="230" t="s">
        <v>334</v>
      </c>
    </row>
    <row r="301" s="14" customFormat="1">
      <c r="A301" s="14"/>
      <c r="B301" s="243"/>
      <c r="C301" s="244"/>
      <c r="D301" s="234" t="s">
        <v>141</v>
      </c>
      <c r="E301" s="245" t="s">
        <v>1</v>
      </c>
      <c r="F301" s="246" t="s">
        <v>335</v>
      </c>
      <c r="G301" s="244"/>
      <c r="H301" s="247">
        <v>12.4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141</v>
      </c>
      <c r="AU301" s="253" t="s">
        <v>91</v>
      </c>
      <c r="AV301" s="14" t="s">
        <v>91</v>
      </c>
      <c r="AW301" s="14" t="s">
        <v>36</v>
      </c>
      <c r="AX301" s="14" t="s">
        <v>89</v>
      </c>
      <c r="AY301" s="253" t="s">
        <v>132</v>
      </c>
    </row>
    <row r="302" s="2" customFormat="1" ht="16.5" customHeight="1">
      <c r="A302" s="39"/>
      <c r="B302" s="40"/>
      <c r="C302" s="277" t="s">
        <v>336</v>
      </c>
      <c r="D302" s="277" t="s">
        <v>295</v>
      </c>
      <c r="E302" s="278" t="s">
        <v>337</v>
      </c>
      <c r="F302" s="279" t="s">
        <v>338</v>
      </c>
      <c r="G302" s="280" t="s">
        <v>339</v>
      </c>
      <c r="H302" s="281">
        <v>0.248</v>
      </c>
      <c r="I302" s="282"/>
      <c r="J302" s="283">
        <f>ROUND(I302*H302,2)</f>
        <v>0</v>
      </c>
      <c r="K302" s="279" t="s">
        <v>138</v>
      </c>
      <c r="L302" s="284"/>
      <c r="M302" s="285" t="s">
        <v>1</v>
      </c>
      <c r="N302" s="286" t="s">
        <v>46</v>
      </c>
      <c r="O302" s="92"/>
      <c r="P302" s="228">
        <f>O302*H302</f>
        <v>0</v>
      </c>
      <c r="Q302" s="228">
        <v>0.001</v>
      </c>
      <c r="R302" s="228">
        <f>Q302*H302</f>
        <v>0.00024800000000000001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183</v>
      </c>
      <c r="AT302" s="230" t="s">
        <v>295</v>
      </c>
      <c r="AU302" s="230" t="s">
        <v>91</v>
      </c>
      <c r="AY302" s="18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139</v>
      </c>
      <c r="BM302" s="230" t="s">
        <v>340</v>
      </c>
    </row>
    <row r="303" s="14" customFormat="1">
      <c r="A303" s="14"/>
      <c r="B303" s="243"/>
      <c r="C303" s="244"/>
      <c r="D303" s="234" t="s">
        <v>141</v>
      </c>
      <c r="E303" s="245" t="s">
        <v>1</v>
      </c>
      <c r="F303" s="246" t="s">
        <v>341</v>
      </c>
      <c r="G303" s="244"/>
      <c r="H303" s="247">
        <v>0.248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141</v>
      </c>
      <c r="AU303" s="253" t="s">
        <v>91</v>
      </c>
      <c r="AV303" s="14" t="s">
        <v>91</v>
      </c>
      <c r="AW303" s="14" t="s">
        <v>36</v>
      </c>
      <c r="AX303" s="14" t="s">
        <v>81</v>
      </c>
      <c r="AY303" s="253" t="s">
        <v>132</v>
      </c>
    </row>
    <row r="304" s="15" customFormat="1">
      <c r="A304" s="15"/>
      <c r="B304" s="254"/>
      <c r="C304" s="255"/>
      <c r="D304" s="234" t="s">
        <v>141</v>
      </c>
      <c r="E304" s="256" t="s">
        <v>1</v>
      </c>
      <c r="F304" s="257" t="s">
        <v>152</v>
      </c>
      <c r="G304" s="255"/>
      <c r="H304" s="258">
        <v>0.248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4" t="s">
        <v>141</v>
      </c>
      <c r="AU304" s="264" t="s">
        <v>91</v>
      </c>
      <c r="AV304" s="15" t="s">
        <v>139</v>
      </c>
      <c r="AW304" s="15" t="s">
        <v>36</v>
      </c>
      <c r="AX304" s="15" t="s">
        <v>89</v>
      </c>
      <c r="AY304" s="264" t="s">
        <v>132</v>
      </c>
    </row>
    <row r="305" s="12" customFormat="1" ht="22.8" customHeight="1">
      <c r="A305" s="12"/>
      <c r="B305" s="203"/>
      <c r="C305" s="204"/>
      <c r="D305" s="205" t="s">
        <v>80</v>
      </c>
      <c r="E305" s="217" t="s">
        <v>91</v>
      </c>
      <c r="F305" s="217" t="s">
        <v>342</v>
      </c>
      <c r="G305" s="204"/>
      <c r="H305" s="204"/>
      <c r="I305" s="207"/>
      <c r="J305" s="218">
        <f>BK305</f>
        <v>0</v>
      </c>
      <c r="K305" s="204"/>
      <c r="L305" s="209"/>
      <c r="M305" s="210"/>
      <c r="N305" s="211"/>
      <c r="O305" s="211"/>
      <c r="P305" s="212">
        <f>SUM(P306:P313)</f>
        <v>0</v>
      </c>
      <c r="Q305" s="211"/>
      <c r="R305" s="212">
        <f>SUM(R306:R313)</f>
        <v>122.25085799999999</v>
      </c>
      <c r="S305" s="211"/>
      <c r="T305" s="213">
        <f>SUM(T306:T313)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4" t="s">
        <v>89</v>
      </c>
      <c r="AT305" s="215" t="s">
        <v>80</v>
      </c>
      <c r="AU305" s="215" t="s">
        <v>89</v>
      </c>
      <c r="AY305" s="214" t="s">
        <v>132</v>
      </c>
      <c r="BK305" s="216">
        <f>SUM(BK306:BK313)</f>
        <v>0</v>
      </c>
    </row>
    <row r="306" s="2" customFormat="1" ht="44.25" customHeight="1">
      <c r="A306" s="39"/>
      <c r="B306" s="40"/>
      <c r="C306" s="219" t="s">
        <v>343</v>
      </c>
      <c r="D306" s="219" t="s">
        <v>134</v>
      </c>
      <c r="E306" s="220" t="s">
        <v>344</v>
      </c>
      <c r="F306" s="221" t="s">
        <v>345</v>
      </c>
      <c r="G306" s="222" t="s">
        <v>186</v>
      </c>
      <c r="H306" s="223">
        <v>46.530000000000001</v>
      </c>
      <c r="I306" s="224"/>
      <c r="J306" s="225">
        <f>ROUND(I306*H306,2)</f>
        <v>0</v>
      </c>
      <c r="K306" s="221" t="s">
        <v>138</v>
      </c>
      <c r="L306" s="45"/>
      <c r="M306" s="226" t="s">
        <v>1</v>
      </c>
      <c r="N306" s="227" t="s">
        <v>46</v>
      </c>
      <c r="O306" s="92"/>
      <c r="P306" s="228">
        <f>O306*H306</f>
        <v>0</v>
      </c>
      <c r="Q306" s="228">
        <v>1.6299999999999999</v>
      </c>
      <c r="R306" s="228">
        <f>Q306*H306</f>
        <v>75.843899999999991</v>
      </c>
      <c r="S306" s="228">
        <v>0</v>
      </c>
      <c r="T306" s="229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0" t="s">
        <v>139</v>
      </c>
      <c r="AT306" s="230" t="s">
        <v>134</v>
      </c>
      <c r="AU306" s="230" t="s">
        <v>91</v>
      </c>
      <c r="AY306" s="18" t="s">
        <v>132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8" t="s">
        <v>89</v>
      </c>
      <c r="BK306" s="231">
        <f>ROUND(I306*H306,2)</f>
        <v>0</v>
      </c>
      <c r="BL306" s="18" t="s">
        <v>139</v>
      </c>
      <c r="BM306" s="230" t="s">
        <v>346</v>
      </c>
    </row>
    <row r="307" s="13" customFormat="1">
      <c r="A307" s="13"/>
      <c r="B307" s="232"/>
      <c r="C307" s="233"/>
      <c r="D307" s="234" t="s">
        <v>141</v>
      </c>
      <c r="E307" s="235" t="s">
        <v>1</v>
      </c>
      <c r="F307" s="236" t="s">
        <v>142</v>
      </c>
      <c r="G307" s="233"/>
      <c r="H307" s="235" t="s">
        <v>1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141</v>
      </c>
      <c r="AU307" s="242" t="s">
        <v>91</v>
      </c>
      <c r="AV307" s="13" t="s">
        <v>89</v>
      </c>
      <c r="AW307" s="13" t="s">
        <v>36</v>
      </c>
      <c r="AX307" s="13" t="s">
        <v>81</v>
      </c>
      <c r="AY307" s="242" t="s">
        <v>132</v>
      </c>
    </row>
    <row r="308" s="14" customFormat="1">
      <c r="A308" s="14"/>
      <c r="B308" s="243"/>
      <c r="C308" s="244"/>
      <c r="D308" s="234" t="s">
        <v>141</v>
      </c>
      <c r="E308" s="245" t="s">
        <v>1</v>
      </c>
      <c r="F308" s="246" t="s">
        <v>347</v>
      </c>
      <c r="G308" s="244"/>
      <c r="H308" s="247">
        <v>31.515000000000001</v>
      </c>
      <c r="I308" s="248"/>
      <c r="J308" s="244"/>
      <c r="K308" s="244"/>
      <c r="L308" s="249"/>
      <c r="M308" s="250"/>
      <c r="N308" s="251"/>
      <c r="O308" s="251"/>
      <c r="P308" s="251"/>
      <c r="Q308" s="251"/>
      <c r="R308" s="251"/>
      <c r="S308" s="251"/>
      <c r="T308" s="252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3" t="s">
        <v>141</v>
      </c>
      <c r="AU308" s="253" t="s">
        <v>91</v>
      </c>
      <c r="AV308" s="14" t="s">
        <v>91</v>
      </c>
      <c r="AW308" s="14" t="s">
        <v>36</v>
      </c>
      <c r="AX308" s="14" t="s">
        <v>81</v>
      </c>
      <c r="AY308" s="253" t="s">
        <v>132</v>
      </c>
    </row>
    <row r="309" s="14" customFormat="1">
      <c r="A309" s="14"/>
      <c r="B309" s="243"/>
      <c r="C309" s="244"/>
      <c r="D309" s="234" t="s">
        <v>141</v>
      </c>
      <c r="E309" s="245" t="s">
        <v>1</v>
      </c>
      <c r="F309" s="246" t="s">
        <v>348</v>
      </c>
      <c r="G309" s="244"/>
      <c r="H309" s="247">
        <v>0.66000000000000003</v>
      </c>
      <c r="I309" s="248"/>
      <c r="J309" s="244"/>
      <c r="K309" s="244"/>
      <c r="L309" s="249"/>
      <c r="M309" s="250"/>
      <c r="N309" s="251"/>
      <c r="O309" s="251"/>
      <c r="P309" s="251"/>
      <c r="Q309" s="251"/>
      <c r="R309" s="251"/>
      <c r="S309" s="251"/>
      <c r="T309" s="252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3" t="s">
        <v>141</v>
      </c>
      <c r="AU309" s="253" t="s">
        <v>91</v>
      </c>
      <c r="AV309" s="14" t="s">
        <v>91</v>
      </c>
      <c r="AW309" s="14" t="s">
        <v>36</v>
      </c>
      <c r="AX309" s="14" t="s">
        <v>81</v>
      </c>
      <c r="AY309" s="253" t="s">
        <v>132</v>
      </c>
    </row>
    <row r="310" s="14" customFormat="1">
      <c r="A310" s="14"/>
      <c r="B310" s="243"/>
      <c r="C310" s="244"/>
      <c r="D310" s="234" t="s">
        <v>141</v>
      </c>
      <c r="E310" s="245" t="s">
        <v>1</v>
      </c>
      <c r="F310" s="246" t="s">
        <v>349</v>
      </c>
      <c r="G310" s="244"/>
      <c r="H310" s="247">
        <v>14.355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141</v>
      </c>
      <c r="AU310" s="253" t="s">
        <v>91</v>
      </c>
      <c r="AV310" s="14" t="s">
        <v>91</v>
      </c>
      <c r="AW310" s="14" t="s">
        <v>36</v>
      </c>
      <c r="AX310" s="14" t="s">
        <v>81</v>
      </c>
      <c r="AY310" s="253" t="s">
        <v>132</v>
      </c>
    </row>
    <row r="311" s="15" customFormat="1">
      <c r="A311" s="15"/>
      <c r="B311" s="254"/>
      <c r="C311" s="255"/>
      <c r="D311" s="234" t="s">
        <v>141</v>
      </c>
      <c r="E311" s="256" t="s">
        <v>1</v>
      </c>
      <c r="F311" s="257" t="s">
        <v>152</v>
      </c>
      <c r="G311" s="255"/>
      <c r="H311" s="258">
        <v>46.530000000000001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64" t="s">
        <v>141</v>
      </c>
      <c r="AU311" s="264" t="s">
        <v>91</v>
      </c>
      <c r="AV311" s="15" t="s">
        <v>139</v>
      </c>
      <c r="AW311" s="15" t="s">
        <v>36</v>
      </c>
      <c r="AX311" s="15" t="s">
        <v>89</v>
      </c>
      <c r="AY311" s="264" t="s">
        <v>132</v>
      </c>
    </row>
    <row r="312" s="2" customFormat="1" ht="66.75" customHeight="1">
      <c r="A312" s="39"/>
      <c r="B312" s="40"/>
      <c r="C312" s="219" t="s">
        <v>350</v>
      </c>
      <c r="D312" s="219" t="s">
        <v>134</v>
      </c>
      <c r="E312" s="220" t="s">
        <v>351</v>
      </c>
      <c r="F312" s="221" t="s">
        <v>352</v>
      </c>
      <c r="G312" s="222" t="s">
        <v>163</v>
      </c>
      <c r="H312" s="223">
        <v>195</v>
      </c>
      <c r="I312" s="224"/>
      <c r="J312" s="225">
        <f>ROUND(I312*H312,2)</f>
        <v>0</v>
      </c>
      <c r="K312" s="221" t="s">
        <v>138</v>
      </c>
      <c r="L312" s="45"/>
      <c r="M312" s="226" t="s">
        <v>1</v>
      </c>
      <c r="N312" s="227" t="s">
        <v>46</v>
      </c>
      <c r="O312" s="92"/>
      <c r="P312" s="228">
        <f>O312*H312</f>
        <v>0</v>
      </c>
      <c r="Q312" s="228">
        <v>0.23798440000000001</v>
      </c>
      <c r="R312" s="228">
        <f>Q312*H312</f>
        <v>46.406958000000003</v>
      </c>
      <c r="S312" s="228">
        <v>0</v>
      </c>
      <c r="T312" s="229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0" t="s">
        <v>139</v>
      </c>
      <c r="AT312" s="230" t="s">
        <v>134</v>
      </c>
      <c r="AU312" s="230" t="s">
        <v>91</v>
      </c>
      <c r="AY312" s="18" t="s">
        <v>132</v>
      </c>
      <c r="BE312" s="231">
        <f>IF(N312="základní",J312,0)</f>
        <v>0</v>
      </c>
      <c r="BF312" s="231">
        <f>IF(N312="snížená",J312,0)</f>
        <v>0</v>
      </c>
      <c r="BG312" s="231">
        <f>IF(N312="zákl. přenesená",J312,0)</f>
        <v>0</v>
      </c>
      <c r="BH312" s="231">
        <f>IF(N312="sníž. přenesená",J312,0)</f>
        <v>0</v>
      </c>
      <c r="BI312" s="231">
        <f>IF(N312="nulová",J312,0)</f>
        <v>0</v>
      </c>
      <c r="BJ312" s="18" t="s">
        <v>89</v>
      </c>
      <c r="BK312" s="231">
        <f>ROUND(I312*H312,2)</f>
        <v>0</v>
      </c>
      <c r="BL312" s="18" t="s">
        <v>139</v>
      </c>
      <c r="BM312" s="230" t="s">
        <v>353</v>
      </c>
    </row>
    <row r="313" s="14" customFormat="1">
      <c r="A313" s="14"/>
      <c r="B313" s="243"/>
      <c r="C313" s="244"/>
      <c r="D313" s="234" t="s">
        <v>141</v>
      </c>
      <c r="E313" s="245" t="s">
        <v>1</v>
      </c>
      <c r="F313" s="246" t="s">
        <v>354</v>
      </c>
      <c r="G313" s="244"/>
      <c r="H313" s="247">
        <v>195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141</v>
      </c>
      <c r="AU313" s="253" t="s">
        <v>91</v>
      </c>
      <c r="AV313" s="14" t="s">
        <v>91</v>
      </c>
      <c r="AW313" s="14" t="s">
        <v>36</v>
      </c>
      <c r="AX313" s="14" t="s">
        <v>89</v>
      </c>
      <c r="AY313" s="253" t="s">
        <v>132</v>
      </c>
    </row>
    <row r="314" s="12" customFormat="1" ht="22.8" customHeight="1">
      <c r="A314" s="12"/>
      <c r="B314" s="203"/>
      <c r="C314" s="204"/>
      <c r="D314" s="205" t="s">
        <v>80</v>
      </c>
      <c r="E314" s="217" t="s">
        <v>153</v>
      </c>
      <c r="F314" s="217" t="s">
        <v>355</v>
      </c>
      <c r="G314" s="204"/>
      <c r="H314" s="204"/>
      <c r="I314" s="207"/>
      <c r="J314" s="218">
        <f>BK314</f>
        <v>0</v>
      </c>
      <c r="K314" s="204"/>
      <c r="L314" s="209"/>
      <c r="M314" s="210"/>
      <c r="N314" s="211"/>
      <c r="O314" s="211"/>
      <c r="P314" s="212">
        <v>0</v>
      </c>
      <c r="Q314" s="211"/>
      <c r="R314" s="212">
        <v>0</v>
      </c>
      <c r="S314" s="211"/>
      <c r="T314" s="213"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4" t="s">
        <v>89</v>
      </c>
      <c r="AT314" s="215" t="s">
        <v>80</v>
      </c>
      <c r="AU314" s="215" t="s">
        <v>89</v>
      </c>
      <c r="AY314" s="214" t="s">
        <v>132</v>
      </c>
      <c r="BK314" s="216">
        <v>0</v>
      </c>
    </row>
    <row r="315" s="12" customFormat="1" ht="22.8" customHeight="1">
      <c r="A315" s="12"/>
      <c r="B315" s="203"/>
      <c r="C315" s="204"/>
      <c r="D315" s="205" t="s">
        <v>80</v>
      </c>
      <c r="E315" s="217" t="s">
        <v>139</v>
      </c>
      <c r="F315" s="217" t="s">
        <v>356</v>
      </c>
      <c r="G315" s="204"/>
      <c r="H315" s="204"/>
      <c r="I315" s="207"/>
      <c r="J315" s="218">
        <f>BK315</f>
        <v>0</v>
      </c>
      <c r="K315" s="204"/>
      <c r="L315" s="209"/>
      <c r="M315" s="210"/>
      <c r="N315" s="211"/>
      <c r="O315" s="211"/>
      <c r="P315" s="212">
        <f>SUM(P316:P326)</f>
        <v>0</v>
      </c>
      <c r="Q315" s="211"/>
      <c r="R315" s="212">
        <f>SUM(R316:R326)</f>
        <v>0</v>
      </c>
      <c r="S315" s="211"/>
      <c r="T315" s="213">
        <f>SUM(T316:T326)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4" t="s">
        <v>89</v>
      </c>
      <c r="AT315" s="215" t="s">
        <v>80</v>
      </c>
      <c r="AU315" s="215" t="s">
        <v>89</v>
      </c>
      <c r="AY315" s="214" t="s">
        <v>132</v>
      </c>
      <c r="BK315" s="216">
        <f>SUM(BK316:BK326)</f>
        <v>0</v>
      </c>
    </row>
    <row r="316" s="2" customFormat="1" ht="24.15" customHeight="1">
      <c r="A316" s="39"/>
      <c r="B316" s="40"/>
      <c r="C316" s="219" t="s">
        <v>357</v>
      </c>
      <c r="D316" s="219" t="s">
        <v>134</v>
      </c>
      <c r="E316" s="220" t="s">
        <v>358</v>
      </c>
      <c r="F316" s="221" t="s">
        <v>359</v>
      </c>
      <c r="G316" s="222" t="s">
        <v>186</v>
      </c>
      <c r="H316" s="223">
        <v>0.5</v>
      </c>
      <c r="I316" s="224"/>
      <c r="J316" s="225">
        <f>ROUND(I316*H316,2)</f>
        <v>0</v>
      </c>
      <c r="K316" s="221" t="s">
        <v>138</v>
      </c>
      <c r="L316" s="45"/>
      <c r="M316" s="226" t="s">
        <v>1</v>
      </c>
      <c r="N316" s="227" t="s">
        <v>46</v>
      </c>
      <c r="O316" s="92"/>
      <c r="P316" s="228">
        <f>O316*H316</f>
        <v>0</v>
      </c>
      <c r="Q316" s="228">
        <v>0</v>
      </c>
      <c r="R316" s="228">
        <f>Q316*H316</f>
        <v>0</v>
      </c>
      <c r="S316" s="228">
        <v>0</v>
      </c>
      <c r="T316" s="229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0" t="s">
        <v>139</v>
      </c>
      <c r="AT316" s="230" t="s">
        <v>134</v>
      </c>
      <c r="AU316" s="230" t="s">
        <v>91</v>
      </c>
      <c r="AY316" s="18" t="s">
        <v>132</v>
      </c>
      <c r="BE316" s="231">
        <f>IF(N316="základní",J316,0)</f>
        <v>0</v>
      </c>
      <c r="BF316" s="231">
        <f>IF(N316="snížená",J316,0)</f>
        <v>0</v>
      </c>
      <c r="BG316" s="231">
        <f>IF(N316="zákl. přenesená",J316,0)</f>
        <v>0</v>
      </c>
      <c r="BH316" s="231">
        <f>IF(N316="sníž. přenesená",J316,0)</f>
        <v>0</v>
      </c>
      <c r="BI316" s="231">
        <f>IF(N316="nulová",J316,0)</f>
        <v>0</v>
      </c>
      <c r="BJ316" s="18" t="s">
        <v>89</v>
      </c>
      <c r="BK316" s="231">
        <f>ROUND(I316*H316,2)</f>
        <v>0</v>
      </c>
      <c r="BL316" s="18" t="s">
        <v>139</v>
      </c>
      <c r="BM316" s="230" t="s">
        <v>360</v>
      </c>
    </row>
    <row r="317" s="14" customFormat="1">
      <c r="A317" s="14"/>
      <c r="B317" s="243"/>
      <c r="C317" s="244"/>
      <c r="D317" s="234" t="s">
        <v>141</v>
      </c>
      <c r="E317" s="245" t="s">
        <v>1</v>
      </c>
      <c r="F317" s="246" t="s">
        <v>361</v>
      </c>
      <c r="G317" s="244"/>
      <c r="H317" s="247">
        <v>0.5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141</v>
      </c>
      <c r="AU317" s="253" t="s">
        <v>91</v>
      </c>
      <c r="AV317" s="14" t="s">
        <v>91</v>
      </c>
      <c r="AW317" s="14" t="s">
        <v>36</v>
      </c>
      <c r="AX317" s="14" t="s">
        <v>89</v>
      </c>
      <c r="AY317" s="253" t="s">
        <v>132</v>
      </c>
    </row>
    <row r="318" s="2" customFormat="1" ht="33" customHeight="1">
      <c r="A318" s="39"/>
      <c r="B318" s="40"/>
      <c r="C318" s="219" t="s">
        <v>362</v>
      </c>
      <c r="D318" s="219" t="s">
        <v>134</v>
      </c>
      <c r="E318" s="220" t="s">
        <v>363</v>
      </c>
      <c r="F318" s="221" t="s">
        <v>364</v>
      </c>
      <c r="G318" s="222" t="s">
        <v>186</v>
      </c>
      <c r="H318" s="223">
        <v>31.02</v>
      </c>
      <c r="I318" s="224"/>
      <c r="J318" s="225">
        <f>ROUND(I318*H318,2)</f>
        <v>0</v>
      </c>
      <c r="K318" s="221" t="s">
        <v>138</v>
      </c>
      <c r="L318" s="45"/>
      <c r="M318" s="226" t="s">
        <v>1</v>
      </c>
      <c r="N318" s="227" t="s">
        <v>46</v>
      </c>
      <c r="O318" s="92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0" t="s">
        <v>139</v>
      </c>
      <c r="AT318" s="230" t="s">
        <v>134</v>
      </c>
      <c r="AU318" s="230" t="s">
        <v>91</v>
      </c>
      <c r="AY318" s="18" t="s">
        <v>132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8" t="s">
        <v>89</v>
      </c>
      <c r="BK318" s="231">
        <f>ROUND(I318*H318,2)</f>
        <v>0</v>
      </c>
      <c r="BL318" s="18" t="s">
        <v>139</v>
      </c>
      <c r="BM318" s="230" t="s">
        <v>365</v>
      </c>
    </row>
    <row r="319" s="13" customFormat="1">
      <c r="A319" s="13"/>
      <c r="B319" s="232"/>
      <c r="C319" s="233"/>
      <c r="D319" s="234" t="s">
        <v>141</v>
      </c>
      <c r="E319" s="235" t="s">
        <v>1</v>
      </c>
      <c r="F319" s="236" t="s">
        <v>142</v>
      </c>
      <c r="G319" s="233"/>
      <c r="H319" s="235" t="s">
        <v>1</v>
      </c>
      <c r="I319" s="237"/>
      <c r="J319" s="233"/>
      <c r="K319" s="233"/>
      <c r="L319" s="238"/>
      <c r="M319" s="239"/>
      <c r="N319" s="240"/>
      <c r="O319" s="240"/>
      <c r="P319" s="240"/>
      <c r="Q319" s="240"/>
      <c r="R319" s="240"/>
      <c r="S319" s="240"/>
      <c r="T319" s="241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2" t="s">
        <v>141</v>
      </c>
      <c r="AU319" s="242" t="s">
        <v>91</v>
      </c>
      <c r="AV319" s="13" t="s">
        <v>89</v>
      </c>
      <c r="AW319" s="13" t="s">
        <v>36</v>
      </c>
      <c r="AX319" s="13" t="s">
        <v>81</v>
      </c>
      <c r="AY319" s="242" t="s">
        <v>132</v>
      </c>
    </row>
    <row r="320" s="13" customFormat="1">
      <c r="A320" s="13"/>
      <c r="B320" s="232"/>
      <c r="C320" s="233"/>
      <c r="D320" s="234" t="s">
        <v>141</v>
      </c>
      <c r="E320" s="235" t="s">
        <v>1</v>
      </c>
      <c r="F320" s="236" t="s">
        <v>194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141</v>
      </c>
      <c r="AU320" s="242" t="s">
        <v>91</v>
      </c>
      <c r="AV320" s="13" t="s">
        <v>89</v>
      </c>
      <c r="AW320" s="13" t="s">
        <v>36</v>
      </c>
      <c r="AX320" s="13" t="s">
        <v>81</v>
      </c>
      <c r="AY320" s="242" t="s">
        <v>132</v>
      </c>
    </row>
    <row r="321" s="14" customFormat="1">
      <c r="A321" s="14"/>
      <c r="B321" s="243"/>
      <c r="C321" s="244"/>
      <c r="D321" s="234" t="s">
        <v>141</v>
      </c>
      <c r="E321" s="245" t="s">
        <v>1</v>
      </c>
      <c r="F321" s="246" t="s">
        <v>366</v>
      </c>
      <c r="G321" s="244"/>
      <c r="H321" s="247">
        <v>21.010000000000002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141</v>
      </c>
      <c r="AU321" s="253" t="s">
        <v>91</v>
      </c>
      <c r="AV321" s="14" t="s">
        <v>91</v>
      </c>
      <c r="AW321" s="14" t="s">
        <v>36</v>
      </c>
      <c r="AX321" s="14" t="s">
        <v>81</v>
      </c>
      <c r="AY321" s="253" t="s">
        <v>132</v>
      </c>
    </row>
    <row r="322" s="14" customFormat="1">
      <c r="A322" s="14"/>
      <c r="B322" s="243"/>
      <c r="C322" s="244"/>
      <c r="D322" s="234" t="s">
        <v>141</v>
      </c>
      <c r="E322" s="245" t="s">
        <v>1</v>
      </c>
      <c r="F322" s="246" t="s">
        <v>367</v>
      </c>
      <c r="G322" s="244"/>
      <c r="H322" s="247">
        <v>0.44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141</v>
      </c>
      <c r="AU322" s="253" t="s">
        <v>91</v>
      </c>
      <c r="AV322" s="14" t="s">
        <v>91</v>
      </c>
      <c r="AW322" s="14" t="s">
        <v>36</v>
      </c>
      <c r="AX322" s="14" t="s">
        <v>81</v>
      </c>
      <c r="AY322" s="253" t="s">
        <v>132</v>
      </c>
    </row>
    <row r="323" s="14" customFormat="1">
      <c r="A323" s="14"/>
      <c r="B323" s="243"/>
      <c r="C323" s="244"/>
      <c r="D323" s="234" t="s">
        <v>141</v>
      </c>
      <c r="E323" s="245" t="s">
        <v>1</v>
      </c>
      <c r="F323" s="246" t="s">
        <v>368</v>
      </c>
      <c r="G323" s="244"/>
      <c r="H323" s="247">
        <v>9.5700000000000003</v>
      </c>
      <c r="I323" s="248"/>
      <c r="J323" s="244"/>
      <c r="K323" s="244"/>
      <c r="L323" s="249"/>
      <c r="M323" s="250"/>
      <c r="N323" s="251"/>
      <c r="O323" s="251"/>
      <c r="P323" s="251"/>
      <c r="Q323" s="251"/>
      <c r="R323" s="251"/>
      <c r="S323" s="251"/>
      <c r="T323" s="252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3" t="s">
        <v>141</v>
      </c>
      <c r="AU323" s="253" t="s">
        <v>91</v>
      </c>
      <c r="AV323" s="14" t="s">
        <v>91</v>
      </c>
      <c r="AW323" s="14" t="s">
        <v>36</v>
      </c>
      <c r="AX323" s="14" t="s">
        <v>81</v>
      </c>
      <c r="AY323" s="253" t="s">
        <v>132</v>
      </c>
    </row>
    <row r="324" s="15" customFormat="1">
      <c r="A324" s="15"/>
      <c r="B324" s="254"/>
      <c r="C324" s="255"/>
      <c r="D324" s="234" t="s">
        <v>141</v>
      </c>
      <c r="E324" s="256" t="s">
        <v>1</v>
      </c>
      <c r="F324" s="257" t="s">
        <v>152</v>
      </c>
      <c r="G324" s="255"/>
      <c r="H324" s="258">
        <v>31.02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T324" s="264" t="s">
        <v>141</v>
      </c>
      <c r="AU324" s="264" t="s">
        <v>91</v>
      </c>
      <c r="AV324" s="15" t="s">
        <v>139</v>
      </c>
      <c r="AW324" s="15" t="s">
        <v>36</v>
      </c>
      <c r="AX324" s="15" t="s">
        <v>89</v>
      </c>
      <c r="AY324" s="264" t="s">
        <v>132</v>
      </c>
    </row>
    <row r="325" s="2" customFormat="1" ht="44.25" customHeight="1">
      <c r="A325" s="39"/>
      <c r="B325" s="40"/>
      <c r="C325" s="219" t="s">
        <v>369</v>
      </c>
      <c r="D325" s="219" t="s">
        <v>134</v>
      </c>
      <c r="E325" s="220" t="s">
        <v>370</v>
      </c>
      <c r="F325" s="221" t="s">
        <v>371</v>
      </c>
      <c r="G325" s="222" t="s">
        <v>186</v>
      </c>
      <c r="H325" s="223">
        <v>1.2</v>
      </c>
      <c r="I325" s="224"/>
      <c r="J325" s="225">
        <f>ROUND(I325*H325,2)</f>
        <v>0</v>
      </c>
      <c r="K325" s="221" t="s">
        <v>138</v>
      </c>
      <c r="L325" s="45"/>
      <c r="M325" s="226" t="s">
        <v>1</v>
      </c>
      <c r="N325" s="227" t="s">
        <v>46</v>
      </c>
      <c r="O325" s="92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139</v>
      </c>
      <c r="AT325" s="230" t="s">
        <v>134</v>
      </c>
      <c r="AU325" s="230" t="s">
        <v>91</v>
      </c>
      <c r="AY325" s="18" t="s">
        <v>132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89</v>
      </c>
      <c r="BK325" s="231">
        <f>ROUND(I325*H325,2)</f>
        <v>0</v>
      </c>
      <c r="BL325" s="18" t="s">
        <v>139</v>
      </c>
      <c r="BM325" s="230" t="s">
        <v>372</v>
      </c>
    </row>
    <row r="326" s="14" customFormat="1">
      <c r="A326" s="14"/>
      <c r="B326" s="243"/>
      <c r="C326" s="244"/>
      <c r="D326" s="234" t="s">
        <v>141</v>
      </c>
      <c r="E326" s="245" t="s">
        <v>1</v>
      </c>
      <c r="F326" s="246" t="s">
        <v>373</v>
      </c>
      <c r="G326" s="244"/>
      <c r="H326" s="247">
        <v>1.2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141</v>
      </c>
      <c r="AU326" s="253" t="s">
        <v>91</v>
      </c>
      <c r="AV326" s="14" t="s">
        <v>91</v>
      </c>
      <c r="AW326" s="14" t="s">
        <v>36</v>
      </c>
      <c r="AX326" s="14" t="s">
        <v>89</v>
      </c>
      <c r="AY326" s="253" t="s">
        <v>132</v>
      </c>
    </row>
    <row r="327" s="12" customFormat="1" ht="22.8" customHeight="1">
      <c r="A327" s="12"/>
      <c r="B327" s="203"/>
      <c r="C327" s="204"/>
      <c r="D327" s="205" t="s">
        <v>80</v>
      </c>
      <c r="E327" s="217" t="s">
        <v>166</v>
      </c>
      <c r="F327" s="217" t="s">
        <v>374</v>
      </c>
      <c r="G327" s="204"/>
      <c r="H327" s="204"/>
      <c r="I327" s="207"/>
      <c r="J327" s="218">
        <f>BK327</f>
        <v>0</v>
      </c>
      <c r="K327" s="204"/>
      <c r="L327" s="209"/>
      <c r="M327" s="210"/>
      <c r="N327" s="211"/>
      <c r="O327" s="211"/>
      <c r="P327" s="212">
        <f>SUM(P328:P335)</f>
        <v>0</v>
      </c>
      <c r="Q327" s="211"/>
      <c r="R327" s="212">
        <f>SUM(R328:R335)</f>
        <v>0</v>
      </c>
      <c r="S327" s="211"/>
      <c r="T327" s="213">
        <f>SUM(T328:T335)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4" t="s">
        <v>89</v>
      </c>
      <c r="AT327" s="215" t="s">
        <v>80</v>
      </c>
      <c r="AU327" s="215" t="s">
        <v>89</v>
      </c>
      <c r="AY327" s="214" t="s">
        <v>132</v>
      </c>
      <c r="BK327" s="216">
        <f>SUM(BK328:BK335)</f>
        <v>0</v>
      </c>
    </row>
    <row r="328" s="2" customFormat="1" ht="37.8" customHeight="1">
      <c r="A328" s="39"/>
      <c r="B328" s="40"/>
      <c r="C328" s="219" t="s">
        <v>375</v>
      </c>
      <c r="D328" s="219" t="s">
        <v>134</v>
      </c>
      <c r="E328" s="220" t="s">
        <v>376</v>
      </c>
      <c r="F328" s="221" t="s">
        <v>377</v>
      </c>
      <c r="G328" s="222" t="s">
        <v>137</v>
      </c>
      <c r="H328" s="223">
        <v>162.00800000000001</v>
      </c>
      <c r="I328" s="224"/>
      <c r="J328" s="225">
        <f>ROUND(I328*H328,2)</f>
        <v>0</v>
      </c>
      <c r="K328" s="221" t="s">
        <v>138</v>
      </c>
      <c r="L328" s="45"/>
      <c r="M328" s="226" t="s">
        <v>1</v>
      </c>
      <c r="N328" s="227" t="s">
        <v>46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139</v>
      </c>
      <c r="AT328" s="230" t="s">
        <v>134</v>
      </c>
      <c r="AU328" s="230" t="s">
        <v>91</v>
      </c>
      <c r="AY328" s="18" t="s">
        <v>132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89</v>
      </c>
      <c r="BK328" s="231">
        <f>ROUND(I328*H328,2)</f>
        <v>0</v>
      </c>
      <c r="BL328" s="18" t="s">
        <v>139</v>
      </c>
      <c r="BM328" s="230" t="s">
        <v>378</v>
      </c>
    </row>
    <row r="329" s="13" customFormat="1">
      <c r="A329" s="13"/>
      <c r="B329" s="232"/>
      <c r="C329" s="233"/>
      <c r="D329" s="234" t="s">
        <v>141</v>
      </c>
      <c r="E329" s="235" t="s">
        <v>1</v>
      </c>
      <c r="F329" s="236" t="s">
        <v>142</v>
      </c>
      <c r="G329" s="233"/>
      <c r="H329" s="235" t="s">
        <v>1</v>
      </c>
      <c r="I329" s="237"/>
      <c r="J329" s="233"/>
      <c r="K329" s="233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141</v>
      </c>
      <c r="AU329" s="242" t="s">
        <v>91</v>
      </c>
      <c r="AV329" s="13" t="s">
        <v>89</v>
      </c>
      <c r="AW329" s="13" t="s">
        <v>36</v>
      </c>
      <c r="AX329" s="13" t="s">
        <v>81</v>
      </c>
      <c r="AY329" s="242" t="s">
        <v>132</v>
      </c>
    </row>
    <row r="330" s="13" customFormat="1">
      <c r="A330" s="13"/>
      <c r="B330" s="232"/>
      <c r="C330" s="233"/>
      <c r="D330" s="234" t="s">
        <v>141</v>
      </c>
      <c r="E330" s="235" t="s">
        <v>1</v>
      </c>
      <c r="F330" s="236" t="s">
        <v>143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141</v>
      </c>
      <c r="AU330" s="242" t="s">
        <v>91</v>
      </c>
      <c r="AV330" s="13" t="s">
        <v>89</v>
      </c>
      <c r="AW330" s="13" t="s">
        <v>36</v>
      </c>
      <c r="AX330" s="13" t="s">
        <v>81</v>
      </c>
      <c r="AY330" s="242" t="s">
        <v>132</v>
      </c>
    </row>
    <row r="331" s="14" customFormat="1">
      <c r="A331" s="14"/>
      <c r="B331" s="243"/>
      <c r="C331" s="244"/>
      <c r="D331" s="234" t="s">
        <v>141</v>
      </c>
      <c r="E331" s="245" t="s">
        <v>1</v>
      </c>
      <c r="F331" s="246" t="s">
        <v>144</v>
      </c>
      <c r="G331" s="244"/>
      <c r="H331" s="247">
        <v>162.00800000000001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141</v>
      </c>
      <c r="AU331" s="253" t="s">
        <v>91</v>
      </c>
      <c r="AV331" s="14" t="s">
        <v>91</v>
      </c>
      <c r="AW331" s="14" t="s">
        <v>36</v>
      </c>
      <c r="AX331" s="14" t="s">
        <v>89</v>
      </c>
      <c r="AY331" s="253" t="s">
        <v>132</v>
      </c>
    </row>
    <row r="332" s="2" customFormat="1" ht="33" customHeight="1">
      <c r="A332" s="39"/>
      <c r="B332" s="40"/>
      <c r="C332" s="219" t="s">
        <v>379</v>
      </c>
      <c r="D332" s="219" t="s">
        <v>134</v>
      </c>
      <c r="E332" s="220" t="s">
        <v>380</v>
      </c>
      <c r="F332" s="221" t="s">
        <v>381</v>
      </c>
      <c r="G332" s="222" t="s">
        <v>137</v>
      </c>
      <c r="H332" s="223">
        <v>162.00800000000001</v>
      </c>
      <c r="I332" s="224"/>
      <c r="J332" s="225">
        <f>ROUND(I332*H332,2)</f>
        <v>0</v>
      </c>
      <c r="K332" s="221" t="s">
        <v>138</v>
      </c>
      <c r="L332" s="45"/>
      <c r="M332" s="226" t="s">
        <v>1</v>
      </c>
      <c r="N332" s="227" t="s">
        <v>46</v>
      </c>
      <c r="O332" s="92"/>
      <c r="P332" s="228">
        <f>O332*H332</f>
        <v>0</v>
      </c>
      <c r="Q332" s="228">
        <v>0</v>
      </c>
      <c r="R332" s="228">
        <f>Q332*H332</f>
        <v>0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139</v>
      </c>
      <c r="AT332" s="230" t="s">
        <v>134</v>
      </c>
      <c r="AU332" s="230" t="s">
        <v>91</v>
      </c>
      <c r="AY332" s="18" t="s">
        <v>132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89</v>
      </c>
      <c r="BK332" s="231">
        <f>ROUND(I332*H332,2)</f>
        <v>0</v>
      </c>
      <c r="BL332" s="18" t="s">
        <v>139</v>
      </c>
      <c r="BM332" s="230" t="s">
        <v>382</v>
      </c>
    </row>
    <row r="333" s="13" customFormat="1">
      <c r="A333" s="13"/>
      <c r="B333" s="232"/>
      <c r="C333" s="233"/>
      <c r="D333" s="234" t="s">
        <v>141</v>
      </c>
      <c r="E333" s="235" t="s">
        <v>1</v>
      </c>
      <c r="F333" s="236" t="s">
        <v>142</v>
      </c>
      <c r="G333" s="233"/>
      <c r="H333" s="235" t="s">
        <v>1</v>
      </c>
      <c r="I333" s="237"/>
      <c r="J333" s="233"/>
      <c r="K333" s="233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141</v>
      </c>
      <c r="AU333" s="242" t="s">
        <v>91</v>
      </c>
      <c r="AV333" s="13" t="s">
        <v>89</v>
      </c>
      <c r="AW333" s="13" t="s">
        <v>36</v>
      </c>
      <c r="AX333" s="13" t="s">
        <v>81</v>
      </c>
      <c r="AY333" s="242" t="s">
        <v>132</v>
      </c>
    </row>
    <row r="334" s="13" customFormat="1">
      <c r="A334" s="13"/>
      <c r="B334" s="232"/>
      <c r="C334" s="233"/>
      <c r="D334" s="234" t="s">
        <v>141</v>
      </c>
      <c r="E334" s="235" t="s">
        <v>1</v>
      </c>
      <c r="F334" s="236" t="s">
        <v>143</v>
      </c>
      <c r="G334" s="233"/>
      <c r="H334" s="235" t="s">
        <v>1</v>
      </c>
      <c r="I334" s="237"/>
      <c r="J334" s="233"/>
      <c r="K334" s="233"/>
      <c r="L334" s="238"/>
      <c r="M334" s="239"/>
      <c r="N334" s="240"/>
      <c r="O334" s="240"/>
      <c r="P334" s="240"/>
      <c r="Q334" s="240"/>
      <c r="R334" s="240"/>
      <c r="S334" s="240"/>
      <c r="T334" s="241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2" t="s">
        <v>141</v>
      </c>
      <c r="AU334" s="242" t="s">
        <v>91</v>
      </c>
      <c r="AV334" s="13" t="s">
        <v>89</v>
      </c>
      <c r="AW334" s="13" t="s">
        <v>36</v>
      </c>
      <c r="AX334" s="13" t="s">
        <v>81</v>
      </c>
      <c r="AY334" s="242" t="s">
        <v>132</v>
      </c>
    </row>
    <row r="335" s="14" customFormat="1">
      <c r="A335" s="14"/>
      <c r="B335" s="243"/>
      <c r="C335" s="244"/>
      <c r="D335" s="234" t="s">
        <v>141</v>
      </c>
      <c r="E335" s="245" t="s">
        <v>1</v>
      </c>
      <c r="F335" s="246" t="s">
        <v>144</v>
      </c>
      <c r="G335" s="244"/>
      <c r="H335" s="247">
        <v>162.00800000000001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141</v>
      </c>
      <c r="AU335" s="253" t="s">
        <v>91</v>
      </c>
      <c r="AV335" s="14" t="s">
        <v>91</v>
      </c>
      <c r="AW335" s="14" t="s">
        <v>36</v>
      </c>
      <c r="AX335" s="14" t="s">
        <v>89</v>
      </c>
      <c r="AY335" s="253" t="s">
        <v>132</v>
      </c>
    </row>
    <row r="336" s="12" customFormat="1" ht="22.8" customHeight="1">
      <c r="A336" s="12"/>
      <c r="B336" s="203"/>
      <c r="C336" s="204"/>
      <c r="D336" s="205" t="s">
        <v>80</v>
      </c>
      <c r="E336" s="217" t="s">
        <v>183</v>
      </c>
      <c r="F336" s="217" t="s">
        <v>383</v>
      </c>
      <c r="G336" s="204"/>
      <c r="H336" s="204"/>
      <c r="I336" s="207"/>
      <c r="J336" s="218">
        <f>BK336</f>
        <v>0</v>
      </c>
      <c r="K336" s="204"/>
      <c r="L336" s="209"/>
      <c r="M336" s="210"/>
      <c r="N336" s="211"/>
      <c r="O336" s="211"/>
      <c r="P336" s="212">
        <f>SUM(P337:P394)</f>
        <v>0</v>
      </c>
      <c r="Q336" s="211"/>
      <c r="R336" s="212">
        <f>SUM(R337:R394)</f>
        <v>17.483672973999997</v>
      </c>
      <c r="S336" s="211"/>
      <c r="T336" s="213">
        <f>SUM(T337:T394)</f>
        <v>0</v>
      </c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R336" s="214" t="s">
        <v>89</v>
      </c>
      <c r="AT336" s="215" t="s">
        <v>80</v>
      </c>
      <c r="AU336" s="215" t="s">
        <v>89</v>
      </c>
      <c r="AY336" s="214" t="s">
        <v>132</v>
      </c>
      <c r="BK336" s="216">
        <f>SUM(BK337:BK394)</f>
        <v>0</v>
      </c>
    </row>
    <row r="337" s="2" customFormat="1" ht="33" customHeight="1">
      <c r="A337" s="39"/>
      <c r="B337" s="40"/>
      <c r="C337" s="219" t="s">
        <v>384</v>
      </c>
      <c r="D337" s="219" t="s">
        <v>134</v>
      </c>
      <c r="E337" s="220" t="s">
        <v>385</v>
      </c>
      <c r="F337" s="221" t="s">
        <v>386</v>
      </c>
      <c r="G337" s="222" t="s">
        <v>163</v>
      </c>
      <c r="H337" s="223">
        <v>195</v>
      </c>
      <c r="I337" s="224"/>
      <c r="J337" s="225">
        <f>ROUND(I337*H337,2)</f>
        <v>0</v>
      </c>
      <c r="K337" s="221" t="s">
        <v>138</v>
      </c>
      <c r="L337" s="45"/>
      <c r="M337" s="226" t="s">
        <v>1</v>
      </c>
      <c r="N337" s="227" t="s">
        <v>46</v>
      </c>
      <c r="O337" s="92"/>
      <c r="P337" s="228">
        <f>O337*H337</f>
        <v>0</v>
      </c>
      <c r="Q337" s="228">
        <v>9.5999999999999991E-07</v>
      </c>
      <c r="R337" s="228">
        <f>Q337*H337</f>
        <v>0.0001872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139</v>
      </c>
      <c r="AT337" s="230" t="s">
        <v>134</v>
      </c>
      <c r="AU337" s="230" t="s">
        <v>91</v>
      </c>
      <c r="AY337" s="18" t="s">
        <v>132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89</v>
      </c>
      <c r="BK337" s="231">
        <f>ROUND(I337*H337,2)</f>
        <v>0</v>
      </c>
      <c r="BL337" s="18" t="s">
        <v>139</v>
      </c>
      <c r="BM337" s="230" t="s">
        <v>387</v>
      </c>
    </row>
    <row r="338" s="14" customFormat="1">
      <c r="A338" s="14"/>
      <c r="B338" s="243"/>
      <c r="C338" s="244"/>
      <c r="D338" s="234" t="s">
        <v>141</v>
      </c>
      <c r="E338" s="245" t="s">
        <v>1</v>
      </c>
      <c r="F338" s="246" t="s">
        <v>354</v>
      </c>
      <c r="G338" s="244"/>
      <c r="H338" s="247">
        <v>195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141</v>
      </c>
      <c r="AU338" s="253" t="s">
        <v>91</v>
      </c>
      <c r="AV338" s="14" t="s">
        <v>91</v>
      </c>
      <c r="AW338" s="14" t="s">
        <v>36</v>
      </c>
      <c r="AX338" s="14" t="s">
        <v>89</v>
      </c>
      <c r="AY338" s="253" t="s">
        <v>132</v>
      </c>
    </row>
    <row r="339" s="2" customFormat="1" ht="37.8" customHeight="1">
      <c r="A339" s="39"/>
      <c r="B339" s="40"/>
      <c r="C339" s="277" t="s">
        <v>388</v>
      </c>
      <c r="D339" s="277" t="s">
        <v>295</v>
      </c>
      <c r="E339" s="278" t="s">
        <v>389</v>
      </c>
      <c r="F339" s="279" t="s">
        <v>390</v>
      </c>
      <c r="G339" s="280" t="s">
        <v>163</v>
      </c>
      <c r="H339" s="281">
        <v>196.94999999999999</v>
      </c>
      <c r="I339" s="282"/>
      <c r="J339" s="283">
        <f>ROUND(I339*H339,2)</f>
        <v>0</v>
      </c>
      <c r="K339" s="279" t="s">
        <v>1</v>
      </c>
      <c r="L339" s="284"/>
      <c r="M339" s="285" t="s">
        <v>1</v>
      </c>
      <c r="N339" s="286" t="s">
        <v>46</v>
      </c>
      <c r="O339" s="92"/>
      <c r="P339" s="228">
        <f>O339*H339</f>
        <v>0</v>
      </c>
      <c r="Q339" s="228">
        <v>0.0717</v>
      </c>
      <c r="R339" s="228">
        <f>Q339*H339</f>
        <v>14.121314999999999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183</v>
      </c>
      <c r="AT339" s="230" t="s">
        <v>295</v>
      </c>
      <c r="AU339" s="230" t="s">
        <v>91</v>
      </c>
      <c r="AY339" s="18" t="s">
        <v>132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89</v>
      </c>
      <c r="BK339" s="231">
        <f>ROUND(I339*H339,2)</f>
        <v>0</v>
      </c>
      <c r="BL339" s="18" t="s">
        <v>139</v>
      </c>
      <c r="BM339" s="230" t="s">
        <v>391</v>
      </c>
    </row>
    <row r="340" s="2" customFormat="1">
      <c r="A340" s="39"/>
      <c r="B340" s="40"/>
      <c r="C340" s="41"/>
      <c r="D340" s="234" t="s">
        <v>392</v>
      </c>
      <c r="E340" s="41"/>
      <c r="F340" s="287" t="s">
        <v>393</v>
      </c>
      <c r="G340" s="41"/>
      <c r="H340" s="41"/>
      <c r="I340" s="288"/>
      <c r="J340" s="41"/>
      <c r="K340" s="41"/>
      <c r="L340" s="45"/>
      <c r="M340" s="289"/>
      <c r="N340" s="290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392</v>
      </c>
      <c r="AU340" s="18" t="s">
        <v>91</v>
      </c>
    </row>
    <row r="341" s="14" customFormat="1">
      <c r="A341" s="14"/>
      <c r="B341" s="243"/>
      <c r="C341" s="244"/>
      <c r="D341" s="234" t="s">
        <v>141</v>
      </c>
      <c r="E341" s="244"/>
      <c r="F341" s="246" t="s">
        <v>394</v>
      </c>
      <c r="G341" s="244"/>
      <c r="H341" s="247">
        <v>196.94999999999999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141</v>
      </c>
      <c r="AU341" s="253" t="s">
        <v>91</v>
      </c>
      <c r="AV341" s="14" t="s">
        <v>91</v>
      </c>
      <c r="AW341" s="14" t="s">
        <v>4</v>
      </c>
      <c r="AX341" s="14" t="s">
        <v>89</v>
      </c>
      <c r="AY341" s="253" t="s">
        <v>132</v>
      </c>
    </row>
    <row r="342" s="2" customFormat="1" ht="24.15" customHeight="1">
      <c r="A342" s="39"/>
      <c r="B342" s="40"/>
      <c r="C342" s="277" t="s">
        <v>395</v>
      </c>
      <c r="D342" s="277" t="s">
        <v>295</v>
      </c>
      <c r="E342" s="278" t="s">
        <v>396</v>
      </c>
      <c r="F342" s="279" t="s">
        <v>397</v>
      </c>
      <c r="G342" s="280" t="s">
        <v>398</v>
      </c>
      <c r="H342" s="281">
        <v>28</v>
      </c>
      <c r="I342" s="282"/>
      <c r="J342" s="283">
        <f>ROUND(I342*H342,2)</f>
        <v>0</v>
      </c>
      <c r="K342" s="279" t="s">
        <v>138</v>
      </c>
      <c r="L342" s="284"/>
      <c r="M342" s="285" t="s">
        <v>1</v>
      </c>
      <c r="N342" s="286" t="s">
        <v>46</v>
      </c>
      <c r="O342" s="92"/>
      <c r="P342" s="228">
        <f>O342*H342</f>
        <v>0</v>
      </c>
      <c r="Q342" s="228">
        <v>0.00059999999999999995</v>
      </c>
      <c r="R342" s="228">
        <f>Q342*H342</f>
        <v>0.016799999999999999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183</v>
      </c>
      <c r="AT342" s="230" t="s">
        <v>295</v>
      </c>
      <c r="AU342" s="230" t="s">
        <v>91</v>
      </c>
      <c r="AY342" s="18" t="s">
        <v>132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89</v>
      </c>
      <c r="BK342" s="231">
        <f>ROUND(I342*H342,2)</f>
        <v>0</v>
      </c>
      <c r="BL342" s="18" t="s">
        <v>139</v>
      </c>
      <c r="BM342" s="230" t="s">
        <v>399</v>
      </c>
    </row>
    <row r="343" s="14" customFormat="1">
      <c r="A343" s="14"/>
      <c r="B343" s="243"/>
      <c r="C343" s="244"/>
      <c r="D343" s="234" t="s">
        <v>141</v>
      </c>
      <c r="E343" s="245" t="s">
        <v>1</v>
      </c>
      <c r="F343" s="246" t="s">
        <v>324</v>
      </c>
      <c r="G343" s="244"/>
      <c r="H343" s="247">
        <v>28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141</v>
      </c>
      <c r="AU343" s="253" t="s">
        <v>91</v>
      </c>
      <c r="AV343" s="14" t="s">
        <v>91</v>
      </c>
      <c r="AW343" s="14" t="s">
        <v>36</v>
      </c>
      <c r="AX343" s="14" t="s">
        <v>89</v>
      </c>
      <c r="AY343" s="253" t="s">
        <v>132</v>
      </c>
    </row>
    <row r="344" s="2" customFormat="1" ht="44.25" customHeight="1">
      <c r="A344" s="39"/>
      <c r="B344" s="40"/>
      <c r="C344" s="219" t="s">
        <v>400</v>
      </c>
      <c r="D344" s="219" t="s">
        <v>134</v>
      </c>
      <c r="E344" s="220" t="s">
        <v>401</v>
      </c>
      <c r="F344" s="221" t="s">
        <v>402</v>
      </c>
      <c r="G344" s="222" t="s">
        <v>398</v>
      </c>
      <c r="H344" s="223">
        <v>1</v>
      </c>
      <c r="I344" s="224"/>
      <c r="J344" s="225">
        <f>ROUND(I344*H344,2)</f>
        <v>0</v>
      </c>
      <c r="K344" s="221" t="s">
        <v>138</v>
      </c>
      <c r="L344" s="45"/>
      <c r="M344" s="226" t="s">
        <v>1</v>
      </c>
      <c r="N344" s="227" t="s">
        <v>46</v>
      </c>
      <c r="O344" s="92"/>
      <c r="P344" s="228">
        <f>O344*H344</f>
        <v>0</v>
      </c>
      <c r="Q344" s="228">
        <v>0.0016692</v>
      </c>
      <c r="R344" s="228">
        <f>Q344*H344</f>
        <v>0.0016692</v>
      </c>
      <c r="S344" s="228">
        <v>0</v>
      </c>
      <c r="T344" s="229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0" t="s">
        <v>139</v>
      </c>
      <c r="AT344" s="230" t="s">
        <v>134</v>
      </c>
      <c r="AU344" s="230" t="s">
        <v>91</v>
      </c>
      <c r="AY344" s="18" t="s">
        <v>132</v>
      </c>
      <c r="BE344" s="231">
        <f>IF(N344="základní",J344,0)</f>
        <v>0</v>
      </c>
      <c r="BF344" s="231">
        <f>IF(N344="snížená",J344,0)</f>
        <v>0</v>
      </c>
      <c r="BG344" s="231">
        <f>IF(N344="zákl. přenesená",J344,0)</f>
        <v>0</v>
      </c>
      <c r="BH344" s="231">
        <f>IF(N344="sníž. přenesená",J344,0)</f>
        <v>0</v>
      </c>
      <c r="BI344" s="231">
        <f>IF(N344="nulová",J344,0)</f>
        <v>0</v>
      </c>
      <c r="BJ344" s="18" t="s">
        <v>89</v>
      </c>
      <c r="BK344" s="231">
        <f>ROUND(I344*H344,2)</f>
        <v>0</v>
      </c>
      <c r="BL344" s="18" t="s">
        <v>139</v>
      </c>
      <c r="BM344" s="230" t="s">
        <v>403</v>
      </c>
    </row>
    <row r="345" s="2" customFormat="1" ht="24.15" customHeight="1">
      <c r="A345" s="39"/>
      <c r="B345" s="40"/>
      <c r="C345" s="277" t="s">
        <v>404</v>
      </c>
      <c r="D345" s="277" t="s">
        <v>295</v>
      </c>
      <c r="E345" s="278" t="s">
        <v>405</v>
      </c>
      <c r="F345" s="279" t="s">
        <v>406</v>
      </c>
      <c r="G345" s="280" t="s">
        <v>398</v>
      </c>
      <c r="H345" s="281">
        <v>1</v>
      </c>
      <c r="I345" s="282"/>
      <c r="J345" s="283">
        <f>ROUND(I345*H345,2)</f>
        <v>0</v>
      </c>
      <c r="K345" s="279" t="s">
        <v>138</v>
      </c>
      <c r="L345" s="284"/>
      <c r="M345" s="285" t="s">
        <v>1</v>
      </c>
      <c r="N345" s="286" t="s">
        <v>46</v>
      </c>
      <c r="O345" s="92"/>
      <c r="P345" s="228">
        <f>O345*H345</f>
        <v>0</v>
      </c>
      <c r="Q345" s="228">
        <v>0.012200000000000001</v>
      </c>
      <c r="R345" s="228">
        <f>Q345*H345</f>
        <v>0.012200000000000001</v>
      </c>
      <c r="S345" s="228">
        <v>0</v>
      </c>
      <c r="T345" s="229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0" t="s">
        <v>183</v>
      </c>
      <c r="AT345" s="230" t="s">
        <v>295</v>
      </c>
      <c r="AU345" s="230" t="s">
        <v>91</v>
      </c>
      <c r="AY345" s="18" t="s">
        <v>132</v>
      </c>
      <c r="BE345" s="231">
        <f>IF(N345="základní",J345,0)</f>
        <v>0</v>
      </c>
      <c r="BF345" s="231">
        <f>IF(N345="snížená",J345,0)</f>
        <v>0</v>
      </c>
      <c r="BG345" s="231">
        <f>IF(N345="zákl. přenesená",J345,0)</f>
        <v>0</v>
      </c>
      <c r="BH345" s="231">
        <f>IF(N345="sníž. přenesená",J345,0)</f>
        <v>0</v>
      </c>
      <c r="BI345" s="231">
        <f>IF(N345="nulová",J345,0)</f>
        <v>0</v>
      </c>
      <c r="BJ345" s="18" t="s">
        <v>89</v>
      </c>
      <c r="BK345" s="231">
        <f>ROUND(I345*H345,2)</f>
        <v>0</v>
      </c>
      <c r="BL345" s="18" t="s">
        <v>139</v>
      </c>
      <c r="BM345" s="230" t="s">
        <v>407</v>
      </c>
    </row>
    <row r="346" s="2" customFormat="1" ht="49.05" customHeight="1">
      <c r="A346" s="39"/>
      <c r="B346" s="40"/>
      <c r="C346" s="219" t="s">
        <v>408</v>
      </c>
      <c r="D346" s="219" t="s">
        <v>134</v>
      </c>
      <c r="E346" s="220" t="s">
        <v>409</v>
      </c>
      <c r="F346" s="221" t="s">
        <v>410</v>
      </c>
      <c r="G346" s="222" t="s">
        <v>398</v>
      </c>
      <c r="H346" s="223">
        <v>5</v>
      </c>
      <c r="I346" s="224"/>
      <c r="J346" s="225">
        <f>ROUND(I346*H346,2)</f>
        <v>0</v>
      </c>
      <c r="K346" s="221" t="s">
        <v>138</v>
      </c>
      <c r="L346" s="45"/>
      <c r="M346" s="226" t="s">
        <v>1</v>
      </c>
      <c r="N346" s="227" t="s">
        <v>46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139</v>
      </c>
      <c r="AT346" s="230" t="s">
        <v>134</v>
      </c>
      <c r="AU346" s="230" t="s">
        <v>91</v>
      </c>
      <c r="AY346" s="18" t="s">
        <v>132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89</v>
      </c>
      <c r="BK346" s="231">
        <f>ROUND(I346*H346,2)</f>
        <v>0</v>
      </c>
      <c r="BL346" s="18" t="s">
        <v>139</v>
      </c>
      <c r="BM346" s="230" t="s">
        <v>411</v>
      </c>
    </row>
    <row r="347" s="2" customFormat="1" ht="24.15" customHeight="1">
      <c r="A347" s="39"/>
      <c r="B347" s="40"/>
      <c r="C347" s="277" t="s">
        <v>412</v>
      </c>
      <c r="D347" s="277" t="s">
        <v>295</v>
      </c>
      <c r="E347" s="278" t="s">
        <v>413</v>
      </c>
      <c r="F347" s="279" t="s">
        <v>414</v>
      </c>
      <c r="G347" s="280" t="s">
        <v>398</v>
      </c>
      <c r="H347" s="281">
        <v>1</v>
      </c>
      <c r="I347" s="282"/>
      <c r="J347" s="283">
        <f>ROUND(I347*H347,2)</f>
        <v>0</v>
      </c>
      <c r="K347" s="279" t="s">
        <v>138</v>
      </c>
      <c r="L347" s="284"/>
      <c r="M347" s="285" t="s">
        <v>1</v>
      </c>
      <c r="N347" s="286" t="s">
        <v>46</v>
      </c>
      <c r="O347" s="92"/>
      <c r="P347" s="228">
        <f>O347*H347</f>
        <v>0</v>
      </c>
      <c r="Q347" s="228">
        <v>0.036499999999999998</v>
      </c>
      <c r="R347" s="228">
        <f>Q347*H347</f>
        <v>0.036499999999999998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183</v>
      </c>
      <c r="AT347" s="230" t="s">
        <v>295</v>
      </c>
      <c r="AU347" s="230" t="s">
        <v>91</v>
      </c>
      <c r="AY347" s="18" t="s">
        <v>132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89</v>
      </c>
      <c r="BK347" s="231">
        <f>ROUND(I347*H347,2)</f>
        <v>0</v>
      </c>
      <c r="BL347" s="18" t="s">
        <v>139</v>
      </c>
      <c r="BM347" s="230" t="s">
        <v>415</v>
      </c>
    </row>
    <row r="348" s="2" customFormat="1" ht="24.15" customHeight="1">
      <c r="A348" s="39"/>
      <c r="B348" s="40"/>
      <c r="C348" s="277" t="s">
        <v>416</v>
      </c>
      <c r="D348" s="277" t="s">
        <v>295</v>
      </c>
      <c r="E348" s="278" t="s">
        <v>417</v>
      </c>
      <c r="F348" s="279" t="s">
        <v>418</v>
      </c>
      <c r="G348" s="280" t="s">
        <v>398</v>
      </c>
      <c r="H348" s="281">
        <v>1</v>
      </c>
      <c r="I348" s="282"/>
      <c r="J348" s="283">
        <f>ROUND(I348*H348,2)</f>
        <v>0</v>
      </c>
      <c r="K348" s="279" t="s">
        <v>138</v>
      </c>
      <c r="L348" s="284"/>
      <c r="M348" s="285" t="s">
        <v>1</v>
      </c>
      <c r="N348" s="286" t="s">
        <v>46</v>
      </c>
      <c r="O348" s="92"/>
      <c r="P348" s="228">
        <f>O348*H348</f>
        <v>0</v>
      </c>
      <c r="Q348" s="228">
        <v>0.045600000000000002</v>
      </c>
      <c r="R348" s="228">
        <f>Q348*H348</f>
        <v>0.045600000000000002</v>
      </c>
      <c r="S348" s="228">
        <v>0</v>
      </c>
      <c r="T348" s="229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0" t="s">
        <v>183</v>
      </c>
      <c r="AT348" s="230" t="s">
        <v>295</v>
      </c>
      <c r="AU348" s="230" t="s">
        <v>91</v>
      </c>
      <c r="AY348" s="18" t="s">
        <v>132</v>
      </c>
      <c r="BE348" s="231">
        <f>IF(N348="základní",J348,0)</f>
        <v>0</v>
      </c>
      <c r="BF348" s="231">
        <f>IF(N348="snížená",J348,0)</f>
        <v>0</v>
      </c>
      <c r="BG348" s="231">
        <f>IF(N348="zákl. přenesená",J348,0)</f>
        <v>0</v>
      </c>
      <c r="BH348" s="231">
        <f>IF(N348="sníž. přenesená",J348,0)</f>
        <v>0</v>
      </c>
      <c r="BI348" s="231">
        <f>IF(N348="nulová",J348,0)</f>
        <v>0</v>
      </c>
      <c r="BJ348" s="18" t="s">
        <v>89</v>
      </c>
      <c r="BK348" s="231">
        <f>ROUND(I348*H348,2)</f>
        <v>0</v>
      </c>
      <c r="BL348" s="18" t="s">
        <v>139</v>
      </c>
      <c r="BM348" s="230" t="s">
        <v>419</v>
      </c>
    </row>
    <row r="349" s="2" customFormat="1" ht="24.15" customHeight="1">
      <c r="A349" s="39"/>
      <c r="B349" s="40"/>
      <c r="C349" s="277" t="s">
        <v>420</v>
      </c>
      <c r="D349" s="277" t="s">
        <v>295</v>
      </c>
      <c r="E349" s="278" t="s">
        <v>421</v>
      </c>
      <c r="F349" s="279" t="s">
        <v>422</v>
      </c>
      <c r="G349" s="280" t="s">
        <v>398</v>
      </c>
      <c r="H349" s="281">
        <v>3</v>
      </c>
      <c r="I349" s="282"/>
      <c r="J349" s="283">
        <f>ROUND(I349*H349,2)</f>
        <v>0</v>
      </c>
      <c r="K349" s="279" t="s">
        <v>138</v>
      </c>
      <c r="L349" s="284"/>
      <c r="M349" s="285" t="s">
        <v>1</v>
      </c>
      <c r="N349" s="286" t="s">
        <v>46</v>
      </c>
      <c r="O349" s="92"/>
      <c r="P349" s="228">
        <f>O349*H349</f>
        <v>0</v>
      </c>
      <c r="Q349" s="228">
        <v>0.049099999999999998</v>
      </c>
      <c r="R349" s="228">
        <f>Q349*H349</f>
        <v>0.14729999999999999</v>
      </c>
      <c r="S349" s="228">
        <v>0</v>
      </c>
      <c r="T349" s="229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0" t="s">
        <v>183</v>
      </c>
      <c r="AT349" s="230" t="s">
        <v>295</v>
      </c>
      <c r="AU349" s="230" t="s">
        <v>91</v>
      </c>
      <c r="AY349" s="18" t="s">
        <v>132</v>
      </c>
      <c r="BE349" s="231">
        <f>IF(N349="základní",J349,0)</f>
        <v>0</v>
      </c>
      <c r="BF349" s="231">
        <f>IF(N349="snížená",J349,0)</f>
        <v>0</v>
      </c>
      <c r="BG349" s="231">
        <f>IF(N349="zákl. přenesená",J349,0)</f>
        <v>0</v>
      </c>
      <c r="BH349" s="231">
        <f>IF(N349="sníž. přenesená",J349,0)</f>
        <v>0</v>
      </c>
      <c r="BI349" s="231">
        <f>IF(N349="nulová",J349,0)</f>
        <v>0</v>
      </c>
      <c r="BJ349" s="18" t="s">
        <v>89</v>
      </c>
      <c r="BK349" s="231">
        <f>ROUND(I349*H349,2)</f>
        <v>0</v>
      </c>
      <c r="BL349" s="18" t="s">
        <v>139</v>
      </c>
      <c r="BM349" s="230" t="s">
        <v>423</v>
      </c>
    </row>
    <row r="350" s="2" customFormat="1" ht="44.25" customHeight="1">
      <c r="A350" s="39"/>
      <c r="B350" s="40"/>
      <c r="C350" s="219" t="s">
        <v>424</v>
      </c>
      <c r="D350" s="219" t="s">
        <v>134</v>
      </c>
      <c r="E350" s="220" t="s">
        <v>425</v>
      </c>
      <c r="F350" s="221" t="s">
        <v>426</v>
      </c>
      <c r="G350" s="222" t="s">
        <v>398</v>
      </c>
      <c r="H350" s="223">
        <v>5</v>
      </c>
      <c r="I350" s="224"/>
      <c r="J350" s="225">
        <f>ROUND(I350*H350,2)</f>
        <v>0</v>
      </c>
      <c r="K350" s="221" t="s">
        <v>138</v>
      </c>
      <c r="L350" s="45"/>
      <c r="M350" s="226" t="s">
        <v>1</v>
      </c>
      <c r="N350" s="227" t="s">
        <v>46</v>
      </c>
      <c r="O350" s="92"/>
      <c r="P350" s="228">
        <f>O350*H350</f>
        <v>0</v>
      </c>
      <c r="Q350" s="228">
        <v>0.0054216000000000004</v>
      </c>
      <c r="R350" s="228">
        <f>Q350*H350</f>
        <v>0.027108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139</v>
      </c>
      <c r="AT350" s="230" t="s">
        <v>134</v>
      </c>
      <c r="AU350" s="230" t="s">
        <v>91</v>
      </c>
      <c r="AY350" s="18" t="s">
        <v>132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89</v>
      </c>
      <c r="BK350" s="231">
        <f>ROUND(I350*H350,2)</f>
        <v>0</v>
      </c>
      <c r="BL350" s="18" t="s">
        <v>139</v>
      </c>
      <c r="BM350" s="230" t="s">
        <v>427</v>
      </c>
    </row>
    <row r="351" s="2" customFormat="1" ht="24.15" customHeight="1">
      <c r="A351" s="39"/>
      <c r="B351" s="40"/>
      <c r="C351" s="277" t="s">
        <v>428</v>
      </c>
      <c r="D351" s="277" t="s">
        <v>295</v>
      </c>
      <c r="E351" s="278" t="s">
        <v>429</v>
      </c>
      <c r="F351" s="279" t="s">
        <v>430</v>
      </c>
      <c r="G351" s="280" t="s">
        <v>398</v>
      </c>
      <c r="H351" s="281">
        <v>1</v>
      </c>
      <c r="I351" s="282"/>
      <c r="J351" s="283">
        <f>ROUND(I351*H351,2)</f>
        <v>0</v>
      </c>
      <c r="K351" s="279" t="s">
        <v>138</v>
      </c>
      <c r="L351" s="284"/>
      <c r="M351" s="285" t="s">
        <v>1</v>
      </c>
      <c r="N351" s="286" t="s">
        <v>46</v>
      </c>
      <c r="O351" s="92"/>
      <c r="P351" s="228">
        <f>O351*H351</f>
        <v>0</v>
      </c>
      <c r="Q351" s="228">
        <v>0.0246</v>
      </c>
      <c r="R351" s="228">
        <f>Q351*H351</f>
        <v>0.0246</v>
      </c>
      <c r="S351" s="228">
        <v>0</v>
      </c>
      <c r="T351" s="229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0" t="s">
        <v>183</v>
      </c>
      <c r="AT351" s="230" t="s">
        <v>295</v>
      </c>
      <c r="AU351" s="230" t="s">
        <v>91</v>
      </c>
      <c r="AY351" s="18" t="s">
        <v>132</v>
      </c>
      <c r="BE351" s="231">
        <f>IF(N351="základní",J351,0)</f>
        <v>0</v>
      </c>
      <c r="BF351" s="231">
        <f>IF(N351="snížená",J351,0)</f>
        <v>0</v>
      </c>
      <c r="BG351" s="231">
        <f>IF(N351="zákl. přenesená",J351,0)</f>
        <v>0</v>
      </c>
      <c r="BH351" s="231">
        <f>IF(N351="sníž. přenesená",J351,0)</f>
        <v>0</v>
      </c>
      <c r="BI351" s="231">
        <f>IF(N351="nulová",J351,0)</f>
        <v>0</v>
      </c>
      <c r="BJ351" s="18" t="s">
        <v>89</v>
      </c>
      <c r="BK351" s="231">
        <f>ROUND(I351*H351,2)</f>
        <v>0</v>
      </c>
      <c r="BL351" s="18" t="s">
        <v>139</v>
      </c>
      <c r="BM351" s="230" t="s">
        <v>431</v>
      </c>
    </row>
    <row r="352" s="2" customFormat="1" ht="33" customHeight="1">
      <c r="A352" s="39"/>
      <c r="B352" s="40"/>
      <c r="C352" s="277" t="s">
        <v>432</v>
      </c>
      <c r="D352" s="277" t="s">
        <v>295</v>
      </c>
      <c r="E352" s="278" t="s">
        <v>433</v>
      </c>
      <c r="F352" s="279" t="s">
        <v>434</v>
      </c>
      <c r="G352" s="280" t="s">
        <v>398</v>
      </c>
      <c r="H352" s="281">
        <v>3</v>
      </c>
      <c r="I352" s="282"/>
      <c r="J352" s="283">
        <f>ROUND(I352*H352,2)</f>
        <v>0</v>
      </c>
      <c r="K352" s="279" t="s">
        <v>138</v>
      </c>
      <c r="L352" s="284"/>
      <c r="M352" s="285" t="s">
        <v>1</v>
      </c>
      <c r="N352" s="286" t="s">
        <v>46</v>
      </c>
      <c r="O352" s="92"/>
      <c r="P352" s="228">
        <f>O352*H352</f>
        <v>0</v>
      </c>
      <c r="Q352" s="228">
        <v>0.042099999999999999</v>
      </c>
      <c r="R352" s="228">
        <f>Q352*H352</f>
        <v>0.1263</v>
      </c>
      <c r="S352" s="228">
        <v>0</v>
      </c>
      <c r="T352" s="229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0" t="s">
        <v>183</v>
      </c>
      <c r="AT352" s="230" t="s">
        <v>295</v>
      </c>
      <c r="AU352" s="230" t="s">
        <v>91</v>
      </c>
      <c r="AY352" s="18" t="s">
        <v>132</v>
      </c>
      <c r="BE352" s="231">
        <f>IF(N352="základní",J352,0)</f>
        <v>0</v>
      </c>
      <c r="BF352" s="231">
        <f>IF(N352="snížená",J352,0)</f>
        <v>0</v>
      </c>
      <c r="BG352" s="231">
        <f>IF(N352="zákl. přenesená",J352,0)</f>
        <v>0</v>
      </c>
      <c r="BH352" s="231">
        <f>IF(N352="sníž. přenesená",J352,0)</f>
        <v>0</v>
      </c>
      <c r="BI352" s="231">
        <f>IF(N352="nulová",J352,0)</f>
        <v>0</v>
      </c>
      <c r="BJ352" s="18" t="s">
        <v>89</v>
      </c>
      <c r="BK352" s="231">
        <f>ROUND(I352*H352,2)</f>
        <v>0</v>
      </c>
      <c r="BL352" s="18" t="s">
        <v>139</v>
      </c>
      <c r="BM352" s="230" t="s">
        <v>435</v>
      </c>
    </row>
    <row r="353" s="2" customFormat="1" ht="16.5" customHeight="1">
      <c r="A353" s="39"/>
      <c r="B353" s="40"/>
      <c r="C353" s="277" t="s">
        <v>436</v>
      </c>
      <c r="D353" s="277" t="s">
        <v>295</v>
      </c>
      <c r="E353" s="278" t="s">
        <v>437</v>
      </c>
      <c r="F353" s="279" t="s">
        <v>438</v>
      </c>
      <c r="G353" s="280" t="s">
        <v>398</v>
      </c>
      <c r="H353" s="281">
        <v>1</v>
      </c>
      <c r="I353" s="282"/>
      <c r="J353" s="283">
        <f>ROUND(I353*H353,2)</f>
        <v>0</v>
      </c>
      <c r="K353" s="279" t="s">
        <v>1</v>
      </c>
      <c r="L353" s="284"/>
      <c r="M353" s="285" t="s">
        <v>1</v>
      </c>
      <c r="N353" s="286" t="s">
        <v>46</v>
      </c>
      <c r="O353" s="92"/>
      <c r="P353" s="228">
        <f>O353*H353</f>
        <v>0</v>
      </c>
      <c r="Q353" s="228">
        <v>0.02</v>
      </c>
      <c r="R353" s="228">
        <f>Q353*H353</f>
        <v>0.02</v>
      </c>
      <c r="S353" s="228">
        <v>0</v>
      </c>
      <c r="T353" s="229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0" t="s">
        <v>183</v>
      </c>
      <c r="AT353" s="230" t="s">
        <v>295</v>
      </c>
      <c r="AU353" s="230" t="s">
        <v>91</v>
      </c>
      <c r="AY353" s="18" t="s">
        <v>132</v>
      </c>
      <c r="BE353" s="231">
        <f>IF(N353="základní",J353,0)</f>
        <v>0</v>
      </c>
      <c r="BF353" s="231">
        <f>IF(N353="snížená",J353,0)</f>
        <v>0</v>
      </c>
      <c r="BG353" s="231">
        <f>IF(N353="zákl. přenesená",J353,0)</f>
        <v>0</v>
      </c>
      <c r="BH353" s="231">
        <f>IF(N353="sníž. přenesená",J353,0)</f>
        <v>0</v>
      </c>
      <c r="BI353" s="231">
        <f>IF(N353="nulová",J353,0)</f>
        <v>0</v>
      </c>
      <c r="BJ353" s="18" t="s">
        <v>89</v>
      </c>
      <c r="BK353" s="231">
        <f>ROUND(I353*H353,2)</f>
        <v>0</v>
      </c>
      <c r="BL353" s="18" t="s">
        <v>139</v>
      </c>
      <c r="BM353" s="230" t="s">
        <v>439</v>
      </c>
    </row>
    <row r="354" s="2" customFormat="1" ht="44.25" customHeight="1">
      <c r="A354" s="39"/>
      <c r="B354" s="40"/>
      <c r="C354" s="219" t="s">
        <v>440</v>
      </c>
      <c r="D354" s="219" t="s">
        <v>134</v>
      </c>
      <c r="E354" s="220" t="s">
        <v>441</v>
      </c>
      <c r="F354" s="221" t="s">
        <v>442</v>
      </c>
      <c r="G354" s="222" t="s">
        <v>398</v>
      </c>
      <c r="H354" s="223">
        <v>1</v>
      </c>
      <c r="I354" s="224"/>
      <c r="J354" s="225">
        <f>ROUND(I354*H354,2)</f>
        <v>0</v>
      </c>
      <c r="K354" s="221" t="s">
        <v>138</v>
      </c>
      <c r="L354" s="45"/>
      <c r="M354" s="226" t="s">
        <v>1</v>
      </c>
      <c r="N354" s="227" t="s">
        <v>46</v>
      </c>
      <c r="O354" s="92"/>
      <c r="P354" s="228">
        <f>O354*H354</f>
        <v>0</v>
      </c>
      <c r="Q354" s="228">
        <v>0.0079588999999999997</v>
      </c>
      <c r="R354" s="228">
        <f>Q354*H354</f>
        <v>0.0079588999999999997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139</v>
      </c>
      <c r="AT354" s="230" t="s">
        <v>134</v>
      </c>
      <c r="AU354" s="230" t="s">
        <v>91</v>
      </c>
      <c r="AY354" s="18" t="s">
        <v>132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89</v>
      </c>
      <c r="BK354" s="231">
        <f>ROUND(I354*H354,2)</f>
        <v>0</v>
      </c>
      <c r="BL354" s="18" t="s">
        <v>139</v>
      </c>
      <c r="BM354" s="230" t="s">
        <v>443</v>
      </c>
    </row>
    <row r="355" s="2" customFormat="1" ht="33" customHeight="1">
      <c r="A355" s="39"/>
      <c r="B355" s="40"/>
      <c r="C355" s="277" t="s">
        <v>444</v>
      </c>
      <c r="D355" s="277" t="s">
        <v>295</v>
      </c>
      <c r="E355" s="278" t="s">
        <v>445</v>
      </c>
      <c r="F355" s="279" t="s">
        <v>446</v>
      </c>
      <c r="G355" s="280" t="s">
        <v>398</v>
      </c>
      <c r="H355" s="281">
        <v>1</v>
      </c>
      <c r="I355" s="282"/>
      <c r="J355" s="283">
        <f>ROUND(I355*H355,2)</f>
        <v>0</v>
      </c>
      <c r="K355" s="279" t="s">
        <v>138</v>
      </c>
      <c r="L355" s="284"/>
      <c r="M355" s="285" t="s">
        <v>1</v>
      </c>
      <c r="N355" s="286" t="s">
        <v>46</v>
      </c>
      <c r="O355" s="92"/>
      <c r="P355" s="228">
        <f>O355*H355</f>
        <v>0</v>
      </c>
      <c r="Q355" s="228">
        <v>0.12</v>
      </c>
      <c r="R355" s="228">
        <f>Q355*H355</f>
        <v>0.12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183</v>
      </c>
      <c r="AT355" s="230" t="s">
        <v>295</v>
      </c>
      <c r="AU355" s="230" t="s">
        <v>91</v>
      </c>
      <c r="AY355" s="18" t="s">
        <v>132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89</v>
      </c>
      <c r="BK355" s="231">
        <f>ROUND(I355*H355,2)</f>
        <v>0</v>
      </c>
      <c r="BL355" s="18" t="s">
        <v>139</v>
      </c>
      <c r="BM355" s="230" t="s">
        <v>447</v>
      </c>
    </row>
    <row r="356" s="2" customFormat="1" ht="37.8" customHeight="1">
      <c r="A356" s="39"/>
      <c r="B356" s="40"/>
      <c r="C356" s="219" t="s">
        <v>448</v>
      </c>
      <c r="D356" s="219" t="s">
        <v>134</v>
      </c>
      <c r="E356" s="220" t="s">
        <v>449</v>
      </c>
      <c r="F356" s="221" t="s">
        <v>450</v>
      </c>
      <c r="G356" s="222" t="s">
        <v>163</v>
      </c>
      <c r="H356" s="223">
        <v>87</v>
      </c>
      <c r="I356" s="224"/>
      <c r="J356" s="225">
        <f>ROUND(I356*H356,2)</f>
        <v>0</v>
      </c>
      <c r="K356" s="221" t="s">
        <v>138</v>
      </c>
      <c r="L356" s="45"/>
      <c r="M356" s="226" t="s">
        <v>1</v>
      </c>
      <c r="N356" s="227" t="s">
        <v>46</v>
      </c>
      <c r="O356" s="92"/>
      <c r="P356" s="228">
        <f>O356*H356</f>
        <v>0</v>
      </c>
      <c r="Q356" s="228">
        <v>0</v>
      </c>
      <c r="R356" s="228">
        <f>Q356*H356</f>
        <v>0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139</v>
      </c>
      <c r="AT356" s="230" t="s">
        <v>134</v>
      </c>
      <c r="AU356" s="230" t="s">
        <v>91</v>
      </c>
      <c r="AY356" s="18" t="s">
        <v>132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89</v>
      </c>
      <c r="BK356" s="231">
        <f>ROUND(I356*H356,2)</f>
        <v>0</v>
      </c>
      <c r="BL356" s="18" t="s">
        <v>139</v>
      </c>
      <c r="BM356" s="230" t="s">
        <v>451</v>
      </c>
    </row>
    <row r="357" s="2" customFormat="1" ht="24.15" customHeight="1">
      <c r="A357" s="39"/>
      <c r="B357" s="40"/>
      <c r="C357" s="277" t="s">
        <v>452</v>
      </c>
      <c r="D357" s="277" t="s">
        <v>295</v>
      </c>
      <c r="E357" s="278" t="s">
        <v>453</v>
      </c>
      <c r="F357" s="279" t="s">
        <v>454</v>
      </c>
      <c r="G357" s="280" t="s">
        <v>163</v>
      </c>
      <c r="H357" s="281">
        <v>88.305000000000007</v>
      </c>
      <c r="I357" s="282"/>
      <c r="J357" s="283">
        <f>ROUND(I357*H357,2)</f>
        <v>0</v>
      </c>
      <c r="K357" s="279" t="s">
        <v>1</v>
      </c>
      <c r="L357" s="284"/>
      <c r="M357" s="285" t="s">
        <v>1</v>
      </c>
      <c r="N357" s="286" t="s">
        <v>46</v>
      </c>
      <c r="O357" s="92"/>
      <c r="P357" s="228">
        <f>O357*H357</f>
        <v>0</v>
      </c>
      <c r="Q357" s="228">
        <v>0.00042000000000000002</v>
      </c>
      <c r="R357" s="228">
        <f>Q357*H357</f>
        <v>0.037088100000000006</v>
      </c>
      <c r="S357" s="228">
        <v>0</v>
      </c>
      <c r="T357" s="229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0" t="s">
        <v>183</v>
      </c>
      <c r="AT357" s="230" t="s">
        <v>295</v>
      </c>
      <c r="AU357" s="230" t="s">
        <v>91</v>
      </c>
      <c r="AY357" s="18" t="s">
        <v>132</v>
      </c>
      <c r="BE357" s="231">
        <f>IF(N357="základní",J357,0)</f>
        <v>0</v>
      </c>
      <c r="BF357" s="231">
        <f>IF(N357="snížená",J357,0)</f>
        <v>0</v>
      </c>
      <c r="BG357" s="231">
        <f>IF(N357="zákl. přenesená",J357,0)</f>
        <v>0</v>
      </c>
      <c r="BH357" s="231">
        <f>IF(N357="sníž. přenesená",J357,0)</f>
        <v>0</v>
      </c>
      <c r="BI357" s="231">
        <f>IF(N357="nulová",J357,0)</f>
        <v>0</v>
      </c>
      <c r="BJ357" s="18" t="s">
        <v>89</v>
      </c>
      <c r="BK357" s="231">
        <f>ROUND(I357*H357,2)</f>
        <v>0</v>
      </c>
      <c r="BL357" s="18" t="s">
        <v>139</v>
      </c>
      <c r="BM357" s="230" t="s">
        <v>455</v>
      </c>
    </row>
    <row r="358" s="2" customFormat="1">
      <c r="A358" s="39"/>
      <c r="B358" s="40"/>
      <c r="C358" s="41"/>
      <c r="D358" s="234" t="s">
        <v>392</v>
      </c>
      <c r="E358" s="41"/>
      <c r="F358" s="287" t="s">
        <v>456</v>
      </c>
      <c r="G358" s="41"/>
      <c r="H358" s="41"/>
      <c r="I358" s="288"/>
      <c r="J358" s="41"/>
      <c r="K358" s="41"/>
      <c r="L358" s="45"/>
      <c r="M358" s="289"/>
      <c r="N358" s="290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392</v>
      </c>
      <c r="AU358" s="18" t="s">
        <v>91</v>
      </c>
    </row>
    <row r="359" s="14" customFormat="1">
      <c r="A359" s="14"/>
      <c r="B359" s="243"/>
      <c r="C359" s="244"/>
      <c r="D359" s="234" t="s">
        <v>141</v>
      </c>
      <c r="E359" s="244"/>
      <c r="F359" s="246" t="s">
        <v>457</v>
      </c>
      <c r="G359" s="244"/>
      <c r="H359" s="247">
        <v>88.305000000000007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141</v>
      </c>
      <c r="AU359" s="253" t="s">
        <v>91</v>
      </c>
      <c r="AV359" s="14" t="s">
        <v>91</v>
      </c>
      <c r="AW359" s="14" t="s">
        <v>4</v>
      </c>
      <c r="AX359" s="14" t="s">
        <v>89</v>
      </c>
      <c r="AY359" s="253" t="s">
        <v>132</v>
      </c>
    </row>
    <row r="360" s="2" customFormat="1" ht="37.8" customHeight="1">
      <c r="A360" s="39"/>
      <c r="B360" s="40"/>
      <c r="C360" s="219" t="s">
        <v>458</v>
      </c>
      <c r="D360" s="219" t="s">
        <v>134</v>
      </c>
      <c r="E360" s="220" t="s">
        <v>459</v>
      </c>
      <c r="F360" s="221" t="s">
        <v>460</v>
      </c>
      <c r="G360" s="222" t="s">
        <v>398</v>
      </c>
      <c r="H360" s="223">
        <v>1</v>
      </c>
      <c r="I360" s="224"/>
      <c r="J360" s="225">
        <f>ROUND(I360*H360,2)</f>
        <v>0</v>
      </c>
      <c r="K360" s="221" t="s">
        <v>138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139</v>
      </c>
      <c r="AT360" s="230" t="s">
        <v>134</v>
      </c>
      <c r="AU360" s="230" t="s">
        <v>91</v>
      </c>
      <c r="AY360" s="18" t="s">
        <v>132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89</v>
      </c>
      <c r="BK360" s="231">
        <f>ROUND(I360*H360,2)</f>
        <v>0</v>
      </c>
      <c r="BL360" s="18" t="s">
        <v>139</v>
      </c>
      <c r="BM360" s="230" t="s">
        <v>461</v>
      </c>
    </row>
    <row r="361" s="2" customFormat="1" ht="16.5" customHeight="1">
      <c r="A361" s="39"/>
      <c r="B361" s="40"/>
      <c r="C361" s="277" t="s">
        <v>462</v>
      </c>
      <c r="D361" s="277" t="s">
        <v>295</v>
      </c>
      <c r="E361" s="278" t="s">
        <v>463</v>
      </c>
      <c r="F361" s="279" t="s">
        <v>464</v>
      </c>
      <c r="G361" s="280" t="s">
        <v>398</v>
      </c>
      <c r="H361" s="281">
        <v>1</v>
      </c>
      <c r="I361" s="282"/>
      <c r="J361" s="283">
        <f>ROUND(I361*H361,2)</f>
        <v>0</v>
      </c>
      <c r="K361" s="279" t="s">
        <v>138</v>
      </c>
      <c r="L361" s="284"/>
      <c r="M361" s="285" t="s">
        <v>1</v>
      </c>
      <c r="N361" s="286" t="s">
        <v>46</v>
      </c>
      <c r="O361" s="92"/>
      <c r="P361" s="228">
        <f>O361*H361</f>
        <v>0</v>
      </c>
      <c r="Q361" s="228">
        <v>0.00012999999999999999</v>
      </c>
      <c r="R361" s="228">
        <f>Q361*H361</f>
        <v>0.00012999999999999999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183</v>
      </c>
      <c r="AT361" s="230" t="s">
        <v>295</v>
      </c>
      <c r="AU361" s="230" t="s">
        <v>91</v>
      </c>
      <c r="AY361" s="18" t="s">
        <v>132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89</v>
      </c>
      <c r="BK361" s="231">
        <f>ROUND(I361*H361,2)</f>
        <v>0</v>
      </c>
      <c r="BL361" s="18" t="s">
        <v>139</v>
      </c>
      <c r="BM361" s="230" t="s">
        <v>465</v>
      </c>
    </row>
    <row r="362" s="2" customFormat="1" ht="37.8" customHeight="1">
      <c r="A362" s="39"/>
      <c r="B362" s="40"/>
      <c r="C362" s="219" t="s">
        <v>466</v>
      </c>
      <c r="D362" s="219" t="s">
        <v>134</v>
      </c>
      <c r="E362" s="220" t="s">
        <v>467</v>
      </c>
      <c r="F362" s="221" t="s">
        <v>468</v>
      </c>
      <c r="G362" s="222" t="s">
        <v>398</v>
      </c>
      <c r="H362" s="223">
        <v>1</v>
      </c>
      <c r="I362" s="224"/>
      <c r="J362" s="225">
        <f>ROUND(I362*H362,2)</f>
        <v>0</v>
      </c>
      <c r="K362" s="221" t="s">
        <v>138</v>
      </c>
      <c r="L362" s="45"/>
      <c r="M362" s="226" t="s">
        <v>1</v>
      </c>
      <c r="N362" s="227" t="s">
        <v>46</v>
      </c>
      <c r="O362" s="92"/>
      <c r="P362" s="228">
        <f>O362*H362</f>
        <v>0</v>
      </c>
      <c r="Q362" s="228">
        <v>0</v>
      </c>
      <c r="R362" s="228">
        <f>Q362*H362</f>
        <v>0</v>
      </c>
      <c r="S362" s="228">
        <v>0</v>
      </c>
      <c r="T362" s="229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0" t="s">
        <v>139</v>
      </c>
      <c r="AT362" s="230" t="s">
        <v>134</v>
      </c>
      <c r="AU362" s="230" t="s">
        <v>91</v>
      </c>
      <c r="AY362" s="18" t="s">
        <v>132</v>
      </c>
      <c r="BE362" s="231">
        <f>IF(N362="základní",J362,0)</f>
        <v>0</v>
      </c>
      <c r="BF362" s="231">
        <f>IF(N362="snížená",J362,0)</f>
        <v>0</v>
      </c>
      <c r="BG362" s="231">
        <f>IF(N362="zákl. přenesená",J362,0)</f>
        <v>0</v>
      </c>
      <c r="BH362" s="231">
        <f>IF(N362="sníž. přenesená",J362,0)</f>
        <v>0</v>
      </c>
      <c r="BI362" s="231">
        <f>IF(N362="nulová",J362,0)</f>
        <v>0</v>
      </c>
      <c r="BJ362" s="18" t="s">
        <v>89</v>
      </c>
      <c r="BK362" s="231">
        <f>ROUND(I362*H362,2)</f>
        <v>0</v>
      </c>
      <c r="BL362" s="18" t="s">
        <v>139</v>
      </c>
      <c r="BM362" s="230" t="s">
        <v>469</v>
      </c>
    </row>
    <row r="363" s="2" customFormat="1" ht="24.15" customHeight="1">
      <c r="A363" s="39"/>
      <c r="B363" s="40"/>
      <c r="C363" s="277" t="s">
        <v>470</v>
      </c>
      <c r="D363" s="277" t="s">
        <v>295</v>
      </c>
      <c r="E363" s="278" t="s">
        <v>471</v>
      </c>
      <c r="F363" s="279" t="s">
        <v>472</v>
      </c>
      <c r="G363" s="280" t="s">
        <v>398</v>
      </c>
      <c r="H363" s="281">
        <v>1</v>
      </c>
      <c r="I363" s="282"/>
      <c r="J363" s="283">
        <f>ROUND(I363*H363,2)</f>
        <v>0</v>
      </c>
      <c r="K363" s="279" t="s">
        <v>1</v>
      </c>
      <c r="L363" s="284"/>
      <c r="M363" s="285" t="s">
        <v>1</v>
      </c>
      <c r="N363" s="286" t="s">
        <v>46</v>
      </c>
      <c r="O363" s="92"/>
      <c r="P363" s="228">
        <f>O363*H363</f>
        <v>0</v>
      </c>
      <c r="Q363" s="228">
        <v>0.00031</v>
      </c>
      <c r="R363" s="228">
        <f>Q363*H363</f>
        <v>0.00031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183</v>
      </c>
      <c r="AT363" s="230" t="s">
        <v>295</v>
      </c>
      <c r="AU363" s="230" t="s">
        <v>91</v>
      </c>
      <c r="AY363" s="18" t="s">
        <v>132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89</v>
      </c>
      <c r="BK363" s="231">
        <f>ROUND(I363*H363,2)</f>
        <v>0</v>
      </c>
      <c r="BL363" s="18" t="s">
        <v>139</v>
      </c>
      <c r="BM363" s="230" t="s">
        <v>473</v>
      </c>
    </row>
    <row r="364" s="2" customFormat="1" ht="33" customHeight="1">
      <c r="A364" s="39"/>
      <c r="B364" s="40"/>
      <c r="C364" s="219" t="s">
        <v>474</v>
      </c>
      <c r="D364" s="219" t="s">
        <v>134</v>
      </c>
      <c r="E364" s="220" t="s">
        <v>475</v>
      </c>
      <c r="F364" s="221" t="s">
        <v>476</v>
      </c>
      <c r="G364" s="222" t="s">
        <v>398</v>
      </c>
      <c r="H364" s="223">
        <v>1</v>
      </c>
      <c r="I364" s="224"/>
      <c r="J364" s="225">
        <f>ROUND(I364*H364,2)</f>
        <v>0</v>
      </c>
      <c r="K364" s="221" t="s">
        <v>138</v>
      </c>
      <c r="L364" s="45"/>
      <c r="M364" s="226" t="s">
        <v>1</v>
      </c>
      <c r="N364" s="227" t="s">
        <v>46</v>
      </c>
      <c r="O364" s="92"/>
      <c r="P364" s="228">
        <f>O364*H364</f>
        <v>0</v>
      </c>
      <c r="Q364" s="228">
        <v>0.00016000000000000001</v>
      </c>
      <c r="R364" s="228">
        <f>Q364*H364</f>
        <v>0.00016000000000000001</v>
      </c>
      <c r="S364" s="228">
        <v>0</v>
      </c>
      <c r="T364" s="229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0" t="s">
        <v>139</v>
      </c>
      <c r="AT364" s="230" t="s">
        <v>134</v>
      </c>
      <c r="AU364" s="230" t="s">
        <v>91</v>
      </c>
      <c r="AY364" s="18" t="s">
        <v>132</v>
      </c>
      <c r="BE364" s="231">
        <f>IF(N364="základní",J364,0)</f>
        <v>0</v>
      </c>
      <c r="BF364" s="231">
        <f>IF(N364="snížená",J364,0)</f>
        <v>0</v>
      </c>
      <c r="BG364" s="231">
        <f>IF(N364="zákl. přenesená",J364,0)</f>
        <v>0</v>
      </c>
      <c r="BH364" s="231">
        <f>IF(N364="sníž. přenesená",J364,0)</f>
        <v>0</v>
      </c>
      <c r="BI364" s="231">
        <f>IF(N364="nulová",J364,0)</f>
        <v>0</v>
      </c>
      <c r="BJ364" s="18" t="s">
        <v>89</v>
      </c>
      <c r="BK364" s="231">
        <f>ROUND(I364*H364,2)</f>
        <v>0</v>
      </c>
      <c r="BL364" s="18" t="s">
        <v>139</v>
      </c>
      <c r="BM364" s="230" t="s">
        <v>477</v>
      </c>
    </row>
    <row r="365" s="2" customFormat="1" ht="24.15" customHeight="1">
      <c r="A365" s="39"/>
      <c r="B365" s="40"/>
      <c r="C365" s="277" t="s">
        <v>478</v>
      </c>
      <c r="D365" s="277" t="s">
        <v>295</v>
      </c>
      <c r="E365" s="278" t="s">
        <v>479</v>
      </c>
      <c r="F365" s="279" t="s">
        <v>480</v>
      </c>
      <c r="G365" s="280" t="s">
        <v>398</v>
      </c>
      <c r="H365" s="281">
        <v>1</v>
      </c>
      <c r="I365" s="282"/>
      <c r="J365" s="283">
        <f>ROUND(I365*H365,2)</f>
        <v>0</v>
      </c>
      <c r="K365" s="279" t="s">
        <v>1</v>
      </c>
      <c r="L365" s="284"/>
      <c r="M365" s="285" t="s">
        <v>1</v>
      </c>
      <c r="N365" s="286" t="s">
        <v>46</v>
      </c>
      <c r="O365" s="92"/>
      <c r="P365" s="228">
        <f>O365*H365</f>
        <v>0</v>
      </c>
      <c r="Q365" s="228">
        <v>0.00231</v>
      </c>
      <c r="R365" s="228">
        <f>Q365*H365</f>
        <v>0.00231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183</v>
      </c>
      <c r="AT365" s="230" t="s">
        <v>295</v>
      </c>
      <c r="AU365" s="230" t="s">
        <v>91</v>
      </c>
      <c r="AY365" s="18" t="s">
        <v>132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89</v>
      </c>
      <c r="BK365" s="231">
        <f>ROUND(I365*H365,2)</f>
        <v>0</v>
      </c>
      <c r="BL365" s="18" t="s">
        <v>139</v>
      </c>
      <c r="BM365" s="230" t="s">
        <v>481</v>
      </c>
    </row>
    <row r="366" s="2" customFormat="1" ht="24.15" customHeight="1">
      <c r="A366" s="39"/>
      <c r="B366" s="40"/>
      <c r="C366" s="277" t="s">
        <v>482</v>
      </c>
      <c r="D366" s="277" t="s">
        <v>295</v>
      </c>
      <c r="E366" s="278" t="s">
        <v>483</v>
      </c>
      <c r="F366" s="279" t="s">
        <v>484</v>
      </c>
      <c r="G366" s="280" t="s">
        <v>398</v>
      </c>
      <c r="H366" s="281">
        <v>1</v>
      </c>
      <c r="I366" s="282"/>
      <c r="J366" s="283">
        <f>ROUND(I366*H366,2)</f>
        <v>0</v>
      </c>
      <c r="K366" s="279" t="s">
        <v>1</v>
      </c>
      <c r="L366" s="284"/>
      <c r="M366" s="285" t="s">
        <v>1</v>
      </c>
      <c r="N366" s="286" t="s">
        <v>46</v>
      </c>
      <c r="O366" s="92"/>
      <c r="P366" s="228">
        <f>O366*H366</f>
        <v>0</v>
      </c>
      <c r="Q366" s="228">
        <v>0.0033999999999999998</v>
      </c>
      <c r="R366" s="228">
        <f>Q366*H366</f>
        <v>0.0033999999999999998</v>
      </c>
      <c r="S366" s="228">
        <v>0</v>
      </c>
      <c r="T366" s="229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0" t="s">
        <v>183</v>
      </c>
      <c r="AT366" s="230" t="s">
        <v>295</v>
      </c>
      <c r="AU366" s="230" t="s">
        <v>91</v>
      </c>
      <c r="AY366" s="18" t="s">
        <v>132</v>
      </c>
      <c r="BE366" s="231">
        <f>IF(N366="základní",J366,0)</f>
        <v>0</v>
      </c>
      <c r="BF366" s="231">
        <f>IF(N366="snížená",J366,0)</f>
        <v>0</v>
      </c>
      <c r="BG366" s="231">
        <f>IF(N366="zákl. přenesená",J366,0)</f>
        <v>0</v>
      </c>
      <c r="BH366" s="231">
        <f>IF(N366="sníž. přenesená",J366,0)</f>
        <v>0</v>
      </c>
      <c r="BI366" s="231">
        <f>IF(N366="nulová",J366,0)</f>
        <v>0</v>
      </c>
      <c r="BJ366" s="18" t="s">
        <v>89</v>
      </c>
      <c r="BK366" s="231">
        <f>ROUND(I366*H366,2)</f>
        <v>0</v>
      </c>
      <c r="BL366" s="18" t="s">
        <v>139</v>
      </c>
      <c r="BM366" s="230" t="s">
        <v>485</v>
      </c>
    </row>
    <row r="367" s="2" customFormat="1" ht="24.15" customHeight="1">
      <c r="A367" s="39"/>
      <c r="B367" s="40"/>
      <c r="C367" s="219" t="s">
        <v>486</v>
      </c>
      <c r="D367" s="219" t="s">
        <v>134</v>
      </c>
      <c r="E367" s="220" t="s">
        <v>487</v>
      </c>
      <c r="F367" s="221" t="s">
        <v>488</v>
      </c>
      <c r="G367" s="222" t="s">
        <v>398</v>
      </c>
      <c r="H367" s="223">
        <v>1</v>
      </c>
      <c r="I367" s="224"/>
      <c r="J367" s="225">
        <f>ROUND(I367*H367,2)</f>
        <v>0</v>
      </c>
      <c r="K367" s="221" t="s">
        <v>138</v>
      </c>
      <c r="L367" s="45"/>
      <c r="M367" s="226" t="s">
        <v>1</v>
      </c>
      <c r="N367" s="227" t="s">
        <v>46</v>
      </c>
      <c r="O367" s="92"/>
      <c r="P367" s="228">
        <f>O367*H367</f>
        <v>0</v>
      </c>
      <c r="Q367" s="228">
        <v>0.0013628</v>
      </c>
      <c r="R367" s="228">
        <f>Q367*H367</f>
        <v>0.0013628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139</v>
      </c>
      <c r="AT367" s="230" t="s">
        <v>134</v>
      </c>
      <c r="AU367" s="230" t="s">
        <v>91</v>
      </c>
      <c r="AY367" s="18" t="s">
        <v>132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89</v>
      </c>
      <c r="BK367" s="231">
        <f>ROUND(I367*H367,2)</f>
        <v>0</v>
      </c>
      <c r="BL367" s="18" t="s">
        <v>139</v>
      </c>
      <c r="BM367" s="230" t="s">
        <v>489</v>
      </c>
    </row>
    <row r="368" s="2" customFormat="1" ht="24.15" customHeight="1">
      <c r="A368" s="39"/>
      <c r="B368" s="40"/>
      <c r="C368" s="277" t="s">
        <v>490</v>
      </c>
      <c r="D368" s="277" t="s">
        <v>295</v>
      </c>
      <c r="E368" s="278" t="s">
        <v>491</v>
      </c>
      <c r="F368" s="279" t="s">
        <v>492</v>
      </c>
      <c r="G368" s="280" t="s">
        <v>398</v>
      </c>
      <c r="H368" s="281">
        <v>1</v>
      </c>
      <c r="I368" s="282"/>
      <c r="J368" s="283">
        <f>ROUND(I368*H368,2)</f>
        <v>0</v>
      </c>
      <c r="K368" s="279" t="s">
        <v>138</v>
      </c>
      <c r="L368" s="284"/>
      <c r="M368" s="285" t="s">
        <v>1</v>
      </c>
      <c r="N368" s="286" t="s">
        <v>46</v>
      </c>
      <c r="O368" s="92"/>
      <c r="P368" s="228">
        <f>O368*H368</f>
        <v>0</v>
      </c>
      <c r="Q368" s="228">
        <v>0.042999999999999997</v>
      </c>
      <c r="R368" s="228">
        <f>Q368*H368</f>
        <v>0.042999999999999997</v>
      </c>
      <c r="S368" s="228">
        <v>0</v>
      </c>
      <c r="T368" s="229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183</v>
      </c>
      <c r="AT368" s="230" t="s">
        <v>295</v>
      </c>
      <c r="AU368" s="230" t="s">
        <v>91</v>
      </c>
      <c r="AY368" s="18" t="s">
        <v>132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89</v>
      </c>
      <c r="BK368" s="231">
        <f>ROUND(I368*H368,2)</f>
        <v>0</v>
      </c>
      <c r="BL368" s="18" t="s">
        <v>139</v>
      </c>
      <c r="BM368" s="230" t="s">
        <v>493</v>
      </c>
    </row>
    <row r="369" s="2" customFormat="1" ht="49.05" customHeight="1">
      <c r="A369" s="39"/>
      <c r="B369" s="40"/>
      <c r="C369" s="219" t="s">
        <v>494</v>
      </c>
      <c r="D369" s="219" t="s">
        <v>134</v>
      </c>
      <c r="E369" s="220" t="s">
        <v>495</v>
      </c>
      <c r="F369" s="221" t="s">
        <v>496</v>
      </c>
      <c r="G369" s="222" t="s">
        <v>398</v>
      </c>
      <c r="H369" s="223">
        <v>2</v>
      </c>
      <c r="I369" s="224"/>
      <c r="J369" s="225">
        <f>ROUND(I369*H369,2)</f>
        <v>0</v>
      </c>
      <c r="K369" s="221" t="s">
        <v>138</v>
      </c>
      <c r="L369" s="45"/>
      <c r="M369" s="226" t="s">
        <v>1</v>
      </c>
      <c r="N369" s="227" t="s">
        <v>46</v>
      </c>
      <c r="O369" s="92"/>
      <c r="P369" s="228">
        <f>O369*H369</f>
        <v>0</v>
      </c>
      <c r="Q369" s="228">
        <v>0.0054459599999999997</v>
      </c>
      <c r="R369" s="228">
        <f>Q369*H369</f>
        <v>0.010891919999999999</v>
      </c>
      <c r="S369" s="228">
        <v>0</v>
      </c>
      <c r="T369" s="229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0" t="s">
        <v>139</v>
      </c>
      <c r="AT369" s="230" t="s">
        <v>134</v>
      </c>
      <c r="AU369" s="230" t="s">
        <v>91</v>
      </c>
      <c r="AY369" s="18" t="s">
        <v>132</v>
      </c>
      <c r="BE369" s="231">
        <f>IF(N369="základní",J369,0)</f>
        <v>0</v>
      </c>
      <c r="BF369" s="231">
        <f>IF(N369="snížená",J369,0)</f>
        <v>0</v>
      </c>
      <c r="BG369" s="231">
        <f>IF(N369="zákl. přenesená",J369,0)</f>
        <v>0</v>
      </c>
      <c r="BH369" s="231">
        <f>IF(N369="sníž. přenesená",J369,0)</f>
        <v>0</v>
      </c>
      <c r="BI369" s="231">
        <f>IF(N369="nulová",J369,0)</f>
        <v>0</v>
      </c>
      <c r="BJ369" s="18" t="s">
        <v>89</v>
      </c>
      <c r="BK369" s="231">
        <f>ROUND(I369*H369,2)</f>
        <v>0</v>
      </c>
      <c r="BL369" s="18" t="s">
        <v>139</v>
      </c>
      <c r="BM369" s="230" t="s">
        <v>497</v>
      </c>
    </row>
    <row r="370" s="2" customFormat="1" ht="24.15" customHeight="1">
      <c r="A370" s="39"/>
      <c r="B370" s="40"/>
      <c r="C370" s="277" t="s">
        <v>498</v>
      </c>
      <c r="D370" s="277" t="s">
        <v>295</v>
      </c>
      <c r="E370" s="278" t="s">
        <v>499</v>
      </c>
      <c r="F370" s="279" t="s">
        <v>500</v>
      </c>
      <c r="G370" s="280" t="s">
        <v>398</v>
      </c>
      <c r="H370" s="281">
        <v>2</v>
      </c>
      <c r="I370" s="282"/>
      <c r="J370" s="283">
        <f>ROUND(I370*H370,2)</f>
        <v>0</v>
      </c>
      <c r="K370" s="279" t="s">
        <v>138</v>
      </c>
      <c r="L370" s="284"/>
      <c r="M370" s="285" t="s">
        <v>1</v>
      </c>
      <c r="N370" s="286" t="s">
        <v>46</v>
      </c>
      <c r="O370" s="92"/>
      <c r="P370" s="228">
        <f>O370*H370</f>
        <v>0</v>
      </c>
      <c r="Q370" s="228">
        <v>0.14899999999999999</v>
      </c>
      <c r="R370" s="228">
        <f>Q370*H370</f>
        <v>0.29799999999999999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183</v>
      </c>
      <c r="AT370" s="230" t="s">
        <v>295</v>
      </c>
      <c r="AU370" s="230" t="s">
        <v>91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139</v>
      </c>
      <c r="BM370" s="230" t="s">
        <v>501</v>
      </c>
    </row>
    <row r="371" s="2" customFormat="1" ht="24.15" customHeight="1">
      <c r="A371" s="39"/>
      <c r="B371" s="40"/>
      <c r="C371" s="277" t="s">
        <v>502</v>
      </c>
      <c r="D371" s="277" t="s">
        <v>295</v>
      </c>
      <c r="E371" s="278" t="s">
        <v>503</v>
      </c>
      <c r="F371" s="279" t="s">
        <v>504</v>
      </c>
      <c r="G371" s="280" t="s">
        <v>398</v>
      </c>
      <c r="H371" s="281">
        <v>2</v>
      </c>
      <c r="I371" s="282"/>
      <c r="J371" s="283">
        <f>ROUND(I371*H371,2)</f>
        <v>0</v>
      </c>
      <c r="K371" s="279" t="s">
        <v>1</v>
      </c>
      <c r="L371" s="284"/>
      <c r="M371" s="285" t="s">
        <v>1</v>
      </c>
      <c r="N371" s="286" t="s">
        <v>46</v>
      </c>
      <c r="O371" s="92"/>
      <c r="P371" s="228">
        <f>O371*H371</f>
        <v>0</v>
      </c>
      <c r="Q371" s="228">
        <v>0.0069699999999999996</v>
      </c>
      <c r="R371" s="228">
        <f>Q371*H371</f>
        <v>0.013939999999999999</v>
      </c>
      <c r="S371" s="228">
        <v>0</v>
      </c>
      <c r="T371" s="229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0" t="s">
        <v>183</v>
      </c>
      <c r="AT371" s="230" t="s">
        <v>295</v>
      </c>
      <c r="AU371" s="230" t="s">
        <v>91</v>
      </c>
      <c r="AY371" s="18" t="s">
        <v>132</v>
      </c>
      <c r="BE371" s="231">
        <f>IF(N371="základní",J371,0)</f>
        <v>0</v>
      </c>
      <c r="BF371" s="231">
        <f>IF(N371="snížená",J371,0)</f>
        <v>0</v>
      </c>
      <c r="BG371" s="231">
        <f>IF(N371="zákl. přenesená",J371,0)</f>
        <v>0</v>
      </c>
      <c r="BH371" s="231">
        <f>IF(N371="sníž. přenesená",J371,0)</f>
        <v>0</v>
      </c>
      <c r="BI371" s="231">
        <f>IF(N371="nulová",J371,0)</f>
        <v>0</v>
      </c>
      <c r="BJ371" s="18" t="s">
        <v>89</v>
      </c>
      <c r="BK371" s="231">
        <f>ROUND(I371*H371,2)</f>
        <v>0</v>
      </c>
      <c r="BL371" s="18" t="s">
        <v>139</v>
      </c>
      <c r="BM371" s="230" t="s">
        <v>505</v>
      </c>
    </row>
    <row r="372" s="2" customFormat="1" ht="44.25" customHeight="1">
      <c r="A372" s="39"/>
      <c r="B372" s="40"/>
      <c r="C372" s="219" t="s">
        <v>506</v>
      </c>
      <c r="D372" s="219" t="s">
        <v>134</v>
      </c>
      <c r="E372" s="220" t="s">
        <v>507</v>
      </c>
      <c r="F372" s="221" t="s">
        <v>508</v>
      </c>
      <c r="G372" s="222" t="s">
        <v>398</v>
      </c>
      <c r="H372" s="223">
        <v>1</v>
      </c>
      <c r="I372" s="224"/>
      <c r="J372" s="225">
        <f>ROUND(I372*H372,2)</f>
        <v>0</v>
      </c>
      <c r="K372" s="221" t="s">
        <v>138</v>
      </c>
      <c r="L372" s="45"/>
      <c r="M372" s="226" t="s">
        <v>1</v>
      </c>
      <c r="N372" s="227" t="s">
        <v>46</v>
      </c>
      <c r="O372" s="92"/>
      <c r="P372" s="228">
        <f>O372*H372</f>
        <v>0</v>
      </c>
      <c r="Q372" s="228">
        <v>0</v>
      </c>
      <c r="R372" s="228">
        <f>Q372*H372</f>
        <v>0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139</v>
      </c>
      <c r="AT372" s="230" t="s">
        <v>134</v>
      </c>
      <c r="AU372" s="230" t="s">
        <v>91</v>
      </c>
      <c r="AY372" s="18" t="s">
        <v>132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89</v>
      </c>
      <c r="BK372" s="231">
        <f>ROUND(I372*H372,2)</f>
        <v>0</v>
      </c>
      <c r="BL372" s="18" t="s">
        <v>139</v>
      </c>
      <c r="BM372" s="230" t="s">
        <v>509</v>
      </c>
    </row>
    <row r="373" s="2" customFormat="1" ht="33" customHeight="1">
      <c r="A373" s="39"/>
      <c r="B373" s="40"/>
      <c r="C373" s="277" t="s">
        <v>510</v>
      </c>
      <c r="D373" s="277" t="s">
        <v>295</v>
      </c>
      <c r="E373" s="278" t="s">
        <v>511</v>
      </c>
      <c r="F373" s="279" t="s">
        <v>512</v>
      </c>
      <c r="G373" s="280" t="s">
        <v>398</v>
      </c>
      <c r="H373" s="281">
        <v>1</v>
      </c>
      <c r="I373" s="282"/>
      <c r="J373" s="283">
        <f>ROUND(I373*H373,2)</f>
        <v>0</v>
      </c>
      <c r="K373" s="279" t="s">
        <v>1</v>
      </c>
      <c r="L373" s="284"/>
      <c r="M373" s="285" t="s">
        <v>1</v>
      </c>
      <c r="N373" s="286" t="s">
        <v>46</v>
      </c>
      <c r="O373" s="92"/>
      <c r="P373" s="228">
        <f>O373*H373</f>
        <v>0</v>
      </c>
      <c r="Q373" s="228">
        <v>0.0043</v>
      </c>
      <c r="R373" s="228">
        <f>Q373*H373</f>
        <v>0.0043</v>
      </c>
      <c r="S373" s="228">
        <v>0</v>
      </c>
      <c r="T373" s="229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0" t="s">
        <v>183</v>
      </c>
      <c r="AT373" s="230" t="s">
        <v>295</v>
      </c>
      <c r="AU373" s="230" t="s">
        <v>91</v>
      </c>
      <c r="AY373" s="18" t="s">
        <v>132</v>
      </c>
      <c r="BE373" s="231">
        <f>IF(N373="základní",J373,0)</f>
        <v>0</v>
      </c>
      <c r="BF373" s="231">
        <f>IF(N373="snížená",J373,0)</f>
        <v>0</v>
      </c>
      <c r="BG373" s="231">
        <f>IF(N373="zákl. přenesená",J373,0)</f>
        <v>0</v>
      </c>
      <c r="BH373" s="231">
        <f>IF(N373="sníž. přenesená",J373,0)</f>
        <v>0</v>
      </c>
      <c r="BI373" s="231">
        <f>IF(N373="nulová",J373,0)</f>
        <v>0</v>
      </c>
      <c r="BJ373" s="18" t="s">
        <v>89</v>
      </c>
      <c r="BK373" s="231">
        <f>ROUND(I373*H373,2)</f>
        <v>0</v>
      </c>
      <c r="BL373" s="18" t="s">
        <v>139</v>
      </c>
      <c r="BM373" s="230" t="s">
        <v>513</v>
      </c>
    </row>
    <row r="374" s="2" customFormat="1" ht="37.8" customHeight="1">
      <c r="A374" s="39"/>
      <c r="B374" s="40"/>
      <c r="C374" s="219" t="s">
        <v>514</v>
      </c>
      <c r="D374" s="219" t="s">
        <v>134</v>
      </c>
      <c r="E374" s="220" t="s">
        <v>515</v>
      </c>
      <c r="F374" s="221" t="s">
        <v>516</v>
      </c>
      <c r="G374" s="222" t="s">
        <v>398</v>
      </c>
      <c r="H374" s="223">
        <v>1</v>
      </c>
      <c r="I374" s="224"/>
      <c r="J374" s="225">
        <f>ROUND(I374*H374,2)</f>
        <v>0</v>
      </c>
      <c r="K374" s="221" t="s">
        <v>138</v>
      </c>
      <c r="L374" s="45"/>
      <c r="M374" s="226" t="s">
        <v>1</v>
      </c>
      <c r="N374" s="227" t="s">
        <v>46</v>
      </c>
      <c r="O374" s="92"/>
      <c r="P374" s="228">
        <f>O374*H374</f>
        <v>0</v>
      </c>
      <c r="Q374" s="228">
        <v>0.00572268</v>
      </c>
      <c r="R374" s="228">
        <f>Q374*H374</f>
        <v>0.00572268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139</v>
      </c>
      <c r="AT374" s="230" t="s">
        <v>134</v>
      </c>
      <c r="AU374" s="230" t="s">
        <v>91</v>
      </c>
      <c r="AY374" s="18" t="s">
        <v>132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89</v>
      </c>
      <c r="BK374" s="231">
        <f>ROUND(I374*H374,2)</f>
        <v>0</v>
      </c>
      <c r="BL374" s="18" t="s">
        <v>139</v>
      </c>
      <c r="BM374" s="230" t="s">
        <v>517</v>
      </c>
    </row>
    <row r="375" s="2" customFormat="1" ht="16.5" customHeight="1">
      <c r="A375" s="39"/>
      <c r="B375" s="40"/>
      <c r="C375" s="277" t="s">
        <v>518</v>
      </c>
      <c r="D375" s="277" t="s">
        <v>295</v>
      </c>
      <c r="E375" s="278" t="s">
        <v>519</v>
      </c>
      <c r="F375" s="279" t="s">
        <v>520</v>
      </c>
      <c r="G375" s="280" t="s">
        <v>398</v>
      </c>
      <c r="H375" s="281">
        <v>1</v>
      </c>
      <c r="I375" s="282"/>
      <c r="J375" s="283">
        <f>ROUND(I375*H375,2)</f>
        <v>0</v>
      </c>
      <c r="K375" s="279" t="s">
        <v>1</v>
      </c>
      <c r="L375" s="284"/>
      <c r="M375" s="285" t="s">
        <v>1</v>
      </c>
      <c r="N375" s="286" t="s">
        <v>46</v>
      </c>
      <c r="O375" s="92"/>
      <c r="P375" s="228">
        <f>O375*H375</f>
        <v>0</v>
      </c>
      <c r="Q375" s="228">
        <v>0.048800000000000003</v>
      </c>
      <c r="R375" s="228">
        <f>Q375*H375</f>
        <v>0.048800000000000003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183</v>
      </c>
      <c r="AT375" s="230" t="s">
        <v>295</v>
      </c>
      <c r="AU375" s="230" t="s">
        <v>91</v>
      </c>
      <c r="AY375" s="18" t="s">
        <v>132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89</v>
      </c>
      <c r="BK375" s="231">
        <f>ROUND(I375*H375,2)</f>
        <v>0</v>
      </c>
      <c r="BL375" s="18" t="s">
        <v>139</v>
      </c>
      <c r="BM375" s="230" t="s">
        <v>521</v>
      </c>
    </row>
    <row r="376" s="2" customFormat="1" ht="37.8" customHeight="1">
      <c r="A376" s="39"/>
      <c r="B376" s="40"/>
      <c r="C376" s="219" t="s">
        <v>522</v>
      </c>
      <c r="D376" s="219" t="s">
        <v>134</v>
      </c>
      <c r="E376" s="220" t="s">
        <v>523</v>
      </c>
      <c r="F376" s="221" t="s">
        <v>524</v>
      </c>
      <c r="G376" s="222" t="s">
        <v>398</v>
      </c>
      <c r="H376" s="223">
        <v>1</v>
      </c>
      <c r="I376" s="224"/>
      <c r="J376" s="225">
        <f>ROUND(I376*H376,2)</f>
        <v>0</v>
      </c>
      <c r="K376" s="221" t="s">
        <v>138</v>
      </c>
      <c r="L376" s="45"/>
      <c r="M376" s="226" t="s">
        <v>1</v>
      </c>
      <c r="N376" s="227" t="s">
        <v>46</v>
      </c>
      <c r="O376" s="92"/>
      <c r="P376" s="228">
        <f>O376*H376</f>
        <v>0</v>
      </c>
      <c r="Q376" s="228">
        <v>0</v>
      </c>
      <c r="R376" s="228">
        <f>Q376*H376</f>
        <v>0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139</v>
      </c>
      <c r="AT376" s="230" t="s">
        <v>134</v>
      </c>
      <c r="AU376" s="230" t="s">
        <v>91</v>
      </c>
      <c r="AY376" s="18" t="s">
        <v>132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89</v>
      </c>
      <c r="BK376" s="231">
        <f>ROUND(I376*H376,2)</f>
        <v>0</v>
      </c>
      <c r="BL376" s="18" t="s">
        <v>139</v>
      </c>
      <c r="BM376" s="230" t="s">
        <v>525</v>
      </c>
    </row>
    <row r="377" s="2" customFormat="1" ht="16.5" customHeight="1">
      <c r="A377" s="39"/>
      <c r="B377" s="40"/>
      <c r="C377" s="277" t="s">
        <v>526</v>
      </c>
      <c r="D377" s="277" t="s">
        <v>295</v>
      </c>
      <c r="E377" s="278" t="s">
        <v>527</v>
      </c>
      <c r="F377" s="279" t="s">
        <v>528</v>
      </c>
      <c r="G377" s="280" t="s">
        <v>398</v>
      </c>
      <c r="H377" s="281">
        <v>1</v>
      </c>
      <c r="I377" s="282"/>
      <c r="J377" s="283">
        <f>ROUND(I377*H377,2)</f>
        <v>0</v>
      </c>
      <c r="K377" s="279" t="s">
        <v>1</v>
      </c>
      <c r="L377" s="284"/>
      <c r="M377" s="285" t="s">
        <v>1</v>
      </c>
      <c r="N377" s="286" t="s">
        <v>46</v>
      </c>
      <c r="O377" s="92"/>
      <c r="P377" s="228">
        <f>O377*H377</f>
        <v>0</v>
      </c>
      <c r="Q377" s="228">
        <v>0.0574</v>
      </c>
      <c r="R377" s="228">
        <f>Q377*H377</f>
        <v>0.0574</v>
      </c>
      <c r="S377" s="228">
        <v>0</v>
      </c>
      <c r="T377" s="229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0" t="s">
        <v>183</v>
      </c>
      <c r="AT377" s="230" t="s">
        <v>295</v>
      </c>
      <c r="AU377" s="230" t="s">
        <v>91</v>
      </c>
      <c r="AY377" s="18" t="s">
        <v>132</v>
      </c>
      <c r="BE377" s="231">
        <f>IF(N377="základní",J377,0)</f>
        <v>0</v>
      </c>
      <c r="BF377" s="231">
        <f>IF(N377="snížená",J377,0)</f>
        <v>0</v>
      </c>
      <c r="BG377" s="231">
        <f>IF(N377="zákl. přenesená",J377,0)</f>
        <v>0</v>
      </c>
      <c r="BH377" s="231">
        <f>IF(N377="sníž. přenesená",J377,0)</f>
        <v>0</v>
      </c>
      <c r="BI377" s="231">
        <f>IF(N377="nulová",J377,0)</f>
        <v>0</v>
      </c>
      <c r="BJ377" s="18" t="s">
        <v>89</v>
      </c>
      <c r="BK377" s="231">
        <f>ROUND(I377*H377,2)</f>
        <v>0</v>
      </c>
      <c r="BL377" s="18" t="s">
        <v>139</v>
      </c>
      <c r="BM377" s="230" t="s">
        <v>529</v>
      </c>
    </row>
    <row r="378" s="2" customFormat="1" ht="24.15" customHeight="1">
      <c r="A378" s="39"/>
      <c r="B378" s="40"/>
      <c r="C378" s="219" t="s">
        <v>530</v>
      </c>
      <c r="D378" s="219" t="s">
        <v>134</v>
      </c>
      <c r="E378" s="220" t="s">
        <v>531</v>
      </c>
      <c r="F378" s="221" t="s">
        <v>532</v>
      </c>
      <c r="G378" s="222" t="s">
        <v>398</v>
      </c>
      <c r="H378" s="223">
        <v>4</v>
      </c>
      <c r="I378" s="224"/>
      <c r="J378" s="225">
        <f>ROUND(I378*H378,2)</f>
        <v>0</v>
      </c>
      <c r="K378" s="221" t="s">
        <v>138</v>
      </c>
      <c r="L378" s="45"/>
      <c r="M378" s="226" t="s">
        <v>1</v>
      </c>
      <c r="N378" s="227" t="s">
        <v>46</v>
      </c>
      <c r="O378" s="92"/>
      <c r="P378" s="228">
        <f>O378*H378</f>
        <v>0</v>
      </c>
      <c r="Q378" s="228">
        <v>0.45937290600000003</v>
      </c>
      <c r="R378" s="228">
        <f>Q378*H378</f>
        <v>1.8374916240000001</v>
      </c>
      <c r="S378" s="228">
        <v>0</v>
      </c>
      <c r="T378" s="229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0" t="s">
        <v>139</v>
      </c>
      <c r="AT378" s="230" t="s">
        <v>134</v>
      </c>
      <c r="AU378" s="230" t="s">
        <v>91</v>
      </c>
      <c r="AY378" s="18" t="s">
        <v>132</v>
      </c>
      <c r="BE378" s="231">
        <f>IF(N378="základní",J378,0)</f>
        <v>0</v>
      </c>
      <c r="BF378" s="231">
        <f>IF(N378="snížená",J378,0)</f>
        <v>0</v>
      </c>
      <c r="BG378" s="231">
        <f>IF(N378="zákl. přenesená",J378,0)</f>
        <v>0</v>
      </c>
      <c r="BH378" s="231">
        <f>IF(N378="sníž. přenesená",J378,0)</f>
        <v>0</v>
      </c>
      <c r="BI378" s="231">
        <f>IF(N378="nulová",J378,0)</f>
        <v>0</v>
      </c>
      <c r="BJ378" s="18" t="s">
        <v>89</v>
      </c>
      <c r="BK378" s="231">
        <f>ROUND(I378*H378,2)</f>
        <v>0</v>
      </c>
      <c r="BL378" s="18" t="s">
        <v>139</v>
      </c>
      <c r="BM378" s="230" t="s">
        <v>533</v>
      </c>
    </row>
    <row r="379" s="2" customFormat="1" ht="24.15" customHeight="1">
      <c r="A379" s="39"/>
      <c r="B379" s="40"/>
      <c r="C379" s="219" t="s">
        <v>534</v>
      </c>
      <c r="D379" s="219" t="s">
        <v>134</v>
      </c>
      <c r="E379" s="220" t="s">
        <v>535</v>
      </c>
      <c r="F379" s="221" t="s">
        <v>536</v>
      </c>
      <c r="G379" s="222" t="s">
        <v>163</v>
      </c>
      <c r="H379" s="223">
        <v>195</v>
      </c>
      <c r="I379" s="224"/>
      <c r="J379" s="225">
        <f>ROUND(I379*H379,2)</f>
        <v>0</v>
      </c>
      <c r="K379" s="221" t="s">
        <v>138</v>
      </c>
      <c r="L379" s="45"/>
      <c r="M379" s="226" t="s">
        <v>1</v>
      </c>
      <c r="N379" s="227" t="s">
        <v>46</v>
      </c>
      <c r="O379" s="92"/>
      <c r="P379" s="228">
        <f>O379*H379</f>
        <v>0</v>
      </c>
      <c r="Q379" s="228">
        <v>0</v>
      </c>
      <c r="R379" s="228">
        <f>Q379*H379</f>
        <v>0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139</v>
      </c>
      <c r="AT379" s="230" t="s">
        <v>134</v>
      </c>
      <c r="AU379" s="230" t="s">
        <v>91</v>
      </c>
      <c r="AY379" s="18" t="s">
        <v>132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89</v>
      </c>
      <c r="BK379" s="231">
        <f>ROUND(I379*H379,2)</f>
        <v>0</v>
      </c>
      <c r="BL379" s="18" t="s">
        <v>139</v>
      </c>
      <c r="BM379" s="230" t="s">
        <v>537</v>
      </c>
    </row>
    <row r="380" s="2" customFormat="1" ht="24.15" customHeight="1">
      <c r="A380" s="39"/>
      <c r="B380" s="40"/>
      <c r="C380" s="219" t="s">
        <v>538</v>
      </c>
      <c r="D380" s="219" t="s">
        <v>134</v>
      </c>
      <c r="E380" s="220" t="s">
        <v>539</v>
      </c>
      <c r="F380" s="221" t="s">
        <v>540</v>
      </c>
      <c r="G380" s="222" t="s">
        <v>163</v>
      </c>
      <c r="H380" s="223">
        <v>195</v>
      </c>
      <c r="I380" s="224"/>
      <c r="J380" s="225">
        <f>ROUND(I380*H380,2)</f>
        <v>0</v>
      </c>
      <c r="K380" s="221" t="s">
        <v>138</v>
      </c>
      <c r="L380" s="45"/>
      <c r="M380" s="226" t="s">
        <v>1</v>
      </c>
      <c r="N380" s="227" t="s">
        <v>46</v>
      </c>
      <c r="O380" s="92"/>
      <c r="P380" s="228">
        <f>O380*H380</f>
        <v>0</v>
      </c>
      <c r="Q380" s="228">
        <v>4.33E-06</v>
      </c>
      <c r="R380" s="228">
        <f>Q380*H380</f>
        <v>0.00084435000000000001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139</v>
      </c>
      <c r="AT380" s="230" t="s">
        <v>134</v>
      </c>
      <c r="AU380" s="230" t="s">
        <v>91</v>
      </c>
      <c r="AY380" s="18" t="s">
        <v>132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139</v>
      </c>
      <c r="BM380" s="230" t="s">
        <v>541</v>
      </c>
    </row>
    <row r="381" s="2" customFormat="1" ht="16.5" customHeight="1">
      <c r="A381" s="39"/>
      <c r="B381" s="40"/>
      <c r="C381" s="219" t="s">
        <v>542</v>
      </c>
      <c r="D381" s="219" t="s">
        <v>134</v>
      </c>
      <c r="E381" s="220" t="s">
        <v>543</v>
      </c>
      <c r="F381" s="221" t="s">
        <v>544</v>
      </c>
      <c r="G381" s="222" t="s">
        <v>398</v>
      </c>
      <c r="H381" s="223">
        <v>3</v>
      </c>
      <c r="I381" s="224"/>
      <c r="J381" s="225">
        <f>ROUND(I381*H381,2)</f>
        <v>0</v>
      </c>
      <c r="K381" s="221" t="s">
        <v>138</v>
      </c>
      <c r="L381" s="45"/>
      <c r="M381" s="226" t="s">
        <v>1</v>
      </c>
      <c r="N381" s="227" t="s">
        <v>46</v>
      </c>
      <c r="O381" s="92"/>
      <c r="P381" s="228">
        <f>O381*H381</f>
        <v>0</v>
      </c>
      <c r="Q381" s="228">
        <v>0.040000000000000001</v>
      </c>
      <c r="R381" s="228">
        <f>Q381*H381</f>
        <v>0.12</v>
      </c>
      <c r="S381" s="228">
        <v>0</v>
      </c>
      <c r="T381" s="229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0" t="s">
        <v>139</v>
      </c>
      <c r="AT381" s="230" t="s">
        <v>134</v>
      </c>
      <c r="AU381" s="230" t="s">
        <v>91</v>
      </c>
      <c r="AY381" s="18" t="s">
        <v>132</v>
      </c>
      <c r="BE381" s="231">
        <f>IF(N381="základní",J381,0)</f>
        <v>0</v>
      </c>
      <c r="BF381" s="231">
        <f>IF(N381="snížená",J381,0)</f>
        <v>0</v>
      </c>
      <c r="BG381" s="231">
        <f>IF(N381="zákl. přenesená",J381,0)</f>
        <v>0</v>
      </c>
      <c r="BH381" s="231">
        <f>IF(N381="sníž. přenesená",J381,0)</f>
        <v>0</v>
      </c>
      <c r="BI381" s="231">
        <f>IF(N381="nulová",J381,0)</f>
        <v>0</v>
      </c>
      <c r="BJ381" s="18" t="s">
        <v>89</v>
      </c>
      <c r="BK381" s="231">
        <f>ROUND(I381*H381,2)</f>
        <v>0</v>
      </c>
      <c r="BL381" s="18" t="s">
        <v>139</v>
      </c>
      <c r="BM381" s="230" t="s">
        <v>545</v>
      </c>
    </row>
    <row r="382" s="2" customFormat="1" ht="24.15" customHeight="1">
      <c r="A382" s="39"/>
      <c r="B382" s="40"/>
      <c r="C382" s="277" t="s">
        <v>546</v>
      </c>
      <c r="D382" s="277" t="s">
        <v>295</v>
      </c>
      <c r="E382" s="278" t="s">
        <v>547</v>
      </c>
      <c r="F382" s="279" t="s">
        <v>548</v>
      </c>
      <c r="G382" s="280" t="s">
        <v>398</v>
      </c>
      <c r="H382" s="281">
        <v>3</v>
      </c>
      <c r="I382" s="282"/>
      <c r="J382" s="283">
        <f>ROUND(I382*H382,2)</f>
        <v>0</v>
      </c>
      <c r="K382" s="279" t="s">
        <v>138</v>
      </c>
      <c r="L382" s="284"/>
      <c r="M382" s="285" t="s">
        <v>1</v>
      </c>
      <c r="N382" s="286" t="s">
        <v>46</v>
      </c>
      <c r="O382" s="92"/>
      <c r="P382" s="228">
        <f>O382*H382</f>
        <v>0</v>
      </c>
      <c r="Q382" s="228">
        <v>0.013299999999999999</v>
      </c>
      <c r="R382" s="228">
        <f>Q382*H382</f>
        <v>0.039899999999999998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183</v>
      </c>
      <c r="AT382" s="230" t="s">
        <v>295</v>
      </c>
      <c r="AU382" s="230" t="s">
        <v>91</v>
      </c>
      <c r="AY382" s="18" t="s">
        <v>132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89</v>
      </c>
      <c r="BK382" s="231">
        <f>ROUND(I382*H382,2)</f>
        <v>0</v>
      </c>
      <c r="BL382" s="18" t="s">
        <v>139</v>
      </c>
      <c r="BM382" s="230" t="s">
        <v>549</v>
      </c>
    </row>
    <row r="383" s="2" customFormat="1" ht="24.15" customHeight="1">
      <c r="A383" s="39"/>
      <c r="B383" s="40"/>
      <c r="C383" s="277" t="s">
        <v>550</v>
      </c>
      <c r="D383" s="277" t="s">
        <v>295</v>
      </c>
      <c r="E383" s="278" t="s">
        <v>551</v>
      </c>
      <c r="F383" s="279" t="s">
        <v>552</v>
      </c>
      <c r="G383" s="280" t="s">
        <v>398</v>
      </c>
      <c r="H383" s="281">
        <v>3</v>
      </c>
      <c r="I383" s="282"/>
      <c r="J383" s="283">
        <f>ROUND(I383*H383,2)</f>
        <v>0</v>
      </c>
      <c r="K383" s="279" t="s">
        <v>138</v>
      </c>
      <c r="L383" s="284"/>
      <c r="M383" s="285" t="s">
        <v>1</v>
      </c>
      <c r="N383" s="286" t="s">
        <v>46</v>
      </c>
      <c r="O383" s="92"/>
      <c r="P383" s="228">
        <f>O383*H383</f>
        <v>0</v>
      </c>
      <c r="Q383" s="228">
        <v>0.00029999999999999997</v>
      </c>
      <c r="R383" s="228">
        <f>Q383*H383</f>
        <v>0.00089999999999999998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183</v>
      </c>
      <c r="AT383" s="230" t="s">
        <v>295</v>
      </c>
      <c r="AU383" s="230" t="s">
        <v>91</v>
      </c>
      <c r="AY383" s="18" t="s">
        <v>132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89</v>
      </c>
      <c r="BK383" s="231">
        <f>ROUND(I383*H383,2)</f>
        <v>0</v>
      </c>
      <c r="BL383" s="18" t="s">
        <v>139</v>
      </c>
      <c r="BM383" s="230" t="s">
        <v>553</v>
      </c>
    </row>
    <row r="384" s="2" customFormat="1" ht="16.5" customHeight="1">
      <c r="A384" s="39"/>
      <c r="B384" s="40"/>
      <c r="C384" s="219" t="s">
        <v>554</v>
      </c>
      <c r="D384" s="219" t="s">
        <v>134</v>
      </c>
      <c r="E384" s="220" t="s">
        <v>555</v>
      </c>
      <c r="F384" s="221" t="s">
        <v>556</v>
      </c>
      <c r="G384" s="222" t="s">
        <v>398</v>
      </c>
      <c r="H384" s="223">
        <v>1</v>
      </c>
      <c r="I384" s="224"/>
      <c r="J384" s="225">
        <f>ROUND(I384*H384,2)</f>
        <v>0</v>
      </c>
      <c r="K384" s="221" t="s">
        <v>138</v>
      </c>
      <c r="L384" s="45"/>
      <c r="M384" s="226" t="s">
        <v>1</v>
      </c>
      <c r="N384" s="227" t="s">
        <v>46</v>
      </c>
      <c r="O384" s="92"/>
      <c r="P384" s="228">
        <f>O384*H384</f>
        <v>0</v>
      </c>
      <c r="Q384" s="228">
        <v>0.050000000000000003</v>
      </c>
      <c r="R384" s="228">
        <f>Q384*H384</f>
        <v>0.050000000000000003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139</v>
      </c>
      <c r="AT384" s="230" t="s">
        <v>134</v>
      </c>
      <c r="AU384" s="230" t="s">
        <v>91</v>
      </c>
      <c r="AY384" s="18" t="s">
        <v>132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89</v>
      </c>
      <c r="BK384" s="231">
        <f>ROUND(I384*H384,2)</f>
        <v>0</v>
      </c>
      <c r="BL384" s="18" t="s">
        <v>139</v>
      </c>
      <c r="BM384" s="230" t="s">
        <v>557</v>
      </c>
    </row>
    <row r="385" s="2" customFormat="1" ht="16.5" customHeight="1">
      <c r="A385" s="39"/>
      <c r="B385" s="40"/>
      <c r="C385" s="277" t="s">
        <v>558</v>
      </c>
      <c r="D385" s="277" t="s">
        <v>295</v>
      </c>
      <c r="E385" s="278" t="s">
        <v>559</v>
      </c>
      <c r="F385" s="279" t="s">
        <v>560</v>
      </c>
      <c r="G385" s="280" t="s">
        <v>398</v>
      </c>
      <c r="H385" s="281">
        <v>1</v>
      </c>
      <c r="I385" s="282"/>
      <c r="J385" s="283">
        <f>ROUND(I385*H385,2)</f>
        <v>0</v>
      </c>
      <c r="K385" s="279" t="s">
        <v>138</v>
      </c>
      <c r="L385" s="284"/>
      <c r="M385" s="285" t="s">
        <v>1</v>
      </c>
      <c r="N385" s="286" t="s">
        <v>46</v>
      </c>
      <c r="O385" s="92"/>
      <c r="P385" s="228">
        <f>O385*H385</f>
        <v>0</v>
      </c>
      <c r="Q385" s="228">
        <v>0.029499999999999998</v>
      </c>
      <c r="R385" s="228">
        <f>Q385*H385</f>
        <v>0.029499999999999998</v>
      </c>
      <c r="S385" s="228">
        <v>0</v>
      </c>
      <c r="T385" s="229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0" t="s">
        <v>183</v>
      </c>
      <c r="AT385" s="230" t="s">
        <v>295</v>
      </c>
      <c r="AU385" s="230" t="s">
        <v>91</v>
      </c>
      <c r="AY385" s="18" t="s">
        <v>132</v>
      </c>
      <c r="BE385" s="231">
        <f>IF(N385="základní",J385,0)</f>
        <v>0</v>
      </c>
      <c r="BF385" s="231">
        <f>IF(N385="snížená",J385,0)</f>
        <v>0</v>
      </c>
      <c r="BG385" s="231">
        <f>IF(N385="zákl. přenesená",J385,0)</f>
        <v>0</v>
      </c>
      <c r="BH385" s="231">
        <f>IF(N385="sníž. přenesená",J385,0)</f>
        <v>0</v>
      </c>
      <c r="BI385" s="231">
        <f>IF(N385="nulová",J385,0)</f>
        <v>0</v>
      </c>
      <c r="BJ385" s="18" t="s">
        <v>89</v>
      </c>
      <c r="BK385" s="231">
        <f>ROUND(I385*H385,2)</f>
        <v>0</v>
      </c>
      <c r="BL385" s="18" t="s">
        <v>139</v>
      </c>
      <c r="BM385" s="230" t="s">
        <v>561</v>
      </c>
    </row>
    <row r="386" s="2" customFormat="1" ht="24.15" customHeight="1">
      <c r="A386" s="39"/>
      <c r="B386" s="40"/>
      <c r="C386" s="277" t="s">
        <v>562</v>
      </c>
      <c r="D386" s="277" t="s">
        <v>295</v>
      </c>
      <c r="E386" s="278" t="s">
        <v>563</v>
      </c>
      <c r="F386" s="279" t="s">
        <v>564</v>
      </c>
      <c r="G386" s="280" t="s">
        <v>398</v>
      </c>
      <c r="H386" s="281">
        <v>1</v>
      </c>
      <c r="I386" s="282"/>
      <c r="J386" s="283">
        <f>ROUND(I386*H386,2)</f>
        <v>0</v>
      </c>
      <c r="K386" s="279" t="s">
        <v>1</v>
      </c>
      <c r="L386" s="284"/>
      <c r="M386" s="285" t="s">
        <v>1</v>
      </c>
      <c r="N386" s="286" t="s">
        <v>46</v>
      </c>
      <c r="O386" s="92"/>
      <c r="P386" s="228">
        <f>O386*H386</f>
        <v>0</v>
      </c>
      <c r="Q386" s="228">
        <v>0.001</v>
      </c>
      <c r="R386" s="228">
        <f>Q386*H386</f>
        <v>0.001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183</v>
      </c>
      <c r="AT386" s="230" t="s">
        <v>295</v>
      </c>
      <c r="AU386" s="230" t="s">
        <v>91</v>
      </c>
      <c r="AY386" s="18" t="s">
        <v>132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89</v>
      </c>
      <c r="BK386" s="231">
        <f>ROUND(I386*H386,2)</f>
        <v>0</v>
      </c>
      <c r="BL386" s="18" t="s">
        <v>139</v>
      </c>
      <c r="BM386" s="230" t="s">
        <v>565</v>
      </c>
    </row>
    <row r="387" s="2" customFormat="1" ht="33" customHeight="1">
      <c r="A387" s="39"/>
      <c r="B387" s="40"/>
      <c r="C387" s="219" t="s">
        <v>566</v>
      </c>
      <c r="D387" s="219" t="s">
        <v>134</v>
      </c>
      <c r="E387" s="220" t="s">
        <v>567</v>
      </c>
      <c r="F387" s="221" t="s">
        <v>568</v>
      </c>
      <c r="G387" s="222" t="s">
        <v>398</v>
      </c>
      <c r="H387" s="223">
        <v>1</v>
      </c>
      <c r="I387" s="224"/>
      <c r="J387" s="225">
        <f>ROUND(I387*H387,2)</f>
        <v>0</v>
      </c>
      <c r="K387" s="221" t="s">
        <v>138</v>
      </c>
      <c r="L387" s="45"/>
      <c r="M387" s="226" t="s">
        <v>1</v>
      </c>
      <c r="N387" s="227" t="s">
        <v>46</v>
      </c>
      <c r="O387" s="92"/>
      <c r="P387" s="228">
        <f>O387*H387</f>
        <v>0</v>
      </c>
      <c r="Q387" s="228">
        <v>0.00015799999999999999</v>
      </c>
      <c r="R387" s="228">
        <f>Q387*H387</f>
        <v>0.00015799999999999999</v>
      </c>
      <c r="S387" s="228">
        <v>0</v>
      </c>
      <c r="T387" s="229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0" t="s">
        <v>139</v>
      </c>
      <c r="AT387" s="230" t="s">
        <v>134</v>
      </c>
      <c r="AU387" s="230" t="s">
        <v>91</v>
      </c>
      <c r="AY387" s="18" t="s">
        <v>132</v>
      </c>
      <c r="BE387" s="231">
        <f>IF(N387="základní",J387,0)</f>
        <v>0</v>
      </c>
      <c r="BF387" s="231">
        <f>IF(N387="snížená",J387,0)</f>
        <v>0</v>
      </c>
      <c r="BG387" s="231">
        <f>IF(N387="zákl. přenesená",J387,0)</f>
        <v>0</v>
      </c>
      <c r="BH387" s="231">
        <f>IF(N387="sníž. přenesená",J387,0)</f>
        <v>0</v>
      </c>
      <c r="BI387" s="231">
        <f>IF(N387="nulová",J387,0)</f>
        <v>0</v>
      </c>
      <c r="BJ387" s="18" t="s">
        <v>89</v>
      </c>
      <c r="BK387" s="231">
        <f>ROUND(I387*H387,2)</f>
        <v>0</v>
      </c>
      <c r="BL387" s="18" t="s">
        <v>139</v>
      </c>
      <c r="BM387" s="230" t="s">
        <v>569</v>
      </c>
    </row>
    <row r="388" s="2" customFormat="1" ht="24.15" customHeight="1">
      <c r="A388" s="39"/>
      <c r="B388" s="40"/>
      <c r="C388" s="277" t="s">
        <v>570</v>
      </c>
      <c r="D388" s="277" t="s">
        <v>295</v>
      </c>
      <c r="E388" s="278" t="s">
        <v>571</v>
      </c>
      <c r="F388" s="279" t="s">
        <v>572</v>
      </c>
      <c r="G388" s="280" t="s">
        <v>163</v>
      </c>
      <c r="H388" s="281">
        <v>2</v>
      </c>
      <c r="I388" s="282"/>
      <c r="J388" s="283">
        <f>ROUND(I388*H388,2)</f>
        <v>0</v>
      </c>
      <c r="K388" s="279" t="s">
        <v>138</v>
      </c>
      <c r="L388" s="284"/>
      <c r="M388" s="285" t="s">
        <v>1</v>
      </c>
      <c r="N388" s="286" t="s">
        <v>46</v>
      </c>
      <c r="O388" s="92"/>
      <c r="P388" s="228">
        <f>O388*H388</f>
        <v>0</v>
      </c>
      <c r="Q388" s="228">
        <v>0.0029299999999999999</v>
      </c>
      <c r="R388" s="228">
        <f>Q388*H388</f>
        <v>0.0058599999999999998</v>
      </c>
      <c r="S388" s="228">
        <v>0</v>
      </c>
      <c r="T388" s="229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0" t="s">
        <v>183</v>
      </c>
      <c r="AT388" s="230" t="s">
        <v>295</v>
      </c>
      <c r="AU388" s="230" t="s">
        <v>91</v>
      </c>
      <c r="AY388" s="18" t="s">
        <v>132</v>
      </c>
      <c r="BE388" s="231">
        <f>IF(N388="základní",J388,0)</f>
        <v>0</v>
      </c>
      <c r="BF388" s="231">
        <f>IF(N388="snížená",J388,0)</f>
        <v>0</v>
      </c>
      <c r="BG388" s="231">
        <f>IF(N388="zákl. přenesená",J388,0)</f>
        <v>0</v>
      </c>
      <c r="BH388" s="231">
        <f>IF(N388="sníž. přenesená",J388,0)</f>
        <v>0</v>
      </c>
      <c r="BI388" s="231">
        <f>IF(N388="nulová",J388,0)</f>
        <v>0</v>
      </c>
      <c r="BJ388" s="18" t="s">
        <v>89</v>
      </c>
      <c r="BK388" s="231">
        <f>ROUND(I388*H388,2)</f>
        <v>0</v>
      </c>
      <c r="BL388" s="18" t="s">
        <v>139</v>
      </c>
      <c r="BM388" s="230" t="s">
        <v>573</v>
      </c>
    </row>
    <row r="389" s="14" customFormat="1">
      <c r="A389" s="14"/>
      <c r="B389" s="243"/>
      <c r="C389" s="244"/>
      <c r="D389" s="234" t="s">
        <v>141</v>
      </c>
      <c r="E389" s="245" t="s">
        <v>1</v>
      </c>
      <c r="F389" s="246" t="s">
        <v>574</v>
      </c>
      <c r="G389" s="244"/>
      <c r="H389" s="247">
        <v>2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141</v>
      </c>
      <c r="AU389" s="253" t="s">
        <v>91</v>
      </c>
      <c r="AV389" s="14" t="s">
        <v>91</v>
      </c>
      <c r="AW389" s="14" t="s">
        <v>36</v>
      </c>
      <c r="AX389" s="14" t="s">
        <v>89</v>
      </c>
      <c r="AY389" s="253" t="s">
        <v>132</v>
      </c>
    </row>
    <row r="390" s="2" customFormat="1" ht="16.5" customHeight="1">
      <c r="A390" s="39"/>
      <c r="B390" s="40"/>
      <c r="C390" s="277" t="s">
        <v>575</v>
      </c>
      <c r="D390" s="277" t="s">
        <v>295</v>
      </c>
      <c r="E390" s="278" t="s">
        <v>576</v>
      </c>
      <c r="F390" s="279" t="s">
        <v>577</v>
      </c>
      <c r="G390" s="280" t="s">
        <v>398</v>
      </c>
      <c r="H390" s="281">
        <v>1</v>
      </c>
      <c r="I390" s="282"/>
      <c r="J390" s="283">
        <f>ROUND(I390*H390,2)</f>
        <v>0</v>
      </c>
      <c r="K390" s="279" t="s">
        <v>138</v>
      </c>
      <c r="L390" s="284"/>
      <c r="M390" s="285" t="s">
        <v>1</v>
      </c>
      <c r="N390" s="286" t="s">
        <v>46</v>
      </c>
      <c r="O390" s="92"/>
      <c r="P390" s="228">
        <f>O390*H390</f>
        <v>0</v>
      </c>
      <c r="Q390" s="228">
        <v>0.10100000000000001</v>
      </c>
      <c r="R390" s="228">
        <f>Q390*H390</f>
        <v>0.10100000000000001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183</v>
      </c>
      <c r="AT390" s="230" t="s">
        <v>295</v>
      </c>
      <c r="AU390" s="230" t="s">
        <v>91</v>
      </c>
      <c r="AY390" s="18" t="s">
        <v>132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89</v>
      </c>
      <c r="BK390" s="231">
        <f>ROUND(I390*H390,2)</f>
        <v>0</v>
      </c>
      <c r="BL390" s="18" t="s">
        <v>139</v>
      </c>
      <c r="BM390" s="230" t="s">
        <v>578</v>
      </c>
    </row>
    <row r="391" s="2" customFormat="1" ht="16.5" customHeight="1">
      <c r="A391" s="39"/>
      <c r="B391" s="40"/>
      <c r="C391" s="219" t="s">
        <v>579</v>
      </c>
      <c r="D391" s="219" t="s">
        <v>134</v>
      </c>
      <c r="E391" s="220" t="s">
        <v>580</v>
      </c>
      <c r="F391" s="221" t="s">
        <v>581</v>
      </c>
      <c r="G391" s="222" t="s">
        <v>163</v>
      </c>
      <c r="H391" s="223">
        <v>195</v>
      </c>
      <c r="I391" s="224"/>
      <c r="J391" s="225">
        <f>ROUND(I391*H391,2)</f>
        <v>0</v>
      </c>
      <c r="K391" s="221" t="s">
        <v>138</v>
      </c>
      <c r="L391" s="45"/>
      <c r="M391" s="226" t="s">
        <v>1</v>
      </c>
      <c r="N391" s="227" t="s">
        <v>46</v>
      </c>
      <c r="O391" s="92"/>
      <c r="P391" s="228">
        <f>O391*H391</f>
        <v>0</v>
      </c>
      <c r="Q391" s="228">
        <v>0.00019536</v>
      </c>
      <c r="R391" s="228">
        <f>Q391*H391</f>
        <v>0.038095200000000003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139</v>
      </c>
      <c r="AT391" s="230" t="s">
        <v>134</v>
      </c>
      <c r="AU391" s="230" t="s">
        <v>91</v>
      </c>
      <c r="AY391" s="18" t="s">
        <v>132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89</v>
      </c>
      <c r="BK391" s="231">
        <f>ROUND(I391*H391,2)</f>
        <v>0</v>
      </c>
      <c r="BL391" s="18" t="s">
        <v>139</v>
      </c>
      <c r="BM391" s="230" t="s">
        <v>582</v>
      </c>
    </row>
    <row r="392" s="14" customFormat="1">
      <c r="A392" s="14"/>
      <c r="B392" s="243"/>
      <c r="C392" s="244"/>
      <c r="D392" s="234" t="s">
        <v>141</v>
      </c>
      <c r="E392" s="245" t="s">
        <v>1</v>
      </c>
      <c r="F392" s="246" t="s">
        <v>354</v>
      </c>
      <c r="G392" s="244"/>
      <c r="H392" s="247">
        <v>195</v>
      </c>
      <c r="I392" s="248"/>
      <c r="J392" s="244"/>
      <c r="K392" s="244"/>
      <c r="L392" s="249"/>
      <c r="M392" s="250"/>
      <c r="N392" s="251"/>
      <c r="O392" s="251"/>
      <c r="P392" s="251"/>
      <c r="Q392" s="251"/>
      <c r="R392" s="251"/>
      <c r="S392" s="251"/>
      <c r="T392" s="252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3" t="s">
        <v>141</v>
      </c>
      <c r="AU392" s="253" t="s">
        <v>91</v>
      </c>
      <c r="AV392" s="14" t="s">
        <v>91</v>
      </c>
      <c r="AW392" s="14" t="s">
        <v>36</v>
      </c>
      <c r="AX392" s="14" t="s">
        <v>89</v>
      </c>
      <c r="AY392" s="253" t="s">
        <v>132</v>
      </c>
    </row>
    <row r="393" s="2" customFormat="1" ht="24.15" customHeight="1">
      <c r="A393" s="39"/>
      <c r="B393" s="40"/>
      <c r="C393" s="219" t="s">
        <v>583</v>
      </c>
      <c r="D393" s="219" t="s">
        <v>134</v>
      </c>
      <c r="E393" s="220" t="s">
        <v>584</v>
      </c>
      <c r="F393" s="221" t="s">
        <v>585</v>
      </c>
      <c r="G393" s="222" t="s">
        <v>163</v>
      </c>
      <c r="H393" s="223">
        <v>195</v>
      </c>
      <c r="I393" s="224"/>
      <c r="J393" s="225">
        <f>ROUND(I393*H393,2)</f>
        <v>0</v>
      </c>
      <c r="K393" s="221" t="s">
        <v>138</v>
      </c>
      <c r="L393" s="45"/>
      <c r="M393" s="226" t="s">
        <v>1</v>
      </c>
      <c r="N393" s="227" t="s">
        <v>46</v>
      </c>
      <c r="O393" s="92"/>
      <c r="P393" s="228">
        <f>O393*H393</f>
        <v>0</v>
      </c>
      <c r="Q393" s="228">
        <v>0.000126</v>
      </c>
      <c r="R393" s="228">
        <f>Q393*H393</f>
        <v>0.024570000000000002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139</v>
      </c>
      <c r="AT393" s="230" t="s">
        <v>134</v>
      </c>
      <c r="AU393" s="230" t="s">
        <v>91</v>
      </c>
      <c r="AY393" s="18" t="s">
        <v>132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89</v>
      </c>
      <c r="BK393" s="231">
        <f>ROUND(I393*H393,2)</f>
        <v>0</v>
      </c>
      <c r="BL393" s="18" t="s">
        <v>139</v>
      </c>
      <c r="BM393" s="230" t="s">
        <v>586</v>
      </c>
    </row>
    <row r="394" s="14" customFormat="1">
      <c r="A394" s="14"/>
      <c r="B394" s="243"/>
      <c r="C394" s="244"/>
      <c r="D394" s="234" t="s">
        <v>141</v>
      </c>
      <c r="E394" s="245" t="s">
        <v>1</v>
      </c>
      <c r="F394" s="246" t="s">
        <v>587</v>
      </c>
      <c r="G394" s="244"/>
      <c r="H394" s="247">
        <v>195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141</v>
      </c>
      <c r="AU394" s="253" t="s">
        <v>91</v>
      </c>
      <c r="AV394" s="14" t="s">
        <v>91</v>
      </c>
      <c r="AW394" s="14" t="s">
        <v>36</v>
      </c>
      <c r="AX394" s="14" t="s">
        <v>89</v>
      </c>
      <c r="AY394" s="253" t="s">
        <v>132</v>
      </c>
    </row>
    <row r="395" s="12" customFormat="1" ht="22.8" customHeight="1">
      <c r="A395" s="12"/>
      <c r="B395" s="203"/>
      <c r="C395" s="204"/>
      <c r="D395" s="205" t="s">
        <v>80</v>
      </c>
      <c r="E395" s="217" t="s">
        <v>588</v>
      </c>
      <c r="F395" s="217" t="s">
        <v>589</v>
      </c>
      <c r="G395" s="204"/>
      <c r="H395" s="204"/>
      <c r="I395" s="207"/>
      <c r="J395" s="218">
        <f>BK395</f>
        <v>0</v>
      </c>
      <c r="K395" s="204"/>
      <c r="L395" s="209"/>
      <c r="M395" s="210"/>
      <c r="N395" s="211"/>
      <c r="O395" s="211"/>
      <c r="P395" s="212">
        <f>SUM(P396:P401)</f>
        <v>0</v>
      </c>
      <c r="Q395" s="211"/>
      <c r="R395" s="212">
        <f>SUM(R396:R401)</f>
        <v>0</v>
      </c>
      <c r="S395" s="211"/>
      <c r="T395" s="213">
        <f>SUM(T396:T401)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4" t="s">
        <v>89</v>
      </c>
      <c r="AT395" s="215" t="s">
        <v>80</v>
      </c>
      <c r="AU395" s="215" t="s">
        <v>89</v>
      </c>
      <c r="AY395" s="214" t="s">
        <v>132</v>
      </c>
      <c r="BK395" s="216">
        <f>SUM(BK396:BK401)</f>
        <v>0</v>
      </c>
    </row>
    <row r="396" s="2" customFormat="1" ht="37.8" customHeight="1">
      <c r="A396" s="39"/>
      <c r="B396" s="40"/>
      <c r="C396" s="219" t="s">
        <v>590</v>
      </c>
      <c r="D396" s="219" t="s">
        <v>134</v>
      </c>
      <c r="E396" s="220" t="s">
        <v>591</v>
      </c>
      <c r="F396" s="221" t="s">
        <v>592</v>
      </c>
      <c r="G396" s="222" t="s">
        <v>280</v>
      </c>
      <c r="H396" s="223">
        <v>93.965000000000003</v>
      </c>
      <c r="I396" s="224"/>
      <c r="J396" s="225">
        <f>ROUND(I396*H396,2)</f>
        <v>0</v>
      </c>
      <c r="K396" s="221" t="s">
        <v>138</v>
      </c>
      <c r="L396" s="45"/>
      <c r="M396" s="226" t="s">
        <v>1</v>
      </c>
      <c r="N396" s="227" t="s">
        <v>46</v>
      </c>
      <c r="O396" s="92"/>
      <c r="P396" s="228">
        <f>O396*H396</f>
        <v>0</v>
      </c>
      <c r="Q396" s="228">
        <v>0</v>
      </c>
      <c r="R396" s="228">
        <f>Q396*H396</f>
        <v>0</v>
      </c>
      <c r="S396" s="228">
        <v>0</v>
      </c>
      <c r="T396" s="229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0" t="s">
        <v>139</v>
      </c>
      <c r="AT396" s="230" t="s">
        <v>134</v>
      </c>
      <c r="AU396" s="230" t="s">
        <v>91</v>
      </c>
      <c r="AY396" s="18" t="s">
        <v>132</v>
      </c>
      <c r="BE396" s="231">
        <f>IF(N396="základní",J396,0)</f>
        <v>0</v>
      </c>
      <c r="BF396" s="231">
        <f>IF(N396="snížená",J396,0)</f>
        <v>0</v>
      </c>
      <c r="BG396" s="231">
        <f>IF(N396="zákl. přenesená",J396,0)</f>
        <v>0</v>
      </c>
      <c r="BH396" s="231">
        <f>IF(N396="sníž. přenesená",J396,0)</f>
        <v>0</v>
      </c>
      <c r="BI396" s="231">
        <f>IF(N396="nulová",J396,0)</f>
        <v>0</v>
      </c>
      <c r="BJ396" s="18" t="s">
        <v>89</v>
      </c>
      <c r="BK396" s="231">
        <f>ROUND(I396*H396,2)</f>
        <v>0</v>
      </c>
      <c r="BL396" s="18" t="s">
        <v>139</v>
      </c>
      <c r="BM396" s="230" t="s">
        <v>593</v>
      </c>
    </row>
    <row r="397" s="2" customFormat="1" ht="37.8" customHeight="1">
      <c r="A397" s="39"/>
      <c r="B397" s="40"/>
      <c r="C397" s="219" t="s">
        <v>594</v>
      </c>
      <c r="D397" s="219" t="s">
        <v>134</v>
      </c>
      <c r="E397" s="220" t="s">
        <v>595</v>
      </c>
      <c r="F397" s="221" t="s">
        <v>596</v>
      </c>
      <c r="G397" s="222" t="s">
        <v>280</v>
      </c>
      <c r="H397" s="223">
        <v>939.64999999999998</v>
      </c>
      <c r="I397" s="224"/>
      <c r="J397" s="225">
        <f>ROUND(I397*H397,2)</f>
        <v>0</v>
      </c>
      <c r="K397" s="221" t="s">
        <v>138</v>
      </c>
      <c r="L397" s="45"/>
      <c r="M397" s="226" t="s">
        <v>1</v>
      </c>
      <c r="N397" s="227" t="s">
        <v>46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139</v>
      </c>
      <c r="AT397" s="230" t="s">
        <v>134</v>
      </c>
      <c r="AU397" s="230" t="s">
        <v>91</v>
      </c>
      <c r="AY397" s="18" t="s">
        <v>132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139</v>
      </c>
      <c r="BM397" s="230" t="s">
        <v>597</v>
      </c>
    </row>
    <row r="398" s="13" customFormat="1">
      <c r="A398" s="13"/>
      <c r="B398" s="232"/>
      <c r="C398" s="233"/>
      <c r="D398" s="234" t="s">
        <v>141</v>
      </c>
      <c r="E398" s="235" t="s">
        <v>1</v>
      </c>
      <c r="F398" s="236" t="s">
        <v>598</v>
      </c>
      <c r="G398" s="233"/>
      <c r="H398" s="235" t="s">
        <v>1</v>
      </c>
      <c r="I398" s="237"/>
      <c r="J398" s="233"/>
      <c r="K398" s="233"/>
      <c r="L398" s="238"/>
      <c r="M398" s="239"/>
      <c r="N398" s="240"/>
      <c r="O398" s="240"/>
      <c r="P398" s="240"/>
      <c r="Q398" s="240"/>
      <c r="R398" s="240"/>
      <c r="S398" s="240"/>
      <c r="T398" s="241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2" t="s">
        <v>141</v>
      </c>
      <c r="AU398" s="242" t="s">
        <v>91</v>
      </c>
      <c r="AV398" s="13" t="s">
        <v>89</v>
      </c>
      <c r="AW398" s="13" t="s">
        <v>36</v>
      </c>
      <c r="AX398" s="13" t="s">
        <v>81</v>
      </c>
      <c r="AY398" s="242" t="s">
        <v>132</v>
      </c>
    </row>
    <row r="399" s="14" customFormat="1">
      <c r="A399" s="14"/>
      <c r="B399" s="243"/>
      <c r="C399" s="244"/>
      <c r="D399" s="234" t="s">
        <v>141</v>
      </c>
      <c r="E399" s="245" t="s">
        <v>1</v>
      </c>
      <c r="F399" s="246" t="s">
        <v>599</v>
      </c>
      <c r="G399" s="244"/>
      <c r="H399" s="247">
        <v>939.64999999999998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141</v>
      </c>
      <c r="AU399" s="253" t="s">
        <v>91</v>
      </c>
      <c r="AV399" s="14" t="s">
        <v>91</v>
      </c>
      <c r="AW399" s="14" t="s">
        <v>36</v>
      </c>
      <c r="AX399" s="14" t="s">
        <v>89</v>
      </c>
      <c r="AY399" s="253" t="s">
        <v>132</v>
      </c>
    </row>
    <row r="400" s="2" customFormat="1" ht="44.25" customHeight="1">
      <c r="A400" s="39"/>
      <c r="B400" s="40"/>
      <c r="C400" s="219" t="s">
        <v>600</v>
      </c>
      <c r="D400" s="276" t="s">
        <v>134</v>
      </c>
      <c r="E400" s="220" t="s">
        <v>601</v>
      </c>
      <c r="F400" s="221" t="s">
        <v>279</v>
      </c>
      <c r="G400" s="222" t="s">
        <v>280</v>
      </c>
      <c r="H400" s="223">
        <v>93.965000000000003</v>
      </c>
      <c r="I400" s="224"/>
      <c r="J400" s="225">
        <f>ROUND(I400*H400,2)</f>
        <v>0</v>
      </c>
      <c r="K400" s="221" t="s">
        <v>281</v>
      </c>
      <c r="L400" s="45"/>
      <c r="M400" s="226" t="s">
        <v>1</v>
      </c>
      <c r="N400" s="227" t="s">
        <v>46</v>
      </c>
      <c r="O400" s="92"/>
      <c r="P400" s="228">
        <f>O400*H400</f>
        <v>0</v>
      </c>
      <c r="Q400" s="228">
        <v>0</v>
      </c>
      <c r="R400" s="228">
        <f>Q400*H400</f>
        <v>0</v>
      </c>
      <c r="S400" s="228">
        <v>0</v>
      </c>
      <c r="T400" s="229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0" t="s">
        <v>139</v>
      </c>
      <c r="AT400" s="230" t="s">
        <v>134</v>
      </c>
      <c r="AU400" s="230" t="s">
        <v>91</v>
      </c>
      <c r="AY400" s="18" t="s">
        <v>132</v>
      </c>
      <c r="BE400" s="231">
        <f>IF(N400="základní",J400,0)</f>
        <v>0</v>
      </c>
      <c r="BF400" s="231">
        <f>IF(N400="snížená",J400,0)</f>
        <v>0</v>
      </c>
      <c r="BG400" s="231">
        <f>IF(N400="zákl. přenesená",J400,0)</f>
        <v>0</v>
      </c>
      <c r="BH400" s="231">
        <f>IF(N400="sníž. přenesená",J400,0)</f>
        <v>0</v>
      </c>
      <c r="BI400" s="231">
        <f>IF(N400="nulová",J400,0)</f>
        <v>0</v>
      </c>
      <c r="BJ400" s="18" t="s">
        <v>89</v>
      </c>
      <c r="BK400" s="231">
        <f>ROUND(I400*H400,2)</f>
        <v>0</v>
      </c>
      <c r="BL400" s="18" t="s">
        <v>139</v>
      </c>
      <c r="BM400" s="230" t="s">
        <v>602</v>
      </c>
    </row>
    <row r="401" s="14" customFormat="1">
      <c r="A401" s="14"/>
      <c r="B401" s="243"/>
      <c r="C401" s="244"/>
      <c r="D401" s="234" t="s">
        <v>141</v>
      </c>
      <c r="E401" s="245" t="s">
        <v>1</v>
      </c>
      <c r="F401" s="246" t="s">
        <v>603</v>
      </c>
      <c r="G401" s="244"/>
      <c r="H401" s="247">
        <v>93.965000000000003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3" t="s">
        <v>141</v>
      </c>
      <c r="AU401" s="253" t="s">
        <v>91</v>
      </c>
      <c r="AV401" s="14" t="s">
        <v>91</v>
      </c>
      <c r="AW401" s="14" t="s">
        <v>36</v>
      </c>
      <c r="AX401" s="14" t="s">
        <v>89</v>
      </c>
      <c r="AY401" s="253" t="s">
        <v>132</v>
      </c>
    </row>
    <row r="402" s="12" customFormat="1" ht="22.8" customHeight="1">
      <c r="A402" s="12"/>
      <c r="B402" s="203"/>
      <c r="C402" s="204"/>
      <c r="D402" s="205" t="s">
        <v>80</v>
      </c>
      <c r="E402" s="217" t="s">
        <v>604</v>
      </c>
      <c r="F402" s="217" t="s">
        <v>605</v>
      </c>
      <c r="G402" s="204"/>
      <c r="H402" s="204"/>
      <c r="I402" s="207"/>
      <c r="J402" s="218">
        <f>BK402</f>
        <v>0</v>
      </c>
      <c r="K402" s="204"/>
      <c r="L402" s="209"/>
      <c r="M402" s="210"/>
      <c r="N402" s="211"/>
      <c r="O402" s="211"/>
      <c r="P402" s="212">
        <f>P403</f>
        <v>0</v>
      </c>
      <c r="Q402" s="211"/>
      <c r="R402" s="212">
        <f>R403</f>
        <v>0</v>
      </c>
      <c r="S402" s="211"/>
      <c r="T402" s="213">
        <f>T403</f>
        <v>0</v>
      </c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R402" s="214" t="s">
        <v>89</v>
      </c>
      <c r="AT402" s="215" t="s">
        <v>80</v>
      </c>
      <c r="AU402" s="215" t="s">
        <v>89</v>
      </c>
      <c r="AY402" s="214" t="s">
        <v>132</v>
      </c>
      <c r="BK402" s="216">
        <f>BK403</f>
        <v>0</v>
      </c>
    </row>
    <row r="403" s="2" customFormat="1" ht="37.8" customHeight="1">
      <c r="A403" s="39"/>
      <c r="B403" s="40"/>
      <c r="C403" s="219" t="s">
        <v>606</v>
      </c>
      <c r="D403" s="219" t="s">
        <v>134</v>
      </c>
      <c r="E403" s="220" t="s">
        <v>607</v>
      </c>
      <c r="F403" s="221" t="s">
        <v>608</v>
      </c>
      <c r="G403" s="222" t="s">
        <v>280</v>
      </c>
      <c r="H403" s="223">
        <v>590.03999999999996</v>
      </c>
      <c r="I403" s="224"/>
      <c r="J403" s="225">
        <f>ROUND(I403*H403,2)</f>
        <v>0</v>
      </c>
      <c r="K403" s="221" t="s">
        <v>138</v>
      </c>
      <c r="L403" s="45"/>
      <c r="M403" s="226" t="s">
        <v>1</v>
      </c>
      <c r="N403" s="227" t="s">
        <v>46</v>
      </c>
      <c r="O403" s="92"/>
      <c r="P403" s="228">
        <f>O403*H403</f>
        <v>0</v>
      </c>
      <c r="Q403" s="228">
        <v>0</v>
      </c>
      <c r="R403" s="228">
        <f>Q403*H403</f>
        <v>0</v>
      </c>
      <c r="S403" s="228">
        <v>0</v>
      </c>
      <c r="T403" s="229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0" t="s">
        <v>139</v>
      </c>
      <c r="AT403" s="230" t="s">
        <v>134</v>
      </c>
      <c r="AU403" s="230" t="s">
        <v>91</v>
      </c>
      <c r="AY403" s="18" t="s">
        <v>132</v>
      </c>
      <c r="BE403" s="231">
        <f>IF(N403="základní",J403,0)</f>
        <v>0</v>
      </c>
      <c r="BF403" s="231">
        <f>IF(N403="snížená",J403,0)</f>
        <v>0</v>
      </c>
      <c r="BG403" s="231">
        <f>IF(N403="zákl. přenesená",J403,0)</f>
        <v>0</v>
      </c>
      <c r="BH403" s="231">
        <f>IF(N403="sníž. přenesená",J403,0)</f>
        <v>0</v>
      </c>
      <c r="BI403" s="231">
        <f>IF(N403="nulová",J403,0)</f>
        <v>0</v>
      </c>
      <c r="BJ403" s="18" t="s">
        <v>89</v>
      </c>
      <c r="BK403" s="231">
        <f>ROUND(I403*H403,2)</f>
        <v>0</v>
      </c>
      <c r="BL403" s="18" t="s">
        <v>139</v>
      </c>
      <c r="BM403" s="230" t="s">
        <v>609</v>
      </c>
    </row>
    <row r="404" s="12" customFormat="1" ht="25.92" customHeight="1">
      <c r="A404" s="12"/>
      <c r="B404" s="203"/>
      <c r="C404" s="204"/>
      <c r="D404" s="205" t="s">
        <v>80</v>
      </c>
      <c r="E404" s="206" t="s">
        <v>610</v>
      </c>
      <c r="F404" s="206" t="s">
        <v>611</v>
      </c>
      <c r="G404" s="204"/>
      <c r="H404" s="204"/>
      <c r="I404" s="207"/>
      <c r="J404" s="208">
        <f>BK404</f>
        <v>0</v>
      </c>
      <c r="K404" s="204"/>
      <c r="L404" s="209"/>
      <c r="M404" s="210"/>
      <c r="N404" s="211"/>
      <c r="O404" s="211"/>
      <c r="P404" s="212">
        <f>P405</f>
        <v>0</v>
      </c>
      <c r="Q404" s="211"/>
      <c r="R404" s="212">
        <f>R405</f>
        <v>6.7000000000000002E-05</v>
      </c>
      <c r="S404" s="211"/>
      <c r="T404" s="213">
        <f>T405</f>
        <v>0</v>
      </c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R404" s="214" t="s">
        <v>91</v>
      </c>
      <c r="AT404" s="215" t="s">
        <v>80</v>
      </c>
      <c r="AU404" s="215" t="s">
        <v>81</v>
      </c>
      <c r="AY404" s="214" t="s">
        <v>132</v>
      </c>
      <c r="BK404" s="216">
        <f>BK405</f>
        <v>0</v>
      </c>
    </row>
    <row r="405" s="12" customFormat="1" ht="22.8" customHeight="1">
      <c r="A405" s="12"/>
      <c r="B405" s="203"/>
      <c r="C405" s="204"/>
      <c r="D405" s="205" t="s">
        <v>80</v>
      </c>
      <c r="E405" s="217" t="s">
        <v>612</v>
      </c>
      <c r="F405" s="217" t="s">
        <v>613</v>
      </c>
      <c r="G405" s="204"/>
      <c r="H405" s="204"/>
      <c r="I405" s="207"/>
      <c r="J405" s="218">
        <f>BK405</f>
        <v>0</v>
      </c>
      <c r="K405" s="204"/>
      <c r="L405" s="209"/>
      <c r="M405" s="210"/>
      <c r="N405" s="211"/>
      <c r="O405" s="211"/>
      <c r="P405" s="212">
        <f>SUM(P406:P411)</f>
        <v>0</v>
      </c>
      <c r="Q405" s="211"/>
      <c r="R405" s="212">
        <f>SUM(R406:R411)</f>
        <v>6.7000000000000002E-05</v>
      </c>
      <c r="S405" s="211"/>
      <c r="T405" s="213">
        <f>SUM(T406:T411)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4" t="s">
        <v>91</v>
      </c>
      <c r="AT405" s="215" t="s">
        <v>80</v>
      </c>
      <c r="AU405" s="215" t="s">
        <v>89</v>
      </c>
      <c r="AY405" s="214" t="s">
        <v>132</v>
      </c>
      <c r="BK405" s="216">
        <f>SUM(BK406:BK411)</f>
        <v>0</v>
      </c>
    </row>
    <row r="406" s="2" customFormat="1" ht="24.15" customHeight="1">
      <c r="A406" s="39"/>
      <c r="B406" s="40"/>
      <c r="C406" s="219" t="s">
        <v>614</v>
      </c>
      <c r="D406" s="219" t="s">
        <v>134</v>
      </c>
      <c r="E406" s="220" t="s">
        <v>615</v>
      </c>
      <c r="F406" s="221" t="s">
        <v>616</v>
      </c>
      <c r="G406" s="222" t="s">
        <v>137</v>
      </c>
      <c r="H406" s="223">
        <v>0.30299999999999999</v>
      </c>
      <c r="I406" s="224"/>
      <c r="J406" s="225">
        <f>ROUND(I406*H406,2)</f>
        <v>0</v>
      </c>
      <c r="K406" s="221" t="s">
        <v>138</v>
      </c>
      <c r="L406" s="45"/>
      <c r="M406" s="226" t="s">
        <v>1</v>
      </c>
      <c r="N406" s="227" t="s">
        <v>46</v>
      </c>
      <c r="O406" s="92"/>
      <c r="P406" s="228">
        <f>O406*H406</f>
        <v>0</v>
      </c>
      <c r="Q406" s="228">
        <v>0</v>
      </c>
      <c r="R406" s="228">
        <f>Q406*H406</f>
        <v>0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243</v>
      </c>
      <c r="AT406" s="230" t="s">
        <v>134</v>
      </c>
      <c r="AU406" s="230" t="s">
        <v>91</v>
      </c>
      <c r="AY406" s="18" t="s">
        <v>132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243</v>
      </c>
      <c r="BM406" s="230" t="s">
        <v>617</v>
      </c>
    </row>
    <row r="407" s="13" customFormat="1">
      <c r="A407" s="13"/>
      <c r="B407" s="232"/>
      <c r="C407" s="233"/>
      <c r="D407" s="234" t="s">
        <v>141</v>
      </c>
      <c r="E407" s="235" t="s">
        <v>1</v>
      </c>
      <c r="F407" s="236" t="s">
        <v>618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141</v>
      </c>
      <c r="AU407" s="242" t="s">
        <v>91</v>
      </c>
      <c r="AV407" s="13" t="s">
        <v>89</v>
      </c>
      <c r="AW407" s="13" t="s">
        <v>36</v>
      </c>
      <c r="AX407" s="13" t="s">
        <v>81</v>
      </c>
      <c r="AY407" s="242" t="s">
        <v>132</v>
      </c>
    </row>
    <row r="408" s="14" customFormat="1">
      <c r="A408" s="14"/>
      <c r="B408" s="243"/>
      <c r="C408" s="244"/>
      <c r="D408" s="234" t="s">
        <v>141</v>
      </c>
      <c r="E408" s="245" t="s">
        <v>1</v>
      </c>
      <c r="F408" s="246" t="s">
        <v>619</v>
      </c>
      <c r="G408" s="244"/>
      <c r="H408" s="247">
        <v>0.30299999999999999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141</v>
      </c>
      <c r="AU408" s="253" t="s">
        <v>91</v>
      </c>
      <c r="AV408" s="14" t="s">
        <v>91</v>
      </c>
      <c r="AW408" s="14" t="s">
        <v>36</v>
      </c>
      <c r="AX408" s="14" t="s">
        <v>89</v>
      </c>
      <c r="AY408" s="253" t="s">
        <v>132</v>
      </c>
    </row>
    <row r="409" s="2" customFormat="1" ht="21.75" customHeight="1">
      <c r="A409" s="39"/>
      <c r="B409" s="40"/>
      <c r="C409" s="277" t="s">
        <v>620</v>
      </c>
      <c r="D409" s="277" t="s">
        <v>295</v>
      </c>
      <c r="E409" s="278" t="s">
        <v>621</v>
      </c>
      <c r="F409" s="279" t="s">
        <v>622</v>
      </c>
      <c r="G409" s="280" t="s">
        <v>339</v>
      </c>
      <c r="H409" s="281">
        <v>0.067000000000000004</v>
      </c>
      <c r="I409" s="282"/>
      <c r="J409" s="283">
        <f>ROUND(I409*H409,2)</f>
        <v>0</v>
      </c>
      <c r="K409" s="279" t="s">
        <v>138</v>
      </c>
      <c r="L409" s="284"/>
      <c r="M409" s="285" t="s">
        <v>1</v>
      </c>
      <c r="N409" s="286" t="s">
        <v>46</v>
      </c>
      <c r="O409" s="92"/>
      <c r="P409" s="228">
        <f>O409*H409</f>
        <v>0</v>
      </c>
      <c r="Q409" s="228">
        <v>0.001</v>
      </c>
      <c r="R409" s="228">
        <f>Q409*H409</f>
        <v>6.7000000000000002E-05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350</v>
      </c>
      <c r="AT409" s="230" t="s">
        <v>295</v>
      </c>
      <c r="AU409" s="230" t="s">
        <v>91</v>
      </c>
      <c r="AY409" s="18" t="s">
        <v>132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89</v>
      </c>
      <c r="BK409" s="231">
        <f>ROUND(I409*H409,2)</f>
        <v>0</v>
      </c>
      <c r="BL409" s="18" t="s">
        <v>243</v>
      </c>
      <c r="BM409" s="230" t="s">
        <v>623</v>
      </c>
    </row>
    <row r="410" s="2" customFormat="1">
      <c r="A410" s="39"/>
      <c r="B410" s="40"/>
      <c r="C410" s="41"/>
      <c r="D410" s="234" t="s">
        <v>392</v>
      </c>
      <c r="E410" s="41"/>
      <c r="F410" s="287" t="s">
        <v>624</v>
      </c>
      <c r="G410" s="41"/>
      <c r="H410" s="41"/>
      <c r="I410" s="288"/>
      <c r="J410" s="41"/>
      <c r="K410" s="41"/>
      <c r="L410" s="45"/>
      <c r="M410" s="289"/>
      <c r="N410" s="290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392</v>
      </c>
      <c r="AU410" s="18" t="s">
        <v>91</v>
      </c>
    </row>
    <row r="411" s="14" customFormat="1">
      <c r="A411" s="14"/>
      <c r="B411" s="243"/>
      <c r="C411" s="244"/>
      <c r="D411" s="234" t="s">
        <v>141</v>
      </c>
      <c r="E411" s="245" t="s">
        <v>1</v>
      </c>
      <c r="F411" s="246" t="s">
        <v>625</v>
      </c>
      <c r="G411" s="244"/>
      <c r="H411" s="247">
        <v>0.067000000000000004</v>
      </c>
      <c r="I411" s="248"/>
      <c r="J411" s="244"/>
      <c r="K411" s="244"/>
      <c r="L411" s="249"/>
      <c r="M411" s="291"/>
      <c r="N411" s="292"/>
      <c r="O411" s="292"/>
      <c r="P411" s="292"/>
      <c r="Q411" s="292"/>
      <c r="R411" s="292"/>
      <c r="S411" s="292"/>
      <c r="T411" s="293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141</v>
      </c>
      <c r="AU411" s="253" t="s">
        <v>91</v>
      </c>
      <c r="AV411" s="14" t="s">
        <v>91</v>
      </c>
      <c r="AW411" s="14" t="s">
        <v>36</v>
      </c>
      <c r="AX411" s="14" t="s">
        <v>89</v>
      </c>
      <c r="AY411" s="253" t="s">
        <v>132</v>
      </c>
    </row>
    <row r="412" s="2" customFormat="1" ht="6.96" customHeight="1">
      <c r="A412" s="39"/>
      <c r="B412" s="67"/>
      <c r="C412" s="68"/>
      <c r="D412" s="68"/>
      <c r="E412" s="68"/>
      <c r="F412" s="68"/>
      <c r="G412" s="68"/>
      <c r="H412" s="68"/>
      <c r="I412" s="68"/>
      <c r="J412" s="68"/>
      <c r="K412" s="68"/>
      <c r="L412" s="45"/>
      <c r="M412" s="39"/>
      <c r="O412" s="39"/>
      <c r="P412" s="39"/>
      <c r="Q412" s="39"/>
      <c r="R412" s="39"/>
      <c r="S412" s="39"/>
      <c r="T412" s="39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</row>
  </sheetData>
  <sheetProtection sheet="1" autoFilter="0" formatColumns="0" formatRows="0" objects="1" scenarios="1" spinCount="100000" saltValue="Gi91aySQRei4NJ3l/kc3P2C7frX4qwx1CT3SaQoxXmjX/cu4VXR9OZFlwZOss1P429Rrhf2vVzQ2O32+VmPjzA==" hashValue="h+OGlA7+ypVIkhXKg6JCjgt+K+6Q+nqI54XMhIFCKtJSdo9AqXv6+52hr6nk16qOcr5MGAjRkG6+QD7IDTzf+w==" algorithmName="SHA-512" password="CC35"/>
  <autoFilter ref="C126:K41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Zásobní řad z VVO (východního vodovodního okruhu) do Černé za Bory – vodovod SO 05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626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ROUND((SUM(BE129:BE763)),  2)</f>
        <v>0</v>
      </c>
      <c r="G33" s="39"/>
      <c r="H33" s="39"/>
      <c r="I33" s="156">
        <v>0.20999999999999999</v>
      </c>
      <c r="J33" s="155">
        <f>ROUND(((SUM(BE129:BE763))*I33),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ROUND((SUM(BF129:BF763)),  2)</f>
        <v>0</v>
      </c>
      <c r="G34" s="39"/>
      <c r="H34" s="39"/>
      <c r="I34" s="156">
        <v>0.14999999999999999</v>
      </c>
      <c r="J34" s="155">
        <f>ROUND(((SUM(BF129:BF763))*I34),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ROUND((SUM(BG129:BG763)),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ROUND((SUM(BH129:BH763)),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ROUND((SUM(BI129:BI763)),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Zásobní řad z VVO (východního vodovodního okruhu) do Černé za Bory – vodovod SO 05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SO 05_II - SO 05 Průmyslová zóna- chatová oblast Pardubičky - II. 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23. 5. 2024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106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107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108</v>
      </c>
      <c r="E99" s="189"/>
      <c r="F99" s="189"/>
      <c r="G99" s="189"/>
      <c r="H99" s="189"/>
      <c r="I99" s="189"/>
      <c r="J99" s="190">
        <f>J405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109</v>
      </c>
      <c r="E100" s="189"/>
      <c r="F100" s="189"/>
      <c r="G100" s="189"/>
      <c r="H100" s="189"/>
      <c r="I100" s="189"/>
      <c r="J100" s="190">
        <f>J419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110</v>
      </c>
      <c r="E101" s="189"/>
      <c r="F101" s="189"/>
      <c r="G101" s="189"/>
      <c r="H101" s="189"/>
      <c r="I101" s="189"/>
      <c r="J101" s="190">
        <f>J425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111</v>
      </c>
      <c r="E102" s="189"/>
      <c r="F102" s="189"/>
      <c r="G102" s="189"/>
      <c r="H102" s="189"/>
      <c r="I102" s="189"/>
      <c r="J102" s="190">
        <f>J447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112</v>
      </c>
      <c r="E103" s="189"/>
      <c r="F103" s="189"/>
      <c r="G103" s="189"/>
      <c r="H103" s="189"/>
      <c r="I103" s="189"/>
      <c r="J103" s="190">
        <f>J540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627</v>
      </c>
      <c r="E104" s="189"/>
      <c r="F104" s="189"/>
      <c r="G104" s="189"/>
      <c r="H104" s="189"/>
      <c r="I104" s="189"/>
      <c r="J104" s="190">
        <f>J715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113</v>
      </c>
      <c r="E105" s="189"/>
      <c r="F105" s="189"/>
      <c r="G105" s="189"/>
      <c r="H105" s="189"/>
      <c r="I105" s="189"/>
      <c r="J105" s="190">
        <f>J738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114</v>
      </c>
      <c r="E106" s="189"/>
      <c r="F106" s="189"/>
      <c r="G106" s="189"/>
      <c r="H106" s="189"/>
      <c r="I106" s="189"/>
      <c r="J106" s="190">
        <f>J751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80"/>
      <c r="C107" s="181"/>
      <c r="D107" s="182" t="s">
        <v>115</v>
      </c>
      <c r="E107" s="183"/>
      <c r="F107" s="183"/>
      <c r="G107" s="183"/>
      <c r="H107" s="183"/>
      <c r="I107" s="183"/>
      <c r="J107" s="184">
        <f>J753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6"/>
      <c r="C108" s="187"/>
      <c r="D108" s="188" t="s">
        <v>628</v>
      </c>
      <c r="E108" s="189"/>
      <c r="F108" s="189"/>
      <c r="G108" s="189"/>
      <c r="H108" s="189"/>
      <c r="I108" s="189"/>
      <c r="J108" s="190">
        <f>J754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116</v>
      </c>
      <c r="E109" s="189"/>
      <c r="F109" s="189"/>
      <c r="G109" s="189"/>
      <c r="H109" s="189"/>
      <c r="I109" s="189"/>
      <c r="J109" s="190">
        <f>J757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117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6.25" customHeight="1">
      <c r="A119" s="39"/>
      <c r="B119" s="40"/>
      <c r="C119" s="41"/>
      <c r="D119" s="41"/>
      <c r="E119" s="175" t="str">
        <f>E7</f>
        <v>Zásobní řad z VVO (východního vodovodního okruhu) do Černé za Bory – vodovod SO 05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99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30" customHeight="1">
      <c r="A121" s="39"/>
      <c r="B121" s="40"/>
      <c r="C121" s="41"/>
      <c r="D121" s="41"/>
      <c r="E121" s="77" t="str">
        <f>E9</f>
        <v>SO 05_II - SO 05 Průmyslová zóna- chatová oblast Pardubičky - II. etapa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Pardubice</v>
      </c>
      <c r="G123" s="41"/>
      <c r="H123" s="41"/>
      <c r="I123" s="33" t="s">
        <v>22</v>
      </c>
      <c r="J123" s="80" t="str">
        <f>IF(J12="","",J12)</f>
        <v>23. 5. 2024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Vodovody a kanalizace Pardubice, a.s.</v>
      </c>
      <c r="G125" s="41"/>
      <c r="H125" s="41"/>
      <c r="I125" s="33" t="s">
        <v>32</v>
      </c>
      <c r="J125" s="37" t="str">
        <f>E21</f>
        <v>Multiaqua s.r.o.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30</v>
      </c>
      <c r="D126" s="41"/>
      <c r="E126" s="41"/>
      <c r="F126" s="28" t="str">
        <f>IF(E18="","",E18)</f>
        <v>Vyplň údaj</v>
      </c>
      <c r="G126" s="41"/>
      <c r="H126" s="41"/>
      <c r="I126" s="33" t="s">
        <v>37</v>
      </c>
      <c r="J126" s="37" t="str">
        <f>E24</f>
        <v>Leona Šaldová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118</v>
      </c>
      <c r="D128" s="195" t="s">
        <v>66</v>
      </c>
      <c r="E128" s="195" t="s">
        <v>62</v>
      </c>
      <c r="F128" s="195" t="s">
        <v>63</v>
      </c>
      <c r="G128" s="195" t="s">
        <v>119</v>
      </c>
      <c r="H128" s="195" t="s">
        <v>120</v>
      </c>
      <c r="I128" s="195" t="s">
        <v>121</v>
      </c>
      <c r="J128" s="195" t="s">
        <v>103</v>
      </c>
      <c r="K128" s="196" t="s">
        <v>122</v>
      </c>
      <c r="L128" s="197"/>
      <c r="M128" s="101" t="s">
        <v>1</v>
      </c>
      <c r="N128" s="102" t="s">
        <v>45</v>
      </c>
      <c r="O128" s="102" t="s">
        <v>123</v>
      </c>
      <c r="P128" s="102" t="s">
        <v>124</v>
      </c>
      <c r="Q128" s="102" t="s">
        <v>125</v>
      </c>
      <c r="R128" s="102" t="s">
        <v>126</v>
      </c>
      <c r="S128" s="102" t="s">
        <v>127</v>
      </c>
      <c r="T128" s="103" t="s">
        <v>128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129</v>
      </c>
      <c r="D129" s="41"/>
      <c r="E129" s="41"/>
      <c r="F129" s="41"/>
      <c r="G129" s="41"/>
      <c r="H129" s="41"/>
      <c r="I129" s="41"/>
      <c r="J129" s="198">
        <f>BK129</f>
        <v>0</v>
      </c>
      <c r="K129" s="41"/>
      <c r="L129" s="45"/>
      <c r="M129" s="104"/>
      <c r="N129" s="199"/>
      <c r="O129" s="105"/>
      <c r="P129" s="200">
        <f>P130+P753</f>
        <v>0</v>
      </c>
      <c r="Q129" s="105"/>
      <c r="R129" s="200">
        <f>R130+R753</f>
        <v>1541.37826586814</v>
      </c>
      <c r="S129" s="105"/>
      <c r="T129" s="201">
        <f>T130+T753</f>
        <v>401.46959000000004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80</v>
      </c>
      <c r="AU129" s="18" t="s">
        <v>105</v>
      </c>
      <c r="BK129" s="202">
        <f>BK130+BK753</f>
        <v>0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130</v>
      </c>
      <c r="F130" s="206" t="s">
        <v>131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P131+P405+P419+P425+P447+P540+P715+P738+P751</f>
        <v>0</v>
      </c>
      <c r="Q130" s="211"/>
      <c r="R130" s="212">
        <f>R131+R405+R419+R425+R447+R540+R715+R738+R751</f>
        <v>1541.37593186814</v>
      </c>
      <c r="S130" s="211"/>
      <c r="T130" s="213">
        <f>T131+T405+T419+T425+T447+T540+T715+T738+T751</f>
        <v>401.46959000000004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89</v>
      </c>
      <c r="AT130" s="215" t="s">
        <v>80</v>
      </c>
      <c r="AU130" s="215" t="s">
        <v>81</v>
      </c>
      <c r="AY130" s="214" t="s">
        <v>132</v>
      </c>
      <c r="BK130" s="216">
        <f>BK131+BK405+BK419+BK425+BK447+BK540+BK715+BK738+BK751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89</v>
      </c>
      <c r="F131" s="217" t="s">
        <v>133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SUM(P132:P404)</f>
        <v>0</v>
      </c>
      <c r="Q131" s="211"/>
      <c r="R131" s="212">
        <f>SUM(R132:R404)</f>
        <v>1003.8424445042399</v>
      </c>
      <c r="S131" s="211"/>
      <c r="T131" s="213">
        <f>SUM(T132:T404)</f>
        <v>360.87449000000004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89</v>
      </c>
      <c r="AT131" s="215" t="s">
        <v>80</v>
      </c>
      <c r="AU131" s="215" t="s">
        <v>89</v>
      </c>
      <c r="AY131" s="214" t="s">
        <v>132</v>
      </c>
      <c r="BK131" s="216">
        <f>SUM(BK132:BK404)</f>
        <v>0</v>
      </c>
    </row>
    <row r="132" s="2" customFormat="1" ht="37.8" customHeight="1">
      <c r="A132" s="39"/>
      <c r="B132" s="40"/>
      <c r="C132" s="219" t="s">
        <v>89</v>
      </c>
      <c r="D132" s="219" t="s">
        <v>134</v>
      </c>
      <c r="E132" s="220" t="s">
        <v>629</v>
      </c>
      <c r="F132" s="221" t="s">
        <v>630</v>
      </c>
      <c r="G132" s="222" t="s">
        <v>398</v>
      </c>
      <c r="H132" s="223">
        <v>3</v>
      </c>
      <c r="I132" s="224"/>
      <c r="J132" s="225">
        <f>ROUND(I132*H132,2)</f>
        <v>0</v>
      </c>
      <c r="K132" s="221" t="s">
        <v>138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139</v>
      </c>
      <c r="AT132" s="230" t="s">
        <v>134</v>
      </c>
      <c r="AU132" s="230" t="s">
        <v>91</v>
      </c>
      <c r="AY132" s="18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89</v>
      </c>
      <c r="BK132" s="231">
        <f>ROUND(I132*H132,2)</f>
        <v>0</v>
      </c>
      <c r="BL132" s="18" t="s">
        <v>139</v>
      </c>
      <c r="BM132" s="230" t="s">
        <v>631</v>
      </c>
    </row>
    <row r="133" s="2" customFormat="1" ht="37.8" customHeight="1">
      <c r="A133" s="39"/>
      <c r="B133" s="40"/>
      <c r="C133" s="219" t="s">
        <v>91</v>
      </c>
      <c r="D133" s="219" t="s">
        <v>134</v>
      </c>
      <c r="E133" s="220" t="s">
        <v>632</v>
      </c>
      <c r="F133" s="221" t="s">
        <v>633</v>
      </c>
      <c r="G133" s="222" t="s">
        <v>398</v>
      </c>
      <c r="H133" s="223">
        <v>9</v>
      </c>
      <c r="I133" s="224"/>
      <c r="J133" s="225">
        <f>ROUND(I133*H133,2)</f>
        <v>0</v>
      </c>
      <c r="K133" s="221" t="s">
        <v>138</v>
      </c>
      <c r="L133" s="45"/>
      <c r="M133" s="226" t="s">
        <v>1</v>
      </c>
      <c r="N133" s="227" t="s">
        <v>46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139</v>
      </c>
      <c r="AT133" s="230" t="s">
        <v>134</v>
      </c>
      <c r="AU133" s="230" t="s">
        <v>91</v>
      </c>
      <c r="AY133" s="18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89</v>
      </c>
      <c r="BK133" s="231">
        <f>ROUND(I133*H133,2)</f>
        <v>0</v>
      </c>
      <c r="BL133" s="18" t="s">
        <v>139</v>
      </c>
      <c r="BM133" s="230" t="s">
        <v>634</v>
      </c>
    </row>
    <row r="134" s="2" customFormat="1" ht="49.05" customHeight="1">
      <c r="A134" s="39"/>
      <c r="B134" s="40"/>
      <c r="C134" s="219" t="s">
        <v>153</v>
      </c>
      <c r="D134" s="219" t="s">
        <v>134</v>
      </c>
      <c r="E134" s="220" t="s">
        <v>635</v>
      </c>
      <c r="F134" s="221" t="s">
        <v>636</v>
      </c>
      <c r="G134" s="222" t="s">
        <v>137</v>
      </c>
      <c r="H134" s="223">
        <v>180</v>
      </c>
      <c r="I134" s="224"/>
      <c r="J134" s="225">
        <f>ROUND(I134*H134,2)</f>
        <v>0</v>
      </c>
      <c r="K134" s="221" t="s">
        <v>138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134</v>
      </c>
      <c r="AU134" s="230" t="s">
        <v>91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139</v>
      </c>
      <c r="BM134" s="230" t="s">
        <v>637</v>
      </c>
    </row>
    <row r="135" s="2" customFormat="1" ht="33" customHeight="1">
      <c r="A135" s="39"/>
      <c r="B135" s="40"/>
      <c r="C135" s="219" t="s">
        <v>139</v>
      </c>
      <c r="D135" s="219" t="s">
        <v>134</v>
      </c>
      <c r="E135" s="220" t="s">
        <v>638</v>
      </c>
      <c r="F135" s="221" t="s">
        <v>639</v>
      </c>
      <c r="G135" s="222" t="s">
        <v>398</v>
      </c>
      <c r="H135" s="223">
        <v>3</v>
      </c>
      <c r="I135" s="224"/>
      <c r="J135" s="225">
        <f>ROUND(I135*H135,2)</f>
        <v>0</v>
      </c>
      <c r="K135" s="221" t="s">
        <v>138</v>
      </c>
      <c r="L135" s="45"/>
      <c r="M135" s="226" t="s">
        <v>1</v>
      </c>
      <c r="N135" s="227" t="s">
        <v>46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139</v>
      </c>
      <c r="AT135" s="230" t="s">
        <v>134</v>
      </c>
      <c r="AU135" s="230" t="s">
        <v>91</v>
      </c>
      <c r="AY135" s="18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89</v>
      </c>
      <c r="BK135" s="231">
        <f>ROUND(I135*H135,2)</f>
        <v>0</v>
      </c>
      <c r="BL135" s="18" t="s">
        <v>139</v>
      </c>
      <c r="BM135" s="230" t="s">
        <v>640</v>
      </c>
    </row>
    <row r="136" s="2" customFormat="1" ht="33" customHeight="1">
      <c r="A136" s="39"/>
      <c r="B136" s="40"/>
      <c r="C136" s="219" t="s">
        <v>166</v>
      </c>
      <c r="D136" s="219" t="s">
        <v>134</v>
      </c>
      <c r="E136" s="220" t="s">
        <v>641</v>
      </c>
      <c r="F136" s="221" t="s">
        <v>642</v>
      </c>
      <c r="G136" s="222" t="s">
        <v>398</v>
      </c>
      <c r="H136" s="223">
        <v>8</v>
      </c>
      <c r="I136" s="224"/>
      <c r="J136" s="225">
        <f>ROUND(I136*H136,2)</f>
        <v>0</v>
      </c>
      <c r="K136" s="221" t="s">
        <v>138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139</v>
      </c>
      <c r="AT136" s="230" t="s">
        <v>134</v>
      </c>
      <c r="AU136" s="230" t="s">
        <v>91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139</v>
      </c>
      <c r="BM136" s="230" t="s">
        <v>643</v>
      </c>
    </row>
    <row r="137" s="2" customFormat="1" ht="33" customHeight="1">
      <c r="A137" s="39"/>
      <c r="B137" s="40"/>
      <c r="C137" s="219" t="s">
        <v>172</v>
      </c>
      <c r="D137" s="219" t="s">
        <v>134</v>
      </c>
      <c r="E137" s="220" t="s">
        <v>644</v>
      </c>
      <c r="F137" s="221" t="s">
        <v>645</v>
      </c>
      <c r="G137" s="222" t="s">
        <v>398</v>
      </c>
      <c r="H137" s="223">
        <v>1</v>
      </c>
      <c r="I137" s="224"/>
      <c r="J137" s="225">
        <f>ROUND(I137*H137,2)</f>
        <v>0</v>
      </c>
      <c r="K137" s="221" t="s">
        <v>138</v>
      </c>
      <c r="L137" s="45"/>
      <c r="M137" s="226" t="s">
        <v>1</v>
      </c>
      <c r="N137" s="227" t="s">
        <v>46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139</v>
      </c>
      <c r="AT137" s="230" t="s">
        <v>134</v>
      </c>
      <c r="AU137" s="230" t="s">
        <v>91</v>
      </c>
      <c r="AY137" s="18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89</v>
      </c>
      <c r="BK137" s="231">
        <f>ROUND(I137*H137,2)</f>
        <v>0</v>
      </c>
      <c r="BL137" s="18" t="s">
        <v>139</v>
      </c>
      <c r="BM137" s="230" t="s">
        <v>646</v>
      </c>
    </row>
    <row r="138" s="2" customFormat="1" ht="24.15" customHeight="1">
      <c r="A138" s="39"/>
      <c r="B138" s="40"/>
      <c r="C138" s="219" t="s">
        <v>177</v>
      </c>
      <c r="D138" s="219" t="s">
        <v>134</v>
      </c>
      <c r="E138" s="220" t="s">
        <v>647</v>
      </c>
      <c r="F138" s="221" t="s">
        <v>648</v>
      </c>
      <c r="G138" s="222" t="s">
        <v>398</v>
      </c>
      <c r="H138" s="223">
        <v>3</v>
      </c>
      <c r="I138" s="224"/>
      <c r="J138" s="225">
        <f>ROUND(I138*H138,2)</f>
        <v>0</v>
      </c>
      <c r="K138" s="221" t="s">
        <v>138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139</v>
      </c>
      <c r="AT138" s="230" t="s">
        <v>134</v>
      </c>
      <c r="AU138" s="230" t="s">
        <v>91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139</v>
      </c>
      <c r="BM138" s="230" t="s">
        <v>649</v>
      </c>
    </row>
    <row r="139" s="2" customFormat="1" ht="24.15" customHeight="1">
      <c r="A139" s="39"/>
      <c r="B139" s="40"/>
      <c r="C139" s="219" t="s">
        <v>183</v>
      </c>
      <c r="D139" s="219" t="s">
        <v>134</v>
      </c>
      <c r="E139" s="220" t="s">
        <v>650</v>
      </c>
      <c r="F139" s="221" t="s">
        <v>651</v>
      </c>
      <c r="G139" s="222" t="s">
        <v>398</v>
      </c>
      <c r="H139" s="223">
        <v>9</v>
      </c>
      <c r="I139" s="224"/>
      <c r="J139" s="225">
        <f>ROUND(I139*H139,2)</f>
        <v>0</v>
      </c>
      <c r="K139" s="221" t="s">
        <v>138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139</v>
      </c>
      <c r="AT139" s="230" t="s">
        <v>134</v>
      </c>
      <c r="AU139" s="230" t="s">
        <v>91</v>
      </c>
      <c r="AY139" s="18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89</v>
      </c>
      <c r="BK139" s="231">
        <f>ROUND(I139*H139,2)</f>
        <v>0</v>
      </c>
      <c r="BL139" s="18" t="s">
        <v>139</v>
      </c>
      <c r="BM139" s="230" t="s">
        <v>652</v>
      </c>
    </row>
    <row r="140" s="2" customFormat="1" ht="62.7" customHeight="1">
      <c r="A140" s="39"/>
      <c r="B140" s="40"/>
      <c r="C140" s="219" t="s">
        <v>190</v>
      </c>
      <c r="D140" s="219" t="s">
        <v>134</v>
      </c>
      <c r="E140" s="220" t="s">
        <v>653</v>
      </c>
      <c r="F140" s="221" t="s">
        <v>654</v>
      </c>
      <c r="G140" s="222" t="s">
        <v>137</v>
      </c>
      <c r="H140" s="223">
        <v>206.18000000000001</v>
      </c>
      <c r="I140" s="224"/>
      <c r="J140" s="225">
        <f>ROUND(I140*H140,2)</f>
        <v>0</v>
      </c>
      <c r="K140" s="221" t="s">
        <v>138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0.26000000000000001</v>
      </c>
      <c r="T140" s="229">
        <f>S140*H140</f>
        <v>53.606800000000007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139</v>
      </c>
      <c r="AT140" s="230" t="s">
        <v>134</v>
      </c>
      <c r="AU140" s="230" t="s">
        <v>91</v>
      </c>
      <c r="AY140" s="18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89</v>
      </c>
      <c r="BK140" s="231">
        <f>ROUND(I140*H140,2)</f>
        <v>0</v>
      </c>
      <c r="BL140" s="18" t="s">
        <v>139</v>
      </c>
      <c r="BM140" s="230" t="s">
        <v>655</v>
      </c>
    </row>
    <row r="141" s="13" customFormat="1">
      <c r="A141" s="13"/>
      <c r="B141" s="232"/>
      <c r="C141" s="233"/>
      <c r="D141" s="234" t="s">
        <v>141</v>
      </c>
      <c r="E141" s="235" t="s">
        <v>1</v>
      </c>
      <c r="F141" s="236" t="s">
        <v>142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141</v>
      </c>
      <c r="AU141" s="242" t="s">
        <v>91</v>
      </c>
      <c r="AV141" s="13" t="s">
        <v>89</v>
      </c>
      <c r="AW141" s="13" t="s">
        <v>36</v>
      </c>
      <c r="AX141" s="13" t="s">
        <v>81</v>
      </c>
      <c r="AY141" s="242" t="s">
        <v>132</v>
      </c>
    </row>
    <row r="142" s="13" customFormat="1">
      <c r="A142" s="13"/>
      <c r="B142" s="232"/>
      <c r="C142" s="233"/>
      <c r="D142" s="234" t="s">
        <v>141</v>
      </c>
      <c r="E142" s="235" t="s">
        <v>1</v>
      </c>
      <c r="F142" s="236" t="s">
        <v>143</v>
      </c>
      <c r="G142" s="233"/>
      <c r="H142" s="235" t="s">
        <v>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141</v>
      </c>
      <c r="AU142" s="242" t="s">
        <v>91</v>
      </c>
      <c r="AV142" s="13" t="s">
        <v>89</v>
      </c>
      <c r="AW142" s="13" t="s">
        <v>36</v>
      </c>
      <c r="AX142" s="13" t="s">
        <v>81</v>
      </c>
      <c r="AY142" s="242" t="s">
        <v>132</v>
      </c>
    </row>
    <row r="143" s="14" customFormat="1">
      <c r="A143" s="14"/>
      <c r="B143" s="243"/>
      <c r="C143" s="244"/>
      <c r="D143" s="234" t="s">
        <v>141</v>
      </c>
      <c r="E143" s="245" t="s">
        <v>1</v>
      </c>
      <c r="F143" s="246" t="s">
        <v>656</v>
      </c>
      <c r="G143" s="244"/>
      <c r="H143" s="247">
        <v>206.18000000000001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3" t="s">
        <v>141</v>
      </c>
      <c r="AU143" s="253" t="s">
        <v>91</v>
      </c>
      <c r="AV143" s="14" t="s">
        <v>91</v>
      </c>
      <c r="AW143" s="14" t="s">
        <v>36</v>
      </c>
      <c r="AX143" s="14" t="s">
        <v>89</v>
      </c>
      <c r="AY143" s="253" t="s">
        <v>132</v>
      </c>
    </row>
    <row r="144" s="2" customFormat="1" ht="66.75" customHeight="1">
      <c r="A144" s="39"/>
      <c r="B144" s="40"/>
      <c r="C144" s="219" t="s">
        <v>206</v>
      </c>
      <c r="D144" s="219" t="s">
        <v>134</v>
      </c>
      <c r="E144" s="220" t="s">
        <v>657</v>
      </c>
      <c r="F144" s="221" t="s">
        <v>658</v>
      </c>
      <c r="G144" s="222" t="s">
        <v>137</v>
      </c>
      <c r="H144" s="223">
        <v>178.55500000000001</v>
      </c>
      <c r="I144" s="224"/>
      <c r="J144" s="225">
        <f>ROUND(I144*H144,2)</f>
        <v>0</v>
      </c>
      <c r="K144" s="221" t="s">
        <v>138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0.28999999999999998</v>
      </c>
      <c r="T144" s="229">
        <f>S144*H144</f>
        <v>51.780949999999997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139</v>
      </c>
      <c r="AT144" s="230" t="s">
        <v>134</v>
      </c>
      <c r="AU144" s="230" t="s">
        <v>91</v>
      </c>
      <c r="AY144" s="18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89</v>
      </c>
      <c r="BK144" s="231">
        <f>ROUND(I144*H144,2)</f>
        <v>0</v>
      </c>
      <c r="BL144" s="18" t="s">
        <v>139</v>
      </c>
      <c r="BM144" s="230" t="s">
        <v>659</v>
      </c>
    </row>
    <row r="145" s="13" customFormat="1">
      <c r="A145" s="13"/>
      <c r="B145" s="232"/>
      <c r="C145" s="233"/>
      <c r="D145" s="234" t="s">
        <v>141</v>
      </c>
      <c r="E145" s="235" t="s">
        <v>1</v>
      </c>
      <c r="F145" s="236" t="s">
        <v>142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141</v>
      </c>
      <c r="AU145" s="242" t="s">
        <v>91</v>
      </c>
      <c r="AV145" s="13" t="s">
        <v>89</v>
      </c>
      <c r="AW145" s="13" t="s">
        <v>36</v>
      </c>
      <c r="AX145" s="13" t="s">
        <v>81</v>
      </c>
      <c r="AY145" s="242" t="s">
        <v>132</v>
      </c>
    </row>
    <row r="146" s="13" customFormat="1">
      <c r="A146" s="13"/>
      <c r="B146" s="232"/>
      <c r="C146" s="233"/>
      <c r="D146" s="234" t="s">
        <v>141</v>
      </c>
      <c r="E146" s="235" t="s">
        <v>1</v>
      </c>
      <c r="F146" s="236" t="s">
        <v>143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141</v>
      </c>
      <c r="AU146" s="242" t="s">
        <v>91</v>
      </c>
      <c r="AV146" s="13" t="s">
        <v>89</v>
      </c>
      <c r="AW146" s="13" t="s">
        <v>36</v>
      </c>
      <c r="AX146" s="13" t="s">
        <v>81</v>
      </c>
      <c r="AY146" s="242" t="s">
        <v>132</v>
      </c>
    </row>
    <row r="147" s="13" customFormat="1">
      <c r="A147" s="13"/>
      <c r="B147" s="232"/>
      <c r="C147" s="233"/>
      <c r="D147" s="234" t="s">
        <v>141</v>
      </c>
      <c r="E147" s="235" t="s">
        <v>1</v>
      </c>
      <c r="F147" s="236" t="s">
        <v>196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141</v>
      </c>
      <c r="AU147" s="242" t="s">
        <v>91</v>
      </c>
      <c r="AV147" s="13" t="s">
        <v>89</v>
      </c>
      <c r="AW147" s="13" t="s">
        <v>36</v>
      </c>
      <c r="AX147" s="13" t="s">
        <v>81</v>
      </c>
      <c r="AY147" s="242" t="s">
        <v>132</v>
      </c>
    </row>
    <row r="148" s="14" customFormat="1">
      <c r="A148" s="14"/>
      <c r="B148" s="243"/>
      <c r="C148" s="244"/>
      <c r="D148" s="234" t="s">
        <v>141</v>
      </c>
      <c r="E148" s="245" t="s">
        <v>1</v>
      </c>
      <c r="F148" s="246" t="s">
        <v>660</v>
      </c>
      <c r="G148" s="244"/>
      <c r="H148" s="247">
        <v>58.256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141</v>
      </c>
      <c r="AU148" s="253" t="s">
        <v>91</v>
      </c>
      <c r="AV148" s="14" t="s">
        <v>91</v>
      </c>
      <c r="AW148" s="14" t="s">
        <v>36</v>
      </c>
      <c r="AX148" s="14" t="s">
        <v>81</v>
      </c>
      <c r="AY148" s="253" t="s">
        <v>132</v>
      </c>
    </row>
    <row r="149" s="14" customFormat="1">
      <c r="A149" s="14"/>
      <c r="B149" s="243"/>
      <c r="C149" s="244"/>
      <c r="D149" s="234" t="s">
        <v>141</v>
      </c>
      <c r="E149" s="245" t="s">
        <v>1</v>
      </c>
      <c r="F149" s="246" t="s">
        <v>661</v>
      </c>
      <c r="G149" s="244"/>
      <c r="H149" s="247">
        <v>113.399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141</v>
      </c>
      <c r="AU149" s="253" t="s">
        <v>91</v>
      </c>
      <c r="AV149" s="14" t="s">
        <v>91</v>
      </c>
      <c r="AW149" s="14" t="s">
        <v>36</v>
      </c>
      <c r="AX149" s="14" t="s">
        <v>81</v>
      </c>
      <c r="AY149" s="253" t="s">
        <v>132</v>
      </c>
    </row>
    <row r="150" s="13" customFormat="1">
      <c r="A150" s="13"/>
      <c r="B150" s="232"/>
      <c r="C150" s="233"/>
      <c r="D150" s="234" t="s">
        <v>141</v>
      </c>
      <c r="E150" s="235" t="s">
        <v>1</v>
      </c>
      <c r="F150" s="236" t="s">
        <v>203</v>
      </c>
      <c r="G150" s="233"/>
      <c r="H150" s="235" t="s">
        <v>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141</v>
      </c>
      <c r="AU150" s="242" t="s">
        <v>91</v>
      </c>
      <c r="AV150" s="13" t="s">
        <v>89</v>
      </c>
      <c r="AW150" s="13" t="s">
        <v>36</v>
      </c>
      <c r="AX150" s="13" t="s">
        <v>81</v>
      </c>
      <c r="AY150" s="242" t="s">
        <v>132</v>
      </c>
    </row>
    <row r="151" s="14" customFormat="1">
      <c r="A151" s="14"/>
      <c r="B151" s="243"/>
      <c r="C151" s="244"/>
      <c r="D151" s="234" t="s">
        <v>141</v>
      </c>
      <c r="E151" s="245" t="s">
        <v>1</v>
      </c>
      <c r="F151" s="246" t="s">
        <v>662</v>
      </c>
      <c r="G151" s="244"/>
      <c r="H151" s="247">
        <v>2.2000000000000002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141</v>
      </c>
      <c r="AU151" s="253" t="s">
        <v>91</v>
      </c>
      <c r="AV151" s="14" t="s">
        <v>91</v>
      </c>
      <c r="AW151" s="14" t="s">
        <v>36</v>
      </c>
      <c r="AX151" s="14" t="s">
        <v>81</v>
      </c>
      <c r="AY151" s="253" t="s">
        <v>132</v>
      </c>
    </row>
    <row r="152" s="13" customFormat="1">
      <c r="A152" s="13"/>
      <c r="B152" s="232"/>
      <c r="C152" s="233"/>
      <c r="D152" s="234" t="s">
        <v>141</v>
      </c>
      <c r="E152" s="235" t="s">
        <v>1</v>
      </c>
      <c r="F152" s="236" t="s">
        <v>663</v>
      </c>
      <c r="G152" s="233"/>
      <c r="H152" s="235" t="s">
        <v>1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141</v>
      </c>
      <c r="AU152" s="242" t="s">
        <v>91</v>
      </c>
      <c r="AV152" s="13" t="s">
        <v>89</v>
      </c>
      <c r="AW152" s="13" t="s">
        <v>36</v>
      </c>
      <c r="AX152" s="13" t="s">
        <v>81</v>
      </c>
      <c r="AY152" s="242" t="s">
        <v>132</v>
      </c>
    </row>
    <row r="153" s="14" customFormat="1">
      <c r="A153" s="14"/>
      <c r="B153" s="243"/>
      <c r="C153" s="244"/>
      <c r="D153" s="234" t="s">
        <v>141</v>
      </c>
      <c r="E153" s="245" t="s">
        <v>1</v>
      </c>
      <c r="F153" s="246" t="s">
        <v>664</v>
      </c>
      <c r="G153" s="244"/>
      <c r="H153" s="247">
        <v>4.7000000000000002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141</v>
      </c>
      <c r="AU153" s="253" t="s">
        <v>91</v>
      </c>
      <c r="AV153" s="14" t="s">
        <v>91</v>
      </c>
      <c r="AW153" s="14" t="s">
        <v>36</v>
      </c>
      <c r="AX153" s="14" t="s">
        <v>81</v>
      </c>
      <c r="AY153" s="253" t="s">
        <v>132</v>
      </c>
    </row>
    <row r="154" s="15" customFormat="1">
      <c r="A154" s="15"/>
      <c r="B154" s="254"/>
      <c r="C154" s="255"/>
      <c r="D154" s="234" t="s">
        <v>141</v>
      </c>
      <c r="E154" s="256" t="s">
        <v>1</v>
      </c>
      <c r="F154" s="257" t="s">
        <v>152</v>
      </c>
      <c r="G154" s="255"/>
      <c r="H154" s="258">
        <v>178.55500000000001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141</v>
      </c>
      <c r="AU154" s="264" t="s">
        <v>91</v>
      </c>
      <c r="AV154" s="15" t="s">
        <v>139</v>
      </c>
      <c r="AW154" s="15" t="s">
        <v>36</v>
      </c>
      <c r="AX154" s="15" t="s">
        <v>89</v>
      </c>
      <c r="AY154" s="264" t="s">
        <v>132</v>
      </c>
    </row>
    <row r="155" s="2" customFormat="1" ht="66.75" customHeight="1">
      <c r="A155" s="39"/>
      <c r="B155" s="40"/>
      <c r="C155" s="219" t="s">
        <v>210</v>
      </c>
      <c r="D155" s="219" t="s">
        <v>134</v>
      </c>
      <c r="E155" s="220" t="s">
        <v>665</v>
      </c>
      <c r="F155" s="221" t="s">
        <v>666</v>
      </c>
      <c r="G155" s="222" t="s">
        <v>137</v>
      </c>
      <c r="H155" s="223">
        <v>233.786</v>
      </c>
      <c r="I155" s="224"/>
      <c r="J155" s="225">
        <f>ROUND(I155*H155,2)</f>
        <v>0</v>
      </c>
      <c r="K155" s="221" t="s">
        <v>138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0.44</v>
      </c>
      <c r="T155" s="229">
        <f>S155*H155</f>
        <v>102.86584000000001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91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139</v>
      </c>
      <c r="BM155" s="230" t="s">
        <v>667</v>
      </c>
    </row>
    <row r="156" s="13" customFormat="1">
      <c r="A156" s="13"/>
      <c r="B156" s="232"/>
      <c r="C156" s="233"/>
      <c r="D156" s="234" t="s">
        <v>141</v>
      </c>
      <c r="E156" s="235" t="s">
        <v>1</v>
      </c>
      <c r="F156" s="236" t="s">
        <v>142</v>
      </c>
      <c r="G156" s="233"/>
      <c r="H156" s="235" t="s">
        <v>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141</v>
      </c>
      <c r="AU156" s="242" t="s">
        <v>91</v>
      </c>
      <c r="AV156" s="13" t="s">
        <v>89</v>
      </c>
      <c r="AW156" s="13" t="s">
        <v>36</v>
      </c>
      <c r="AX156" s="13" t="s">
        <v>81</v>
      </c>
      <c r="AY156" s="242" t="s">
        <v>132</v>
      </c>
    </row>
    <row r="157" s="13" customFormat="1">
      <c r="A157" s="13"/>
      <c r="B157" s="232"/>
      <c r="C157" s="233"/>
      <c r="D157" s="234" t="s">
        <v>141</v>
      </c>
      <c r="E157" s="235" t="s">
        <v>1</v>
      </c>
      <c r="F157" s="236" t="s">
        <v>143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141</v>
      </c>
      <c r="AU157" s="242" t="s">
        <v>91</v>
      </c>
      <c r="AV157" s="13" t="s">
        <v>89</v>
      </c>
      <c r="AW157" s="13" t="s">
        <v>36</v>
      </c>
      <c r="AX157" s="13" t="s">
        <v>81</v>
      </c>
      <c r="AY157" s="242" t="s">
        <v>132</v>
      </c>
    </row>
    <row r="158" s="14" customFormat="1">
      <c r="A158" s="14"/>
      <c r="B158" s="243"/>
      <c r="C158" s="244"/>
      <c r="D158" s="234" t="s">
        <v>141</v>
      </c>
      <c r="E158" s="245" t="s">
        <v>1</v>
      </c>
      <c r="F158" s="246" t="s">
        <v>668</v>
      </c>
      <c r="G158" s="244"/>
      <c r="H158" s="247">
        <v>166.43000000000001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141</v>
      </c>
      <c r="AU158" s="253" t="s">
        <v>91</v>
      </c>
      <c r="AV158" s="14" t="s">
        <v>91</v>
      </c>
      <c r="AW158" s="14" t="s">
        <v>36</v>
      </c>
      <c r="AX158" s="14" t="s">
        <v>81</v>
      </c>
      <c r="AY158" s="253" t="s">
        <v>132</v>
      </c>
    </row>
    <row r="159" s="13" customFormat="1">
      <c r="A159" s="13"/>
      <c r="B159" s="232"/>
      <c r="C159" s="233"/>
      <c r="D159" s="234" t="s">
        <v>141</v>
      </c>
      <c r="E159" s="235" t="s">
        <v>1</v>
      </c>
      <c r="F159" s="236" t="s">
        <v>669</v>
      </c>
      <c r="G159" s="233"/>
      <c r="H159" s="235" t="s">
        <v>1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141</v>
      </c>
      <c r="AU159" s="242" t="s">
        <v>91</v>
      </c>
      <c r="AV159" s="13" t="s">
        <v>89</v>
      </c>
      <c r="AW159" s="13" t="s">
        <v>36</v>
      </c>
      <c r="AX159" s="13" t="s">
        <v>81</v>
      </c>
      <c r="AY159" s="242" t="s">
        <v>132</v>
      </c>
    </row>
    <row r="160" s="14" customFormat="1">
      <c r="A160" s="14"/>
      <c r="B160" s="243"/>
      <c r="C160" s="244"/>
      <c r="D160" s="234" t="s">
        <v>141</v>
      </c>
      <c r="E160" s="245" t="s">
        <v>1</v>
      </c>
      <c r="F160" s="246" t="s">
        <v>660</v>
      </c>
      <c r="G160" s="244"/>
      <c r="H160" s="247">
        <v>58.256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3" t="s">
        <v>141</v>
      </c>
      <c r="AU160" s="253" t="s">
        <v>91</v>
      </c>
      <c r="AV160" s="14" t="s">
        <v>91</v>
      </c>
      <c r="AW160" s="14" t="s">
        <v>36</v>
      </c>
      <c r="AX160" s="14" t="s">
        <v>81</v>
      </c>
      <c r="AY160" s="253" t="s">
        <v>132</v>
      </c>
    </row>
    <row r="161" s="13" customFormat="1">
      <c r="A161" s="13"/>
      <c r="B161" s="232"/>
      <c r="C161" s="233"/>
      <c r="D161" s="234" t="s">
        <v>141</v>
      </c>
      <c r="E161" s="235" t="s">
        <v>1</v>
      </c>
      <c r="F161" s="236" t="s">
        <v>203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141</v>
      </c>
      <c r="AU161" s="242" t="s">
        <v>91</v>
      </c>
      <c r="AV161" s="13" t="s">
        <v>89</v>
      </c>
      <c r="AW161" s="13" t="s">
        <v>36</v>
      </c>
      <c r="AX161" s="13" t="s">
        <v>81</v>
      </c>
      <c r="AY161" s="242" t="s">
        <v>132</v>
      </c>
    </row>
    <row r="162" s="14" customFormat="1">
      <c r="A162" s="14"/>
      <c r="B162" s="243"/>
      <c r="C162" s="244"/>
      <c r="D162" s="234" t="s">
        <v>141</v>
      </c>
      <c r="E162" s="245" t="s">
        <v>1</v>
      </c>
      <c r="F162" s="246" t="s">
        <v>670</v>
      </c>
      <c r="G162" s="244"/>
      <c r="H162" s="247">
        <v>2.2000000000000002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141</v>
      </c>
      <c r="AU162" s="253" t="s">
        <v>91</v>
      </c>
      <c r="AV162" s="14" t="s">
        <v>91</v>
      </c>
      <c r="AW162" s="14" t="s">
        <v>36</v>
      </c>
      <c r="AX162" s="14" t="s">
        <v>81</v>
      </c>
      <c r="AY162" s="253" t="s">
        <v>132</v>
      </c>
    </row>
    <row r="163" s="13" customFormat="1">
      <c r="A163" s="13"/>
      <c r="B163" s="232"/>
      <c r="C163" s="233"/>
      <c r="D163" s="234" t="s">
        <v>141</v>
      </c>
      <c r="E163" s="235" t="s">
        <v>1</v>
      </c>
      <c r="F163" s="236" t="s">
        <v>669</v>
      </c>
      <c r="G163" s="233"/>
      <c r="H163" s="235" t="s">
        <v>1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141</v>
      </c>
      <c r="AU163" s="242" t="s">
        <v>91</v>
      </c>
      <c r="AV163" s="13" t="s">
        <v>89</v>
      </c>
      <c r="AW163" s="13" t="s">
        <v>36</v>
      </c>
      <c r="AX163" s="13" t="s">
        <v>81</v>
      </c>
      <c r="AY163" s="242" t="s">
        <v>132</v>
      </c>
    </row>
    <row r="164" s="14" customFormat="1">
      <c r="A164" s="14"/>
      <c r="B164" s="243"/>
      <c r="C164" s="244"/>
      <c r="D164" s="234" t="s">
        <v>141</v>
      </c>
      <c r="E164" s="245" t="s">
        <v>1</v>
      </c>
      <c r="F164" s="246" t="s">
        <v>662</v>
      </c>
      <c r="G164" s="244"/>
      <c r="H164" s="247">
        <v>2.2000000000000002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141</v>
      </c>
      <c r="AU164" s="253" t="s">
        <v>91</v>
      </c>
      <c r="AV164" s="14" t="s">
        <v>91</v>
      </c>
      <c r="AW164" s="14" t="s">
        <v>36</v>
      </c>
      <c r="AX164" s="14" t="s">
        <v>81</v>
      </c>
      <c r="AY164" s="253" t="s">
        <v>132</v>
      </c>
    </row>
    <row r="165" s="13" customFormat="1">
      <c r="A165" s="13"/>
      <c r="B165" s="232"/>
      <c r="C165" s="233"/>
      <c r="D165" s="234" t="s">
        <v>141</v>
      </c>
      <c r="E165" s="235" t="s">
        <v>1</v>
      </c>
      <c r="F165" s="236" t="s">
        <v>663</v>
      </c>
      <c r="G165" s="233"/>
      <c r="H165" s="235" t="s">
        <v>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141</v>
      </c>
      <c r="AU165" s="242" t="s">
        <v>91</v>
      </c>
      <c r="AV165" s="13" t="s">
        <v>89</v>
      </c>
      <c r="AW165" s="13" t="s">
        <v>36</v>
      </c>
      <c r="AX165" s="13" t="s">
        <v>81</v>
      </c>
      <c r="AY165" s="242" t="s">
        <v>132</v>
      </c>
    </row>
    <row r="166" s="14" customFormat="1">
      <c r="A166" s="14"/>
      <c r="B166" s="243"/>
      <c r="C166" s="244"/>
      <c r="D166" s="234" t="s">
        <v>141</v>
      </c>
      <c r="E166" s="245" t="s">
        <v>1</v>
      </c>
      <c r="F166" s="246" t="s">
        <v>664</v>
      </c>
      <c r="G166" s="244"/>
      <c r="H166" s="247">
        <v>4.7000000000000002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141</v>
      </c>
      <c r="AU166" s="253" t="s">
        <v>91</v>
      </c>
      <c r="AV166" s="14" t="s">
        <v>91</v>
      </c>
      <c r="AW166" s="14" t="s">
        <v>36</v>
      </c>
      <c r="AX166" s="14" t="s">
        <v>81</v>
      </c>
      <c r="AY166" s="253" t="s">
        <v>132</v>
      </c>
    </row>
    <row r="167" s="15" customFormat="1">
      <c r="A167" s="15"/>
      <c r="B167" s="254"/>
      <c r="C167" s="255"/>
      <c r="D167" s="234" t="s">
        <v>141</v>
      </c>
      <c r="E167" s="256" t="s">
        <v>1</v>
      </c>
      <c r="F167" s="257" t="s">
        <v>152</v>
      </c>
      <c r="G167" s="255"/>
      <c r="H167" s="258">
        <v>233.786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4" t="s">
        <v>141</v>
      </c>
      <c r="AU167" s="264" t="s">
        <v>91</v>
      </c>
      <c r="AV167" s="15" t="s">
        <v>139</v>
      </c>
      <c r="AW167" s="15" t="s">
        <v>36</v>
      </c>
      <c r="AX167" s="15" t="s">
        <v>89</v>
      </c>
      <c r="AY167" s="264" t="s">
        <v>132</v>
      </c>
    </row>
    <row r="168" s="2" customFormat="1" ht="66.75" customHeight="1">
      <c r="A168" s="39"/>
      <c r="B168" s="40"/>
      <c r="C168" s="219" t="s">
        <v>217</v>
      </c>
      <c r="D168" s="219" t="s">
        <v>134</v>
      </c>
      <c r="E168" s="220" t="s">
        <v>135</v>
      </c>
      <c r="F168" s="221" t="s">
        <v>136</v>
      </c>
      <c r="G168" s="222" t="s">
        <v>137</v>
      </c>
      <c r="H168" s="223">
        <v>37.106000000000002</v>
      </c>
      <c r="I168" s="224"/>
      <c r="J168" s="225">
        <f>ROUND(I168*H168,2)</f>
        <v>0</v>
      </c>
      <c r="K168" s="221" t="s">
        <v>138</v>
      </c>
      <c r="L168" s="45"/>
      <c r="M168" s="226" t="s">
        <v>1</v>
      </c>
      <c r="N168" s="227" t="s">
        <v>46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0.57999999999999996</v>
      </c>
      <c r="T168" s="229">
        <f>S168*H168</f>
        <v>21.52148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139</v>
      </c>
      <c r="AT168" s="230" t="s">
        <v>134</v>
      </c>
      <c r="AU168" s="230" t="s">
        <v>91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89</v>
      </c>
      <c r="BK168" s="231">
        <f>ROUND(I168*H168,2)</f>
        <v>0</v>
      </c>
      <c r="BL168" s="18" t="s">
        <v>139</v>
      </c>
      <c r="BM168" s="230" t="s">
        <v>671</v>
      </c>
    </row>
    <row r="169" s="13" customFormat="1">
      <c r="A169" s="13"/>
      <c r="B169" s="232"/>
      <c r="C169" s="233"/>
      <c r="D169" s="234" t="s">
        <v>141</v>
      </c>
      <c r="E169" s="235" t="s">
        <v>1</v>
      </c>
      <c r="F169" s="236" t="s">
        <v>142</v>
      </c>
      <c r="G169" s="233"/>
      <c r="H169" s="235" t="s">
        <v>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141</v>
      </c>
      <c r="AU169" s="242" t="s">
        <v>91</v>
      </c>
      <c r="AV169" s="13" t="s">
        <v>89</v>
      </c>
      <c r="AW169" s="13" t="s">
        <v>36</v>
      </c>
      <c r="AX169" s="13" t="s">
        <v>81</v>
      </c>
      <c r="AY169" s="242" t="s">
        <v>132</v>
      </c>
    </row>
    <row r="170" s="13" customFormat="1">
      <c r="A170" s="13"/>
      <c r="B170" s="232"/>
      <c r="C170" s="233"/>
      <c r="D170" s="234" t="s">
        <v>141</v>
      </c>
      <c r="E170" s="235" t="s">
        <v>1</v>
      </c>
      <c r="F170" s="236" t="s">
        <v>143</v>
      </c>
      <c r="G170" s="233"/>
      <c r="H170" s="235" t="s">
        <v>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141</v>
      </c>
      <c r="AU170" s="242" t="s">
        <v>91</v>
      </c>
      <c r="AV170" s="13" t="s">
        <v>89</v>
      </c>
      <c r="AW170" s="13" t="s">
        <v>36</v>
      </c>
      <c r="AX170" s="13" t="s">
        <v>81</v>
      </c>
      <c r="AY170" s="242" t="s">
        <v>132</v>
      </c>
    </row>
    <row r="171" s="14" customFormat="1">
      <c r="A171" s="14"/>
      <c r="B171" s="243"/>
      <c r="C171" s="244"/>
      <c r="D171" s="234" t="s">
        <v>141</v>
      </c>
      <c r="E171" s="245" t="s">
        <v>1</v>
      </c>
      <c r="F171" s="246" t="s">
        <v>672</v>
      </c>
      <c r="G171" s="244"/>
      <c r="H171" s="247">
        <v>34.606000000000002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141</v>
      </c>
      <c r="AU171" s="253" t="s">
        <v>91</v>
      </c>
      <c r="AV171" s="14" t="s">
        <v>91</v>
      </c>
      <c r="AW171" s="14" t="s">
        <v>36</v>
      </c>
      <c r="AX171" s="14" t="s">
        <v>81</v>
      </c>
      <c r="AY171" s="253" t="s">
        <v>132</v>
      </c>
    </row>
    <row r="172" s="13" customFormat="1">
      <c r="A172" s="13"/>
      <c r="B172" s="232"/>
      <c r="C172" s="233"/>
      <c r="D172" s="234" t="s">
        <v>141</v>
      </c>
      <c r="E172" s="235" t="s">
        <v>1</v>
      </c>
      <c r="F172" s="236" t="s">
        <v>663</v>
      </c>
      <c r="G172" s="233"/>
      <c r="H172" s="235" t="s">
        <v>1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141</v>
      </c>
      <c r="AU172" s="242" t="s">
        <v>91</v>
      </c>
      <c r="AV172" s="13" t="s">
        <v>89</v>
      </c>
      <c r="AW172" s="13" t="s">
        <v>36</v>
      </c>
      <c r="AX172" s="13" t="s">
        <v>81</v>
      </c>
      <c r="AY172" s="242" t="s">
        <v>132</v>
      </c>
    </row>
    <row r="173" s="14" customFormat="1">
      <c r="A173" s="14"/>
      <c r="B173" s="243"/>
      <c r="C173" s="244"/>
      <c r="D173" s="234" t="s">
        <v>141</v>
      </c>
      <c r="E173" s="245" t="s">
        <v>1</v>
      </c>
      <c r="F173" s="246" t="s">
        <v>673</v>
      </c>
      <c r="G173" s="244"/>
      <c r="H173" s="247">
        <v>2.5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141</v>
      </c>
      <c r="AU173" s="253" t="s">
        <v>91</v>
      </c>
      <c r="AV173" s="14" t="s">
        <v>91</v>
      </c>
      <c r="AW173" s="14" t="s">
        <v>36</v>
      </c>
      <c r="AX173" s="14" t="s">
        <v>81</v>
      </c>
      <c r="AY173" s="253" t="s">
        <v>132</v>
      </c>
    </row>
    <row r="174" s="15" customFormat="1">
      <c r="A174" s="15"/>
      <c r="B174" s="254"/>
      <c r="C174" s="255"/>
      <c r="D174" s="234" t="s">
        <v>141</v>
      </c>
      <c r="E174" s="256" t="s">
        <v>1</v>
      </c>
      <c r="F174" s="257" t="s">
        <v>152</v>
      </c>
      <c r="G174" s="255"/>
      <c r="H174" s="258">
        <v>37.106000000000002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64" t="s">
        <v>141</v>
      </c>
      <c r="AU174" s="264" t="s">
        <v>91</v>
      </c>
      <c r="AV174" s="15" t="s">
        <v>139</v>
      </c>
      <c r="AW174" s="15" t="s">
        <v>36</v>
      </c>
      <c r="AX174" s="15" t="s">
        <v>89</v>
      </c>
      <c r="AY174" s="264" t="s">
        <v>132</v>
      </c>
    </row>
    <row r="175" s="2" customFormat="1" ht="66.75" customHeight="1">
      <c r="A175" s="39"/>
      <c r="B175" s="40"/>
      <c r="C175" s="219" t="s">
        <v>221</v>
      </c>
      <c r="D175" s="219" t="s">
        <v>134</v>
      </c>
      <c r="E175" s="220" t="s">
        <v>674</v>
      </c>
      <c r="F175" s="221" t="s">
        <v>675</v>
      </c>
      <c r="G175" s="222" t="s">
        <v>137</v>
      </c>
      <c r="H175" s="223">
        <v>271.33600000000001</v>
      </c>
      <c r="I175" s="224"/>
      <c r="J175" s="225">
        <f>ROUND(I175*H175,2)</f>
        <v>0</v>
      </c>
      <c r="K175" s="221" t="s">
        <v>138</v>
      </c>
      <c r="L175" s="45"/>
      <c r="M175" s="226" t="s">
        <v>1</v>
      </c>
      <c r="N175" s="227" t="s">
        <v>46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0.32500000000000001</v>
      </c>
      <c r="T175" s="229">
        <f>S175*H175</f>
        <v>88.184200000000004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139</v>
      </c>
      <c r="AT175" s="230" t="s">
        <v>134</v>
      </c>
      <c r="AU175" s="230" t="s">
        <v>91</v>
      </c>
      <c r="AY175" s="18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89</v>
      </c>
      <c r="BK175" s="231">
        <f>ROUND(I175*H175,2)</f>
        <v>0</v>
      </c>
      <c r="BL175" s="18" t="s">
        <v>139</v>
      </c>
      <c r="BM175" s="230" t="s">
        <v>676</v>
      </c>
    </row>
    <row r="176" s="13" customFormat="1">
      <c r="A176" s="13"/>
      <c r="B176" s="232"/>
      <c r="C176" s="233"/>
      <c r="D176" s="234" t="s">
        <v>141</v>
      </c>
      <c r="E176" s="235" t="s">
        <v>1</v>
      </c>
      <c r="F176" s="236" t="s">
        <v>142</v>
      </c>
      <c r="G176" s="233"/>
      <c r="H176" s="235" t="s">
        <v>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141</v>
      </c>
      <c r="AU176" s="242" t="s">
        <v>91</v>
      </c>
      <c r="AV176" s="13" t="s">
        <v>89</v>
      </c>
      <c r="AW176" s="13" t="s">
        <v>36</v>
      </c>
      <c r="AX176" s="13" t="s">
        <v>81</v>
      </c>
      <c r="AY176" s="242" t="s">
        <v>132</v>
      </c>
    </row>
    <row r="177" s="13" customFormat="1">
      <c r="A177" s="13"/>
      <c r="B177" s="232"/>
      <c r="C177" s="233"/>
      <c r="D177" s="234" t="s">
        <v>141</v>
      </c>
      <c r="E177" s="235" t="s">
        <v>1</v>
      </c>
      <c r="F177" s="236" t="s">
        <v>143</v>
      </c>
      <c r="G177" s="233"/>
      <c r="H177" s="235" t="s">
        <v>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141</v>
      </c>
      <c r="AU177" s="242" t="s">
        <v>91</v>
      </c>
      <c r="AV177" s="13" t="s">
        <v>89</v>
      </c>
      <c r="AW177" s="13" t="s">
        <v>36</v>
      </c>
      <c r="AX177" s="13" t="s">
        <v>81</v>
      </c>
      <c r="AY177" s="242" t="s">
        <v>132</v>
      </c>
    </row>
    <row r="178" s="14" customFormat="1">
      <c r="A178" s="14"/>
      <c r="B178" s="243"/>
      <c r="C178" s="244"/>
      <c r="D178" s="234" t="s">
        <v>141</v>
      </c>
      <c r="E178" s="245" t="s">
        <v>1</v>
      </c>
      <c r="F178" s="246" t="s">
        <v>660</v>
      </c>
      <c r="G178" s="244"/>
      <c r="H178" s="247">
        <v>58.256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3" t="s">
        <v>141</v>
      </c>
      <c r="AU178" s="253" t="s">
        <v>91</v>
      </c>
      <c r="AV178" s="14" t="s">
        <v>91</v>
      </c>
      <c r="AW178" s="14" t="s">
        <v>36</v>
      </c>
      <c r="AX178" s="14" t="s">
        <v>81</v>
      </c>
      <c r="AY178" s="253" t="s">
        <v>132</v>
      </c>
    </row>
    <row r="179" s="14" customFormat="1">
      <c r="A179" s="14"/>
      <c r="B179" s="243"/>
      <c r="C179" s="244"/>
      <c r="D179" s="234" t="s">
        <v>141</v>
      </c>
      <c r="E179" s="245" t="s">
        <v>1</v>
      </c>
      <c r="F179" s="246" t="s">
        <v>677</v>
      </c>
      <c r="G179" s="244"/>
      <c r="H179" s="247">
        <v>206.18000000000001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141</v>
      </c>
      <c r="AU179" s="253" t="s">
        <v>91</v>
      </c>
      <c r="AV179" s="14" t="s">
        <v>91</v>
      </c>
      <c r="AW179" s="14" t="s">
        <v>36</v>
      </c>
      <c r="AX179" s="14" t="s">
        <v>81</v>
      </c>
      <c r="AY179" s="253" t="s">
        <v>132</v>
      </c>
    </row>
    <row r="180" s="13" customFormat="1">
      <c r="A180" s="13"/>
      <c r="B180" s="232"/>
      <c r="C180" s="233"/>
      <c r="D180" s="234" t="s">
        <v>141</v>
      </c>
      <c r="E180" s="235" t="s">
        <v>1</v>
      </c>
      <c r="F180" s="236" t="s">
        <v>203</v>
      </c>
      <c r="G180" s="233"/>
      <c r="H180" s="235" t="s">
        <v>1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141</v>
      </c>
      <c r="AU180" s="242" t="s">
        <v>91</v>
      </c>
      <c r="AV180" s="13" t="s">
        <v>89</v>
      </c>
      <c r="AW180" s="13" t="s">
        <v>36</v>
      </c>
      <c r="AX180" s="13" t="s">
        <v>81</v>
      </c>
      <c r="AY180" s="242" t="s">
        <v>132</v>
      </c>
    </row>
    <row r="181" s="14" customFormat="1">
      <c r="A181" s="14"/>
      <c r="B181" s="243"/>
      <c r="C181" s="244"/>
      <c r="D181" s="234" t="s">
        <v>141</v>
      </c>
      <c r="E181" s="245" t="s">
        <v>1</v>
      </c>
      <c r="F181" s="246" t="s">
        <v>662</v>
      </c>
      <c r="G181" s="244"/>
      <c r="H181" s="247">
        <v>2.2000000000000002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141</v>
      </c>
      <c r="AU181" s="253" t="s">
        <v>91</v>
      </c>
      <c r="AV181" s="14" t="s">
        <v>91</v>
      </c>
      <c r="AW181" s="14" t="s">
        <v>36</v>
      </c>
      <c r="AX181" s="14" t="s">
        <v>81</v>
      </c>
      <c r="AY181" s="253" t="s">
        <v>132</v>
      </c>
    </row>
    <row r="182" s="13" customFormat="1">
      <c r="A182" s="13"/>
      <c r="B182" s="232"/>
      <c r="C182" s="233"/>
      <c r="D182" s="234" t="s">
        <v>141</v>
      </c>
      <c r="E182" s="235" t="s">
        <v>1</v>
      </c>
      <c r="F182" s="236" t="s">
        <v>663</v>
      </c>
      <c r="G182" s="233"/>
      <c r="H182" s="235" t="s">
        <v>1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141</v>
      </c>
      <c r="AU182" s="242" t="s">
        <v>91</v>
      </c>
      <c r="AV182" s="13" t="s">
        <v>89</v>
      </c>
      <c r="AW182" s="13" t="s">
        <v>36</v>
      </c>
      <c r="AX182" s="13" t="s">
        <v>81</v>
      </c>
      <c r="AY182" s="242" t="s">
        <v>132</v>
      </c>
    </row>
    <row r="183" s="14" customFormat="1">
      <c r="A183" s="14"/>
      <c r="B183" s="243"/>
      <c r="C183" s="244"/>
      <c r="D183" s="234" t="s">
        <v>141</v>
      </c>
      <c r="E183" s="245" t="s">
        <v>1</v>
      </c>
      <c r="F183" s="246" t="s">
        <v>664</v>
      </c>
      <c r="G183" s="244"/>
      <c r="H183" s="247">
        <v>4.7000000000000002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141</v>
      </c>
      <c r="AU183" s="253" t="s">
        <v>91</v>
      </c>
      <c r="AV183" s="14" t="s">
        <v>91</v>
      </c>
      <c r="AW183" s="14" t="s">
        <v>36</v>
      </c>
      <c r="AX183" s="14" t="s">
        <v>81</v>
      </c>
      <c r="AY183" s="253" t="s">
        <v>132</v>
      </c>
    </row>
    <row r="184" s="15" customFormat="1">
      <c r="A184" s="15"/>
      <c r="B184" s="254"/>
      <c r="C184" s="255"/>
      <c r="D184" s="234" t="s">
        <v>141</v>
      </c>
      <c r="E184" s="256" t="s">
        <v>1</v>
      </c>
      <c r="F184" s="257" t="s">
        <v>152</v>
      </c>
      <c r="G184" s="255"/>
      <c r="H184" s="258">
        <v>271.33600000000001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141</v>
      </c>
      <c r="AU184" s="264" t="s">
        <v>91</v>
      </c>
      <c r="AV184" s="15" t="s">
        <v>139</v>
      </c>
      <c r="AW184" s="15" t="s">
        <v>36</v>
      </c>
      <c r="AX184" s="15" t="s">
        <v>89</v>
      </c>
      <c r="AY184" s="264" t="s">
        <v>132</v>
      </c>
    </row>
    <row r="185" s="2" customFormat="1" ht="55.5" customHeight="1">
      <c r="A185" s="39"/>
      <c r="B185" s="40"/>
      <c r="C185" s="219" t="s">
        <v>229</v>
      </c>
      <c r="D185" s="219" t="s">
        <v>134</v>
      </c>
      <c r="E185" s="220" t="s">
        <v>678</v>
      </c>
      <c r="F185" s="221" t="s">
        <v>679</v>
      </c>
      <c r="G185" s="222" t="s">
        <v>137</v>
      </c>
      <c r="H185" s="223">
        <v>173.33000000000001</v>
      </c>
      <c r="I185" s="224"/>
      <c r="J185" s="225">
        <f>ROUND(I185*H185,2)</f>
        <v>0</v>
      </c>
      <c r="K185" s="221" t="s">
        <v>138</v>
      </c>
      <c r="L185" s="45"/>
      <c r="M185" s="226" t="s">
        <v>1</v>
      </c>
      <c r="N185" s="227" t="s">
        <v>46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0.098000000000000004</v>
      </c>
      <c r="T185" s="229">
        <f>S185*H185</f>
        <v>16.986340000000002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139</v>
      </c>
      <c r="AT185" s="230" t="s">
        <v>134</v>
      </c>
      <c r="AU185" s="230" t="s">
        <v>91</v>
      </c>
      <c r="AY185" s="18" t="s">
        <v>132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89</v>
      </c>
      <c r="BK185" s="231">
        <f>ROUND(I185*H185,2)</f>
        <v>0</v>
      </c>
      <c r="BL185" s="18" t="s">
        <v>139</v>
      </c>
      <c r="BM185" s="230" t="s">
        <v>680</v>
      </c>
    </row>
    <row r="186" s="13" customFormat="1">
      <c r="A186" s="13"/>
      <c r="B186" s="232"/>
      <c r="C186" s="233"/>
      <c r="D186" s="234" t="s">
        <v>141</v>
      </c>
      <c r="E186" s="235" t="s">
        <v>1</v>
      </c>
      <c r="F186" s="236" t="s">
        <v>142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141</v>
      </c>
      <c r="AU186" s="242" t="s">
        <v>91</v>
      </c>
      <c r="AV186" s="13" t="s">
        <v>89</v>
      </c>
      <c r="AW186" s="13" t="s">
        <v>36</v>
      </c>
      <c r="AX186" s="13" t="s">
        <v>81</v>
      </c>
      <c r="AY186" s="242" t="s">
        <v>132</v>
      </c>
    </row>
    <row r="187" s="13" customFormat="1">
      <c r="A187" s="13"/>
      <c r="B187" s="232"/>
      <c r="C187" s="233"/>
      <c r="D187" s="234" t="s">
        <v>141</v>
      </c>
      <c r="E187" s="235" t="s">
        <v>1</v>
      </c>
      <c r="F187" s="236" t="s">
        <v>143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141</v>
      </c>
      <c r="AU187" s="242" t="s">
        <v>91</v>
      </c>
      <c r="AV187" s="13" t="s">
        <v>89</v>
      </c>
      <c r="AW187" s="13" t="s">
        <v>36</v>
      </c>
      <c r="AX187" s="13" t="s">
        <v>81</v>
      </c>
      <c r="AY187" s="242" t="s">
        <v>132</v>
      </c>
    </row>
    <row r="188" s="13" customFormat="1">
      <c r="A188" s="13"/>
      <c r="B188" s="232"/>
      <c r="C188" s="233"/>
      <c r="D188" s="234" t="s">
        <v>141</v>
      </c>
      <c r="E188" s="235" t="s">
        <v>1</v>
      </c>
      <c r="F188" s="236" t="s">
        <v>196</v>
      </c>
      <c r="G188" s="233"/>
      <c r="H188" s="235" t="s">
        <v>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141</v>
      </c>
      <c r="AU188" s="242" t="s">
        <v>91</v>
      </c>
      <c r="AV188" s="13" t="s">
        <v>89</v>
      </c>
      <c r="AW188" s="13" t="s">
        <v>36</v>
      </c>
      <c r="AX188" s="13" t="s">
        <v>81</v>
      </c>
      <c r="AY188" s="242" t="s">
        <v>132</v>
      </c>
    </row>
    <row r="189" s="14" customFormat="1">
      <c r="A189" s="14"/>
      <c r="B189" s="243"/>
      <c r="C189" s="244"/>
      <c r="D189" s="234" t="s">
        <v>141</v>
      </c>
      <c r="E189" s="245" t="s">
        <v>1</v>
      </c>
      <c r="F189" s="246" t="s">
        <v>668</v>
      </c>
      <c r="G189" s="244"/>
      <c r="H189" s="247">
        <v>166.43000000000001</v>
      </c>
      <c r="I189" s="248"/>
      <c r="J189" s="244"/>
      <c r="K189" s="244"/>
      <c r="L189" s="249"/>
      <c r="M189" s="250"/>
      <c r="N189" s="251"/>
      <c r="O189" s="251"/>
      <c r="P189" s="251"/>
      <c r="Q189" s="251"/>
      <c r="R189" s="251"/>
      <c r="S189" s="251"/>
      <c r="T189" s="25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3" t="s">
        <v>141</v>
      </c>
      <c r="AU189" s="253" t="s">
        <v>91</v>
      </c>
      <c r="AV189" s="14" t="s">
        <v>91</v>
      </c>
      <c r="AW189" s="14" t="s">
        <v>36</v>
      </c>
      <c r="AX189" s="14" t="s">
        <v>81</v>
      </c>
      <c r="AY189" s="253" t="s">
        <v>132</v>
      </c>
    </row>
    <row r="190" s="13" customFormat="1">
      <c r="A190" s="13"/>
      <c r="B190" s="232"/>
      <c r="C190" s="233"/>
      <c r="D190" s="234" t="s">
        <v>141</v>
      </c>
      <c r="E190" s="235" t="s">
        <v>1</v>
      </c>
      <c r="F190" s="236" t="s">
        <v>203</v>
      </c>
      <c r="G190" s="233"/>
      <c r="H190" s="235" t="s">
        <v>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141</v>
      </c>
      <c r="AU190" s="242" t="s">
        <v>91</v>
      </c>
      <c r="AV190" s="13" t="s">
        <v>89</v>
      </c>
      <c r="AW190" s="13" t="s">
        <v>36</v>
      </c>
      <c r="AX190" s="13" t="s">
        <v>81</v>
      </c>
      <c r="AY190" s="242" t="s">
        <v>132</v>
      </c>
    </row>
    <row r="191" s="14" customFormat="1">
      <c r="A191" s="14"/>
      <c r="B191" s="243"/>
      <c r="C191" s="244"/>
      <c r="D191" s="234" t="s">
        <v>141</v>
      </c>
      <c r="E191" s="245" t="s">
        <v>1</v>
      </c>
      <c r="F191" s="246" t="s">
        <v>662</v>
      </c>
      <c r="G191" s="244"/>
      <c r="H191" s="247">
        <v>2.2000000000000002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3" t="s">
        <v>141</v>
      </c>
      <c r="AU191" s="253" t="s">
        <v>91</v>
      </c>
      <c r="AV191" s="14" t="s">
        <v>91</v>
      </c>
      <c r="AW191" s="14" t="s">
        <v>36</v>
      </c>
      <c r="AX191" s="14" t="s">
        <v>81</v>
      </c>
      <c r="AY191" s="253" t="s">
        <v>132</v>
      </c>
    </row>
    <row r="192" s="13" customFormat="1">
      <c r="A192" s="13"/>
      <c r="B192" s="232"/>
      <c r="C192" s="233"/>
      <c r="D192" s="234" t="s">
        <v>141</v>
      </c>
      <c r="E192" s="235" t="s">
        <v>1</v>
      </c>
      <c r="F192" s="236" t="s">
        <v>663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141</v>
      </c>
      <c r="AU192" s="242" t="s">
        <v>91</v>
      </c>
      <c r="AV192" s="13" t="s">
        <v>89</v>
      </c>
      <c r="AW192" s="13" t="s">
        <v>36</v>
      </c>
      <c r="AX192" s="13" t="s">
        <v>81</v>
      </c>
      <c r="AY192" s="242" t="s">
        <v>132</v>
      </c>
    </row>
    <row r="193" s="14" customFormat="1">
      <c r="A193" s="14"/>
      <c r="B193" s="243"/>
      <c r="C193" s="244"/>
      <c r="D193" s="234" t="s">
        <v>141</v>
      </c>
      <c r="E193" s="245" t="s">
        <v>1</v>
      </c>
      <c r="F193" s="246" t="s">
        <v>664</v>
      </c>
      <c r="G193" s="244"/>
      <c r="H193" s="247">
        <v>4.7000000000000002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141</v>
      </c>
      <c r="AU193" s="253" t="s">
        <v>91</v>
      </c>
      <c r="AV193" s="14" t="s">
        <v>91</v>
      </c>
      <c r="AW193" s="14" t="s">
        <v>36</v>
      </c>
      <c r="AX193" s="14" t="s">
        <v>81</v>
      </c>
      <c r="AY193" s="253" t="s">
        <v>132</v>
      </c>
    </row>
    <row r="194" s="15" customFormat="1">
      <c r="A194" s="15"/>
      <c r="B194" s="254"/>
      <c r="C194" s="255"/>
      <c r="D194" s="234" t="s">
        <v>141</v>
      </c>
      <c r="E194" s="256" t="s">
        <v>1</v>
      </c>
      <c r="F194" s="257" t="s">
        <v>152</v>
      </c>
      <c r="G194" s="255"/>
      <c r="H194" s="258">
        <v>173.33000000000001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141</v>
      </c>
      <c r="AU194" s="264" t="s">
        <v>91</v>
      </c>
      <c r="AV194" s="15" t="s">
        <v>139</v>
      </c>
      <c r="AW194" s="15" t="s">
        <v>36</v>
      </c>
      <c r="AX194" s="15" t="s">
        <v>89</v>
      </c>
      <c r="AY194" s="264" t="s">
        <v>132</v>
      </c>
    </row>
    <row r="195" s="2" customFormat="1" ht="49.05" customHeight="1">
      <c r="A195" s="39"/>
      <c r="B195" s="40"/>
      <c r="C195" s="219" t="s">
        <v>8</v>
      </c>
      <c r="D195" s="219" t="s">
        <v>134</v>
      </c>
      <c r="E195" s="220" t="s">
        <v>681</v>
      </c>
      <c r="F195" s="221" t="s">
        <v>682</v>
      </c>
      <c r="G195" s="222" t="s">
        <v>137</v>
      </c>
      <c r="H195" s="223">
        <v>65.156000000000006</v>
      </c>
      <c r="I195" s="224"/>
      <c r="J195" s="225">
        <f>ROUND(I195*H195,2)</f>
        <v>0</v>
      </c>
      <c r="K195" s="221" t="s">
        <v>1</v>
      </c>
      <c r="L195" s="45"/>
      <c r="M195" s="226" t="s">
        <v>1</v>
      </c>
      <c r="N195" s="227" t="s">
        <v>46</v>
      </c>
      <c r="O195" s="92"/>
      <c r="P195" s="228">
        <f>O195*H195</f>
        <v>0</v>
      </c>
      <c r="Q195" s="228">
        <v>9.0000000000000006E-05</v>
      </c>
      <c r="R195" s="228">
        <f>Q195*H195</f>
        <v>0.0058640400000000009</v>
      </c>
      <c r="S195" s="228">
        <v>0.25600000000000001</v>
      </c>
      <c r="T195" s="229">
        <f>S195*H195</f>
        <v>16.679936000000001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139</v>
      </c>
      <c r="AT195" s="230" t="s">
        <v>134</v>
      </c>
      <c r="AU195" s="230" t="s">
        <v>91</v>
      </c>
      <c r="AY195" s="18" t="s">
        <v>132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89</v>
      </c>
      <c r="BK195" s="231">
        <f>ROUND(I195*H195,2)</f>
        <v>0</v>
      </c>
      <c r="BL195" s="18" t="s">
        <v>139</v>
      </c>
      <c r="BM195" s="230" t="s">
        <v>683</v>
      </c>
    </row>
    <row r="196" s="2" customFormat="1">
      <c r="A196" s="39"/>
      <c r="B196" s="40"/>
      <c r="C196" s="41"/>
      <c r="D196" s="234" t="s">
        <v>392</v>
      </c>
      <c r="E196" s="41"/>
      <c r="F196" s="287" t="s">
        <v>684</v>
      </c>
      <c r="G196" s="41"/>
      <c r="H196" s="41"/>
      <c r="I196" s="288"/>
      <c r="J196" s="41"/>
      <c r="K196" s="41"/>
      <c r="L196" s="45"/>
      <c r="M196" s="289"/>
      <c r="N196" s="290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392</v>
      </c>
      <c r="AU196" s="18" t="s">
        <v>91</v>
      </c>
    </row>
    <row r="197" s="13" customFormat="1">
      <c r="A197" s="13"/>
      <c r="B197" s="232"/>
      <c r="C197" s="233"/>
      <c r="D197" s="234" t="s">
        <v>141</v>
      </c>
      <c r="E197" s="235" t="s">
        <v>1</v>
      </c>
      <c r="F197" s="236" t="s">
        <v>142</v>
      </c>
      <c r="G197" s="233"/>
      <c r="H197" s="235" t="s">
        <v>1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141</v>
      </c>
      <c r="AU197" s="242" t="s">
        <v>91</v>
      </c>
      <c r="AV197" s="13" t="s">
        <v>89</v>
      </c>
      <c r="AW197" s="13" t="s">
        <v>36</v>
      </c>
      <c r="AX197" s="13" t="s">
        <v>81</v>
      </c>
      <c r="AY197" s="242" t="s">
        <v>132</v>
      </c>
    </row>
    <row r="198" s="13" customFormat="1">
      <c r="A198" s="13"/>
      <c r="B198" s="232"/>
      <c r="C198" s="233"/>
      <c r="D198" s="234" t="s">
        <v>141</v>
      </c>
      <c r="E198" s="235" t="s">
        <v>1</v>
      </c>
      <c r="F198" s="236" t="s">
        <v>143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141</v>
      </c>
      <c r="AU198" s="242" t="s">
        <v>91</v>
      </c>
      <c r="AV198" s="13" t="s">
        <v>89</v>
      </c>
      <c r="AW198" s="13" t="s">
        <v>36</v>
      </c>
      <c r="AX198" s="13" t="s">
        <v>81</v>
      </c>
      <c r="AY198" s="242" t="s">
        <v>132</v>
      </c>
    </row>
    <row r="199" s="14" customFormat="1">
      <c r="A199" s="14"/>
      <c r="B199" s="243"/>
      <c r="C199" s="244"/>
      <c r="D199" s="234" t="s">
        <v>141</v>
      </c>
      <c r="E199" s="245" t="s">
        <v>1</v>
      </c>
      <c r="F199" s="246" t="s">
        <v>685</v>
      </c>
      <c r="G199" s="244"/>
      <c r="H199" s="247">
        <v>58.256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141</v>
      </c>
      <c r="AU199" s="253" t="s">
        <v>91</v>
      </c>
      <c r="AV199" s="14" t="s">
        <v>91</v>
      </c>
      <c r="AW199" s="14" t="s">
        <v>36</v>
      </c>
      <c r="AX199" s="14" t="s">
        <v>81</v>
      </c>
      <c r="AY199" s="253" t="s">
        <v>132</v>
      </c>
    </row>
    <row r="200" s="13" customFormat="1">
      <c r="A200" s="13"/>
      <c r="B200" s="232"/>
      <c r="C200" s="233"/>
      <c r="D200" s="234" t="s">
        <v>141</v>
      </c>
      <c r="E200" s="235" t="s">
        <v>1</v>
      </c>
      <c r="F200" s="236" t="s">
        <v>203</v>
      </c>
      <c r="G200" s="233"/>
      <c r="H200" s="235" t="s">
        <v>1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141</v>
      </c>
      <c r="AU200" s="242" t="s">
        <v>91</v>
      </c>
      <c r="AV200" s="13" t="s">
        <v>89</v>
      </c>
      <c r="AW200" s="13" t="s">
        <v>36</v>
      </c>
      <c r="AX200" s="13" t="s">
        <v>81</v>
      </c>
      <c r="AY200" s="242" t="s">
        <v>132</v>
      </c>
    </row>
    <row r="201" s="14" customFormat="1">
      <c r="A201" s="14"/>
      <c r="B201" s="243"/>
      <c r="C201" s="244"/>
      <c r="D201" s="234" t="s">
        <v>141</v>
      </c>
      <c r="E201" s="245" t="s">
        <v>1</v>
      </c>
      <c r="F201" s="246" t="s">
        <v>686</v>
      </c>
      <c r="G201" s="244"/>
      <c r="H201" s="247">
        <v>2.2000000000000002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141</v>
      </c>
      <c r="AU201" s="253" t="s">
        <v>91</v>
      </c>
      <c r="AV201" s="14" t="s">
        <v>91</v>
      </c>
      <c r="AW201" s="14" t="s">
        <v>36</v>
      </c>
      <c r="AX201" s="14" t="s">
        <v>81</v>
      </c>
      <c r="AY201" s="253" t="s">
        <v>132</v>
      </c>
    </row>
    <row r="202" s="13" customFormat="1">
      <c r="A202" s="13"/>
      <c r="B202" s="232"/>
      <c r="C202" s="233"/>
      <c r="D202" s="234" t="s">
        <v>141</v>
      </c>
      <c r="E202" s="235" t="s">
        <v>1</v>
      </c>
      <c r="F202" s="236" t="s">
        <v>663</v>
      </c>
      <c r="G202" s="233"/>
      <c r="H202" s="235" t="s">
        <v>1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141</v>
      </c>
      <c r="AU202" s="242" t="s">
        <v>91</v>
      </c>
      <c r="AV202" s="13" t="s">
        <v>89</v>
      </c>
      <c r="AW202" s="13" t="s">
        <v>36</v>
      </c>
      <c r="AX202" s="13" t="s">
        <v>81</v>
      </c>
      <c r="AY202" s="242" t="s">
        <v>132</v>
      </c>
    </row>
    <row r="203" s="14" customFormat="1">
      <c r="A203" s="14"/>
      <c r="B203" s="243"/>
      <c r="C203" s="244"/>
      <c r="D203" s="234" t="s">
        <v>141</v>
      </c>
      <c r="E203" s="245" t="s">
        <v>1</v>
      </c>
      <c r="F203" s="246" t="s">
        <v>664</v>
      </c>
      <c r="G203" s="244"/>
      <c r="H203" s="247">
        <v>4.7000000000000002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141</v>
      </c>
      <c r="AU203" s="253" t="s">
        <v>91</v>
      </c>
      <c r="AV203" s="14" t="s">
        <v>91</v>
      </c>
      <c r="AW203" s="14" t="s">
        <v>36</v>
      </c>
      <c r="AX203" s="14" t="s">
        <v>81</v>
      </c>
      <c r="AY203" s="253" t="s">
        <v>132</v>
      </c>
    </row>
    <row r="204" s="15" customFormat="1">
      <c r="A204" s="15"/>
      <c r="B204" s="254"/>
      <c r="C204" s="255"/>
      <c r="D204" s="234" t="s">
        <v>141</v>
      </c>
      <c r="E204" s="256" t="s">
        <v>1</v>
      </c>
      <c r="F204" s="257" t="s">
        <v>152</v>
      </c>
      <c r="G204" s="255"/>
      <c r="H204" s="258">
        <v>65.156000000000006</v>
      </c>
      <c r="I204" s="259"/>
      <c r="J204" s="255"/>
      <c r="K204" s="255"/>
      <c r="L204" s="260"/>
      <c r="M204" s="261"/>
      <c r="N204" s="262"/>
      <c r="O204" s="262"/>
      <c r="P204" s="262"/>
      <c r="Q204" s="262"/>
      <c r="R204" s="262"/>
      <c r="S204" s="262"/>
      <c r="T204" s="263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4" t="s">
        <v>141</v>
      </c>
      <c r="AU204" s="264" t="s">
        <v>91</v>
      </c>
      <c r="AV204" s="15" t="s">
        <v>139</v>
      </c>
      <c r="AW204" s="15" t="s">
        <v>36</v>
      </c>
      <c r="AX204" s="15" t="s">
        <v>89</v>
      </c>
      <c r="AY204" s="264" t="s">
        <v>132</v>
      </c>
    </row>
    <row r="205" s="2" customFormat="1" ht="49.05" customHeight="1">
      <c r="A205" s="39"/>
      <c r="B205" s="40"/>
      <c r="C205" s="219" t="s">
        <v>243</v>
      </c>
      <c r="D205" s="219" t="s">
        <v>134</v>
      </c>
      <c r="E205" s="220" t="s">
        <v>687</v>
      </c>
      <c r="F205" s="221" t="s">
        <v>688</v>
      </c>
      <c r="G205" s="222" t="s">
        <v>137</v>
      </c>
      <c r="H205" s="223">
        <v>100.532</v>
      </c>
      <c r="I205" s="224"/>
      <c r="J205" s="225">
        <f>ROUND(I205*H205,2)</f>
        <v>0</v>
      </c>
      <c r="K205" s="221" t="s">
        <v>138</v>
      </c>
      <c r="L205" s="45"/>
      <c r="M205" s="226" t="s">
        <v>1</v>
      </c>
      <c r="N205" s="227" t="s">
        <v>46</v>
      </c>
      <c r="O205" s="92"/>
      <c r="P205" s="228">
        <f>O205*H205</f>
        <v>0</v>
      </c>
      <c r="Q205" s="228">
        <v>3.8359999999999999E-05</v>
      </c>
      <c r="R205" s="228">
        <f>Q205*H205</f>
        <v>0.0038564075199999997</v>
      </c>
      <c r="S205" s="228">
        <v>0.091999999999999998</v>
      </c>
      <c r="T205" s="229">
        <f>S205*H205</f>
        <v>9.2489439999999998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139</v>
      </c>
      <c r="AT205" s="230" t="s">
        <v>134</v>
      </c>
      <c r="AU205" s="230" t="s">
        <v>91</v>
      </c>
      <c r="AY205" s="18" t="s">
        <v>132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89</v>
      </c>
      <c r="BK205" s="231">
        <f>ROUND(I205*H205,2)</f>
        <v>0</v>
      </c>
      <c r="BL205" s="18" t="s">
        <v>139</v>
      </c>
      <c r="BM205" s="230" t="s">
        <v>689</v>
      </c>
    </row>
    <row r="206" s="13" customFormat="1">
      <c r="A206" s="13"/>
      <c r="B206" s="232"/>
      <c r="C206" s="233"/>
      <c r="D206" s="234" t="s">
        <v>141</v>
      </c>
      <c r="E206" s="235" t="s">
        <v>1</v>
      </c>
      <c r="F206" s="236" t="s">
        <v>142</v>
      </c>
      <c r="G206" s="233"/>
      <c r="H206" s="235" t="s">
        <v>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141</v>
      </c>
      <c r="AU206" s="242" t="s">
        <v>91</v>
      </c>
      <c r="AV206" s="13" t="s">
        <v>89</v>
      </c>
      <c r="AW206" s="13" t="s">
        <v>36</v>
      </c>
      <c r="AX206" s="13" t="s">
        <v>81</v>
      </c>
      <c r="AY206" s="242" t="s">
        <v>132</v>
      </c>
    </row>
    <row r="207" s="13" customFormat="1">
      <c r="A207" s="13"/>
      <c r="B207" s="232"/>
      <c r="C207" s="233"/>
      <c r="D207" s="234" t="s">
        <v>141</v>
      </c>
      <c r="E207" s="235" t="s">
        <v>1</v>
      </c>
      <c r="F207" s="236" t="s">
        <v>143</v>
      </c>
      <c r="G207" s="233"/>
      <c r="H207" s="235" t="s">
        <v>1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141</v>
      </c>
      <c r="AU207" s="242" t="s">
        <v>91</v>
      </c>
      <c r="AV207" s="13" t="s">
        <v>89</v>
      </c>
      <c r="AW207" s="13" t="s">
        <v>36</v>
      </c>
      <c r="AX207" s="13" t="s">
        <v>81</v>
      </c>
      <c r="AY207" s="242" t="s">
        <v>132</v>
      </c>
    </row>
    <row r="208" s="14" customFormat="1">
      <c r="A208" s="14"/>
      <c r="B208" s="243"/>
      <c r="C208" s="244"/>
      <c r="D208" s="234" t="s">
        <v>141</v>
      </c>
      <c r="E208" s="245" t="s">
        <v>1</v>
      </c>
      <c r="F208" s="246" t="s">
        <v>690</v>
      </c>
      <c r="G208" s="244"/>
      <c r="H208" s="247">
        <v>90.031999999999996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141</v>
      </c>
      <c r="AU208" s="253" t="s">
        <v>91</v>
      </c>
      <c r="AV208" s="14" t="s">
        <v>91</v>
      </c>
      <c r="AW208" s="14" t="s">
        <v>36</v>
      </c>
      <c r="AX208" s="14" t="s">
        <v>81</v>
      </c>
      <c r="AY208" s="253" t="s">
        <v>132</v>
      </c>
    </row>
    <row r="209" s="13" customFormat="1">
      <c r="A209" s="13"/>
      <c r="B209" s="232"/>
      <c r="C209" s="233"/>
      <c r="D209" s="234" t="s">
        <v>141</v>
      </c>
      <c r="E209" s="235" t="s">
        <v>1</v>
      </c>
      <c r="F209" s="236" t="s">
        <v>203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141</v>
      </c>
      <c r="AU209" s="242" t="s">
        <v>91</v>
      </c>
      <c r="AV209" s="13" t="s">
        <v>89</v>
      </c>
      <c r="AW209" s="13" t="s">
        <v>36</v>
      </c>
      <c r="AX209" s="13" t="s">
        <v>81</v>
      </c>
      <c r="AY209" s="242" t="s">
        <v>132</v>
      </c>
    </row>
    <row r="210" s="14" customFormat="1">
      <c r="A210" s="14"/>
      <c r="B210" s="243"/>
      <c r="C210" s="244"/>
      <c r="D210" s="234" t="s">
        <v>141</v>
      </c>
      <c r="E210" s="245" t="s">
        <v>1</v>
      </c>
      <c r="F210" s="246" t="s">
        <v>691</v>
      </c>
      <c r="G210" s="244"/>
      <c r="H210" s="247">
        <v>3.3999999999999999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141</v>
      </c>
      <c r="AU210" s="253" t="s">
        <v>91</v>
      </c>
      <c r="AV210" s="14" t="s">
        <v>91</v>
      </c>
      <c r="AW210" s="14" t="s">
        <v>36</v>
      </c>
      <c r="AX210" s="14" t="s">
        <v>81</v>
      </c>
      <c r="AY210" s="253" t="s">
        <v>132</v>
      </c>
    </row>
    <row r="211" s="13" customFormat="1">
      <c r="A211" s="13"/>
      <c r="B211" s="232"/>
      <c r="C211" s="233"/>
      <c r="D211" s="234" t="s">
        <v>141</v>
      </c>
      <c r="E211" s="235" t="s">
        <v>1</v>
      </c>
      <c r="F211" s="236" t="s">
        <v>663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141</v>
      </c>
      <c r="AU211" s="242" t="s">
        <v>91</v>
      </c>
      <c r="AV211" s="13" t="s">
        <v>89</v>
      </c>
      <c r="AW211" s="13" t="s">
        <v>36</v>
      </c>
      <c r="AX211" s="13" t="s">
        <v>81</v>
      </c>
      <c r="AY211" s="242" t="s">
        <v>132</v>
      </c>
    </row>
    <row r="212" s="14" customFormat="1">
      <c r="A212" s="14"/>
      <c r="B212" s="243"/>
      <c r="C212" s="244"/>
      <c r="D212" s="234" t="s">
        <v>141</v>
      </c>
      <c r="E212" s="245" t="s">
        <v>1</v>
      </c>
      <c r="F212" s="246" t="s">
        <v>692</v>
      </c>
      <c r="G212" s="244"/>
      <c r="H212" s="247">
        <v>7.0999999999999996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141</v>
      </c>
      <c r="AU212" s="253" t="s">
        <v>91</v>
      </c>
      <c r="AV212" s="14" t="s">
        <v>91</v>
      </c>
      <c r="AW212" s="14" t="s">
        <v>36</v>
      </c>
      <c r="AX212" s="14" t="s">
        <v>81</v>
      </c>
      <c r="AY212" s="253" t="s">
        <v>132</v>
      </c>
    </row>
    <row r="213" s="15" customFormat="1">
      <c r="A213" s="15"/>
      <c r="B213" s="254"/>
      <c r="C213" s="255"/>
      <c r="D213" s="234" t="s">
        <v>141</v>
      </c>
      <c r="E213" s="256" t="s">
        <v>1</v>
      </c>
      <c r="F213" s="257" t="s">
        <v>152</v>
      </c>
      <c r="G213" s="255"/>
      <c r="H213" s="258">
        <v>100.532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141</v>
      </c>
      <c r="AU213" s="264" t="s">
        <v>91</v>
      </c>
      <c r="AV213" s="15" t="s">
        <v>139</v>
      </c>
      <c r="AW213" s="15" t="s">
        <v>36</v>
      </c>
      <c r="AX213" s="15" t="s">
        <v>89</v>
      </c>
      <c r="AY213" s="264" t="s">
        <v>132</v>
      </c>
    </row>
    <row r="214" s="2" customFormat="1" ht="24.15" customHeight="1">
      <c r="A214" s="39"/>
      <c r="B214" s="40"/>
      <c r="C214" s="219" t="s">
        <v>249</v>
      </c>
      <c r="D214" s="219" t="s">
        <v>134</v>
      </c>
      <c r="E214" s="220" t="s">
        <v>145</v>
      </c>
      <c r="F214" s="221" t="s">
        <v>146</v>
      </c>
      <c r="G214" s="222" t="s">
        <v>147</v>
      </c>
      <c r="H214" s="223">
        <v>1454.4000000000001</v>
      </c>
      <c r="I214" s="224"/>
      <c r="J214" s="225">
        <f>ROUND(I214*H214,2)</f>
        <v>0</v>
      </c>
      <c r="K214" s="221" t="s">
        <v>138</v>
      </c>
      <c r="L214" s="45"/>
      <c r="M214" s="226" t="s">
        <v>1</v>
      </c>
      <c r="N214" s="227" t="s">
        <v>46</v>
      </c>
      <c r="O214" s="92"/>
      <c r="P214" s="228">
        <f>O214*H214</f>
        <v>0</v>
      </c>
      <c r="Q214" s="228">
        <v>3.2634E-05</v>
      </c>
      <c r="R214" s="228">
        <f>Q214*H214</f>
        <v>0.047462889600000002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139</v>
      </c>
      <c r="AT214" s="230" t="s">
        <v>134</v>
      </c>
      <c r="AU214" s="230" t="s">
        <v>91</v>
      </c>
      <c r="AY214" s="18" t="s">
        <v>132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89</v>
      </c>
      <c r="BK214" s="231">
        <f>ROUND(I214*H214,2)</f>
        <v>0</v>
      </c>
      <c r="BL214" s="18" t="s">
        <v>139</v>
      </c>
      <c r="BM214" s="230" t="s">
        <v>148</v>
      </c>
    </row>
    <row r="215" s="14" customFormat="1">
      <c r="A215" s="14"/>
      <c r="B215" s="243"/>
      <c r="C215" s="244"/>
      <c r="D215" s="234" t="s">
        <v>141</v>
      </c>
      <c r="E215" s="245" t="s">
        <v>1</v>
      </c>
      <c r="F215" s="246" t="s">
        <v>693</v>
      </c>
      <c r="G215" s="244"/>
      <c r="H215" s="247">
        <v>1322.4000000000001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141</v>
      </c>
      <c r="AU215" s="253" t="s">
        <v>91</v>
      </c>
      <c r="AV215" s="14" t="s">
        <v>91</v>
      </c>
      <c r="AW215" s="14" t="s">
        <v>36</v>
      </c>
      <c r="AX215" s="14" t="s">
        <v>81</v>
      </c>
      <c r="AY215" s="253" t="s">
        <v>132</v>
      </c>
    </row>
    <row r="216" s="14" customFormat="1">
      <c r="A216" s="14"/>
      <c r="B216" s="243"/>
      <c r="C216" s="244"/>
      <c r="D216" s="234" t="s">
        <v>141</v>
      </c>
      <c r="E216" s="245" t="s">
        <v>1</v>
      </c>
      <c r="F216" s="246" t="s">
        <v>694</v>
      </c>
      <c r="G216" s="244"/>
      <c r="H216" s="247">
        <v>132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141</v>
      </c>
      <c r="AU216" s="253" t="s">
        <v>91</v>
      </c>
      <c r="AV216" s="14" t="s">
        <v>91</v>
      </c>
      <c r="AW216" s="14" t="s">
        <v>36</v>
      </c>
      <c r="AX216" s="14" t="s">
        <v>81</v>
      </c>
      <c r="AY216" s="253" t="s">
        <v>132</v>
      </c>
    </row>
    <row r="217" s="15" customFormat="1">
      <c r="A217" s="15"/>
      <c r="B217" s="254"/>
      <c r="C217" s="255"/>
      <c r="D217" s="234" t="s">
        <v>141</v>
      </c>
      <c r="E217" s="256" t="s">
        <v>1</v>
      </c>
      <c r="F217" s="257" t="s">
        <v>152</v>
      </c>
      <c r="G217" s="255"/>
      <c r="H217" s="258">
        <v>1454.4000000000001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141</v>
      </c>
      <c r="AU217" s="264" t="s">
        <v>91</v>
      </c>
      <c r="AV217" s="15" t="s">
        <v>139</v>
      </c>
      <c r="AW217" s="15" t="s">
        <v>36</v>
      </c>
      <c r="AX217" s="15" t="s">
        <v>89</v>
      </c>
      <c r="AY217" s="264" t="s">
        <v>132</v>
      </c>
    </row>
    <row r="218" s="2" customFormat="1" ht="37.8" customHeight="1">
      <c r="A218" s="39"/>
      <c r="B218" s="40"/>
      <c r="C218" s="219" t="s">
        <v>258</v>
      </c>
      <c r="D218" s="219" t="s">
        <v>134</v>
      </c>
      <c r="E218" s="220" t="s">
        <v>154</v>
      </c>
      <c r="F218" s="221" t="s">
        <v>155</v>
      </c>
      <c r="G218" s="222" t="s">
        <v>156</v>
      </c>
      <c r="H218" s="223">
        <v>60.600000000000001</v>
      </c>
      <c r="I218" s="224"/>
      <c r="J218" s="225">
        <f>ROUND(I218*H218,2)</f>
        <v>0</v>
      </c>
      <c r="K218" s="221" t="s">
        <v>138</v>
      </c>
      <c r="L218" s="45"/>
      <c r="M218" s="226" t="s">
        <v>1</v>
      </c>
      <c r="N218" s="227" t="s">
        <v>46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139</v>
      </c>
      <c r="AT218" s="230" t="s">
        <v>134</v>
      </c>
      <c r="AU218" s="230" t="s">
        <v>91</v>
      </c>
      <c r="AY218" s="18" t="s">
        <v>132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89</v>
      </c>
      <c r="BK218" s="231">
        <f>ROUND(I218*H218,2)</f>
        <v>0</v>
      </c>
      <c r="BL218" s="18" t="s">
        <v>139</v>
      </c>
      <c r="BM218" s="230" t="s">
        <v>157</v>
      </c>
    </row>
    <row r="219" s="14" customFormat="1">
      <c r="A219" s="14"/>
      <c r="B219" s="243"/>
      <c r="C219" s="244"/>
      <c r="D219" s="234" t="s">
        <v>141</v>
      </c>
      <c r="E219" s="245" t="s">
        <v>1</v>
      </c>
      <c r="F219" s="246" t="s">
        <v>695</v>
      </c>
      <c r="G219" s="244"/>
      <c r="H219" s="247">
        <v>55.100000000000001</v>
      </c>
      <c r="I219" s="248"/>
      <c r="J219" s="244"/>
      <c r="K219" s="244"/>
      <c r="L219" s="249"/>
      <c r="M219" s="250"/>
      <c r="N219" s="251"/>
      <c r="O219" s="251"/>
      <c r="P219" s="251"/>
      <c r="Q219" s="251"/>
      <c r="R219" s="251"/>
      <c r="S219" s="251"/>
      <c r="T219" s="25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3" t="s">
        <v>141</v>
      </c>
      <c r="AU219" s="253" t="s">
        <v>91</v>
      </c>
      <c r="AV219" s="14" t="s">
        <v>91</v>
      </c>
      <c r="AW219" s="14" t="s">
        <v>36</v>
      </c>
      <c r="AX219" s="14" t="s">
        <v>81</v>
      </c>
      <c r="AY219" s="253" t="s">
        <v>132</v>
      </c>
    </row>
    <row r="220" s="14" customFormat="1">
      <c r="A220" s="14"/>
      <c r="B220" s="243"/>
      <c r="C220" s="244"/>
      <c r="D220" s="234" t="s">
        <v>141</v>
      </c>
      <c r="E220" s="245" t="s">
        <v>1</v>
      </c>
      <c r="F220" s="246" t="s">
        <v>696</v>
      </c>
      <c r="G220" s="244"/>
      <c r="H220" s="247">
        <v>5.5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141</v>
      </c>
      <c r="AU220" s="253" t="s">
        <v>91</v>
      </c>
      <c r="AV220" s="14" t="s">
        <v>91</v>
      </c>
      <c r="AW220" s="14" t="s">
        <v>36</v>
      </c>
      <c r="AX220" s="14" t="s">
        <v>81</v>
      </c>
      <c r="AY220" s="253" t="s">
        <v>132</v>
      </c>
    </row>
    <row r="221" s="15" customFormat="1">
      <c r="A221" s="15"/>
      <c r="B221" s="254"/>
      <c r="C221" s="255"/>
      <c r="D221" s="234" t="s">
        <v>141</v>
      </c>
      <c r="E221" s="256" t="s">
        <v>1</v>
      </c>
      <c r="F221" s="257" t="s">
        <v>152</v>
      </c>
      <c r="G221" s="255"/>
      <c r="H221" s="258">
        <v>60.600000000000001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64" t="s">
        <v>141</v>
      </c>
      <c r="AU221" s="264" t="s">
        <v>91</v>
      </c>
      <c r="AV221" s="15" t="s">
        <v>139</v>
      </c>
      <c r="AW221" s="15" t="s">
        <v>36</v>
      </c>
      <c r="AX221" s="15" t="s">
        <v>89</v>
      </c>
      <c r="AY221" s="264" t="s">
        <v>132</v>
      </c>
    </row>
    <row r="222" s="2" customFormat="1" ht="90" customHeight="1">
      <c r="A222" s="39"/>
      <c r="B222" s="40"/>
      <c r="C222" s="219" t="s">
        <v>265</v>
      </c>
      <c r="D222" s="219" t="s">
        <v>134</v>
      </c>
      <c r="E222" s="220" t="s">
        <v>167</v>
      </c>
      <c r="F222" s="221" t="s">
        <v>168</v>
      </c>
      <c r="G222" s="222" t="s">
        <v>163</v>
      </c>
      <c r="H222" s="223">
        <v>14.300000000000001</v>
      </c>
      <c r="I222" s="224"/>
      <c r="J222" s="225">
        <f>ROUND(I222*H222,2)</f>
        <v>0</v>
      </c>
      <c r="K222" s="221" t="s">
        <v>138</v>
      </c>
      <c r="L222" s="45"/>
      <c r="M222" s="226" t="s">
        <v>1</v>
      </c>
      <c r="N222" s="227" t="s">
        <v>46</v>
      </c>
      <c r="O222" s="92"/>
      <c r="P222" s="228">
        <f>O222*H222</f>
        <v>0</v>
      </c>
      <c r="Q222" s="228">
        <v>0.036904300000000001</v>
      </c>
      <c r="R222" s="228">
        <f>Q222*H222</f>
        <v>0.52773149000000008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139</v>
      </c>
      <c r="AT222" s="230" t="s">
        <v>134</v>
      </c>
      <c r="AU222" s="230" t="s">
        <v>91</v>
      </c>
      <c r="AY222" s="18" t="s">
        <v>132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89</v>
      </c>
      <c r="BK222" s="231">
        <f>ROUND(I222*H222,2)</f>
        <v>0</v>
      </c>
      <c r="BL222" s="18" t="s">
        <v>139</v>
      </c>
      <c r="BM222" s="230" t="s">
        <v>169</v>
      </c>
    </row>
    <row r="223" s="14" customFormat="1">
      <c r="A223" s="14"/>
      <c r="B223" s="243"/>
      <c r="C223" s="244"/>
      <c r="D223" s="234" t="s">
        <v>141</v>
      </c>
      <c r="E223" s="245" t="s">
        <v>1</v>
      </c>
      <c r="F223" s="246" t="s">
        <v>697</v>
      </c>
      <c r="G223" s="244"/>
      <c r="H223" s="247">
        <v>14.300000000000001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3" t="s">
        <v>141</v>
      </c>
      <c r="AU223" s="253" t="s">
        <v>91</v>
      </c>
      <c r="AV223" s="14" t="s">
        <v>91</v>
      </c>
      <c r="AW223" s="14" t="s">
        <v>36</v>
      </c>
      <c r="AX223" s="14" t="s">
        <v>81</v>
      </c>
      <c r="AY223" s="253" t="s">
        <v>132</v>
      </c>
    </row>
    <row r="224" s="15" customFormat="1">
      <c r="A224" s="15"/>
      <c r="B224" s="254"/>
      <c r="C224" s="255"/>
      <c r="D224" s="234" t="s">
        <v>141</v>
      </c>
      <c r="E224" s="256" t="s">
        <v>1</v>
      </c>
      <c r="F224" s="257" t="s">
        <v>152</v>
      </c>
      <c r="G224" s="255"/>
      <c r="H224" s="258">
        <v>14.300000000000001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64" t="s">
        <v>141</v>
      </c>
      <c r="AU224" s="264" t="s">
        <v>91</v>
      </c>
      <c r="AV224" s="15" t="s">
        <v>139</v>
      </c>
      <c r="AW224" s="15" t="s">
        <v>36</v>
      </c>
      <c r="AX224" s="15" t="s">
        <v>89</v>
      </c>
      <c r="AY224" s="264" t="s">
        <v>132</v>
      </c>
    </row>
    <row r="225" s="2" customFormat="1" ht="24.15" customHeight="1">
      <c r="A225" s="39"/>
      <c r="B225" s="40"/>
      <c r="C225" s="219" t="s">
        <v>272</v>
      </c>
      <c r="D225" s="219" t="s">
        <v>134</v>
      </c>
      <c r="E225" s="220" t="s">
        <v>173</v>
      </c>
      <c r="F225" s="221" t="s">
        <v>174</v>
      </c>
      <c r="G225" s="222" t="s">
        <v>137</v>
      </c>
      <c r="H225" s="223">
        <v>246.709</v>
      </c>
      <c r="I225" s="224"/>
      <c r="J225" s="225">
        <f>ROUND(I225*H225,2)</f>
        <v>0</v>
      </c>
      <c r="K225" s="221" t="s">
        <v>138</v>
      </c>
      <c r="L225" s="45"/>
      <c r="M225" s="226" t="s">
        <v>1</v>
      </c>
      <c r="N225" s="227" t="s">
        <v>46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139</v>
      </c>
      <c r="AT225" s="230" t="s">
        <v>134</v>
      </c>
      <c r="AU225" s="230" t="s">
        <v>91</v>
      </c>
      <c r="AY225" s="18" t="s">
        <v>132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89</v>
      </c>
      <c r="BK225" s="231">
        <f>ROUND(I225*H225,2)</f>
        <v>0</v>
      </c>
      <c r="BL225" s="18" t="s">
        <v>139</v>
      </c>
      <c r="BM225" s="230" t="s">
        <v>180</v>
      </c>
    </row>
    <row r="226" s="14" customFormat="1">
      <c r="A226" s="14"/>
      <c r="B226" s="243"/>
      <c r="C226" s="244"/>
      <c r="D226" s="234" t="s">
        <v>141</v>
      </c>
      <c r="E226" s="245" t="s">
        <v>1</v>
      </c>
      <c r="F226" s="246" t="s">
        <v>698</v>
      </c>
      <c r="G226" s="244"/>
      <c r="H226" s="247">
        <v>226.809</v>
      </c>
      <c r="I226" s="248"/>
      <c r="J226" s="244"/>
      <c r="K226" s="244"/>
      <c r="L226" s="249"/>
      <c r="M226" s="250"/>
      <c r="N226" s="251"/>
      <c r="O226" s="251"/>
      <c r="P226" s="251"/>
      <c r="Q226" s="251"/>
      <c r="R226" s="251"/>
      <c r="S226" s="251"/>
      <c r="T226" s="25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3" t="s">
        <v>141</v>
      </c>
      <c r="AU226" s="253" t="s">
        <v>91</v>
      </c>
      <c r="AV226" s="14" t="s">
        <v>91</v>
      </c>
      <c r="AW226" s="14" t="s">
        <v>36</v>
      </c>
      <c r="AX226" s="14" t="s">
        <v>81</v>
      </c>
      <c r="AY226" s="253" t="s">
        <v>132</v>
      </c>
    </row>
    <row r="227" s="13" customFormat="1">
      <c r="A227" s="13"/>
      <c r="B227" s="232"/>
      <c r="C227" s="233"/>
      <c r="D227" s="234" t="s">
        <v>141</v>
      </c>
      <c r="E227" s="235" t="s">
        <v>1</v>
      </c>
      <c r="F227" s="236" t="s">
        <v>203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141</v>
      </c>
      <c r="AU227" s="242" t="s">
        <v>91</v>
      </c>
      <c r="AV227" s="13" t="s">
        <v>89</v>
      </c>
      <c r="AW227" s="13" t="s">
        <v>36</v>
      </c>
      <c r="AX227" s="13" t="s">
        <v>81</v>
      </c>
      <c r="AY227" s="242" t="s">
        <v>132</v>
      </c>
    </row>
    <row r="228" s="14" customFormat="1">
      <c r="A228" s="14"/>
      <c r="B228" s="243"/>
      <c r="C228" s="244"/>
      <c r="D228" s="234" t="s">
        <v>141</v>
      </c>
      <c r="E228" s="245" t="s">
        <v>1</v>
      </c>
      <c r="F228" s="246" t="s">
        <v>699</v>
      </c>
      <c r="G228" s="244"/>
      <c r="H228" s="247">
        <v>12.1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141</v>
      </c>
      <c r="AU228" s="253" t="s">
        <v>91</v>
      </c>
      <c r="AV228" s="14" t="s">
        <v>91</v>
      </c>
      <c r="AW228" s="14" t="s">
        <v>36</v>
      </c>
      <c r="AX228" s="14" t="s">
        <v>81</v>
      </c>
      <c r="AY228" s="253" t="s">
        <v>132</v>
      </c>
    </row>
    <row r="229" s="13" customFormat="1">
      <c r="A229" s="13"/>
      <c r="B229" s="232"/>
      <c r="C229" s="233"/>
      <c r="D229" s="234" t="s">
        <v>141</v>
      </c>
      <c r="E229" s="235" t="s">
        <v>1</v>
      </c>
      <c r="F229" s="236" t="s">
        <v>663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141</v>
      </c>
      <c r="AU229" s="242" t="s">
        <v>91</v>
      </c>
      <c r="AV229" s="13" t="s">
        <v>89</v>
      </c>
      <c r="AW229" s="13" t="s">
        <v>36</v>
      </c>
      <c r="AX229" s="13" t="s">
        <v>81</v>
      </c>
      <c r="AY229" s="242" t="s">
        <v>132</v>
      </c>
    </row>
    <row r="230" s="14" customFormat="1">
      <c r="A230" s="14"/>
      <c r="B230" s="243"/>
      <c r="C230" s="244"/>
      <c r="D230" s="234" t="s">
        <v>141</v>
      </c>
      <c r="E230" s="245" t="s">
        <v>1</v>
      </c>
      <c r="F230" s="246" t="s">
        <v>700</v>
      </c>
      <c r="G230" s="244"/>
      <c r="H230" s="247">
        <v>3.3999999999999999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141</v>
      </c>
      <c r="AU230" s="253" t="s">
        <v>91</v>
      </c>
      <c r="AV230" s="14" t="s">
        <v>91</v>
      </c>
      <c r="AW230" s="14" t="s">
        <v>36</v>
      </c>
      <c r="AX230" s="14" t="s">
        <v>81</v>
      </c>
      <c r="AY230" s="253" t="s">
        <v>132</v>
      </c>
    </row>
    <row r="231" s="14" customFormat="1">
      <c r="A231" s="14"/>
      <c r="B231" s="243"/>
      <c r="C231" s="244"/>
      <c r="D231" s="234" t="s">
        <v>141</v>
      </c>
      <c r="E231" s="245" t="s">
        <v>1</v>
      </c>
      <c r="F231" s="246" t="s">
        <v>701</v>
      </c>
      <c r="G231" s="244"/>
      <c r="H231" s="247">
        <v>4.4000000000000004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141</v>
      </c>
      <c r="AU231" s="253" t="s">
        <v>91</v>
      </c>
      <c r="AV231" s="14" t="s">
        <v>91</v>
      </c>
      <c r="AW231" s="14" t="s">
        <v>36</v>
      </c>
      <c r="AX231" s="14" t="s">
        <v>81</v>
      </c>
      <c r="AY231" s="253" t="s">
        <v>132</v>
      </c>
    </row>
    <row r="232" s="15" customFormat="1">
      <c r="A232" s="15"/>
      <c r="B232" s="254"/>
      <c r="C232" s="255"/>
      <c r="D232" s="234" t="s">
        <v>141</v>
      </c>
      <c r="E232" s="256" t="s">
        <v>1</v>
      </c>
      <c r="F232" s="257" t="s">
        <v>152</v>
      </c>
      <c r="G232" s="255"/>
      <c r="H232" s="258">
        <v>246.709</v>
      </c>
      <c r="I232" s="259"/>
      <c r="J232" s="255"/>
      <c r="K232" s="255"/>
      <c r="L232" s="260"/>
      <c r="M232" s="261"/>
      <c r="N232" s="262"/>
      <c r="O232" s="262"/>
      <c r="P232" s="262"/>
      <c r="Q232" s="262"/>
      <c r="R232" s="262"/>
      <c r="S232" s="262"/>
      <c r="T232" s="263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64" t="s">
        <v>141</v>
      </c>
      <c r="AU232" s="264" t="s">
        <v>91</v>
      </c>
      <c r="AV232" s="15" t="s">
        <v>139</v>
      </c>
      <c r="AW232" s="15" t="s">
        <v>36</v>
      </c>
      <c r="AX232" s="15" t="s">
        <v>89</v>
      </c>
      <c r="AY232" s="264" t="s">
        <v>132</v>
      </c>
    </row>
    <row r="233" s="2" customFormat="1" ht="37.8" customHeight="1">
      <c r="A233" s="39"/>
      <c r="B233" s="40"/>
      <c r="C233" s="219" t="s">
        <v>7</v>
      </c>
      <c r="D233" s="219" t="s">
        <v>134</v>
      </c>
      <c r="E233" s="220" t="s">
        <v>184</v>
      </c>
      <c r="F233" s="221" t="s">
        <v>185</v>
      </c>
      <c r="G233" s="222" t="s">
        <v>186</v>
      </c>
      <c r="H233" s="223">
        <v>30.030000000000001</v>
      </c>
      <c r="I233" s="224"/>
      <c r="J233" s="225">
        <f>ROUND(I233*H233,2)</f>
        <v>0</v>
      </c>
      <c r="K233" s="221" t="s">
        <v>138</v>
      </c>
      <c r="L233" s="45"/>
      <c r="M233" s="226" t="s">
        <v>1</v>
      </c>
      <c r="N233" s="227" t="s">
        <v>46</v>
      </c>
      <c r="O233" s="92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139</v>
      </c>
      <c r="AT233" s="230" t="s">
        <v>134</v>
      </c>
      <c r="AU233" s="230" t="s">
        <v>91</v>
      </c>
      <c r="AY233" s="18" t="s">
        <v>132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89</v>
      </c>
      <c r="BK233" s="231">
        <f>ROUND(I233*H233,2)</f>
        <v>0</v>
      </c>
      <c r="BL233" s="18" t="s">
        <v>139</v>
      </c>
      <c r="BM233" s="230" t="s">
        <v>187</v>
      </c>
    </row>
    <row r="234" s="14" customFormat="1">
      <c r="A234" s="14"/>
      <c r="B234" s="243"/>
      <c r="C234" s="244"/>
      <c r="D234" s="234" t="s">
        <v>141</v>
      </c>
      <c r="E234" s="245" t="s">
        <v>1</v>
      </c>
      <c r="F234" s="246" t="s">
        <v>702</v>
      </c>
      <c r="G234" s="244"/>
      <c r="H234" s="247">
        <v>30.030000000000001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141</v>
      </c>
      <c r="AU234" s="253" t="s">
        <v>91</v>
      </c>
      <c r="AV234" s="14" t="s">
        <v>91</v>
      </c>
      <c r="AW234" s="14" t="s">
        <v>36</v>
      </c>
      <c r="AX234" s="14" t="s">
        <v>89</v>
      </c>
      <c r="AY234" s="253" t="s">
        <v>132</v>
      </c>
    </row>
    <row r="235" s="2" customFormat="1" ht="49.05" customHeight="1">
      <c r="A235" s="39"/>
      <c r="B235" s="40"/>
      <c r="C235" s="219" t="s">
        <v>286</v>
      </c>
      <c r="D235" s="219" t="s">
        <v>134</v>
      </c>
      <c r="E235" s="220" t="s">
        <v>191</v>
      </c>
      <c r="F235" s="221" t="s">
        <v>192</v>
      </c>
      <c r="G235" s="222" t="s">
        <v>186</v>
      </c>
      <c r="H235" s="223">
        <v>589.96900000000005</v>
      </c>
      <c r="I235" s="224"/>
      <c r="J235" s="225">
        <f>ROUND(I235*H235,2)</f>
        <v>0</v>
      </c>
      <c r="K235" s="221" t="s">
        <v>138</v>
      </c>
      <c r="L235" s="45"/>
      <c r="M235" s="226" t="s">
        <v>1</v>
      </c>
      <c r="N235" s="227" t="s">
        <v>46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139</v>
      </c>
      <c r="AT235" s="230" t="s">
        <v>134</v>
      </c>
      <c r="AU235" s="230" t="s">
        <v>91</v>
      </c>
      <c r="AY235" s="18" t="s">
        <v>132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89</v>
      </c>
      <c r="BK235" s="231">
        <f>ROUND(I235*H235,2)</f>
        <v>0</v>
      </c>
      <c r="BL235" s="18" t="s">
        <v>139</v>
      </c>
      <c r="BM235" s="230" t="s">
        <v>193</v>
      </c>
    </row>
    <row r="236" s="13" customFormat="1">
      <c r="A236" s="13"/>
      <c r="B236" s="232"/>
      <c r="C236" s="233"/>
      <c r="D236" s="234" t="s">
        <v>141</v>
      </c>
      <c r="E236" s="235" t="s">
        <v>1</v>
      </c>
      <c r="F236" s="236" t="s">
        <v>142</v>
      </c>
      <c r="G236" s="233"/>
      <c r="H236" s="235" t="s">
        <v>1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141</v>
      </c>
      <c r="AU236" s="242" t="s">
        <v>91</v>
      </c>
      <c r="AV236" s="13" t="s">
        <v>89</v>
      </c>
      <c r="AW236" s="13" t="s">
        <v>36</v>
      </c>
      <c r="AX236" s="13" t="s">
        <v>81</v>
      </c>
      <c r="AY236" s="242" t="s">
        <v>132</v>
      </c>
    </row>
    <row r="237" s="13" customFormat="1">
      <c r="A237" s="13"/>
      <c r="B237" s="232"/>
      <c r="C237" s="233"/>
      <c r="D237" s="234" t="s">
        <v>141</v>
      </c>
      <c r="E237" s="235" t="s">
        <v>1</v>
      </c>
      <c r="F237" s="236" t="s">
        <v>194</v>
      </c>
      <c r="G237" s="233"/>
      <c r="H237" s="235" t="s">
        <v>1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141</v>
      </c>
      <c r="AU237" s="242" t="s">
        <v>91</v>
      </c>
      <c r="AV237" s="13" t="s">
        <v>89</v>
      </c>
      <c r="AW237" s="13" t="s">
        <v>36</v>
      </c>
      <c r="AX237" s="13" t="s">
        <v>81</v>
      </c>
      <c r="AY237" s="242" t="s">
        <v>132</v>
      </c>
    </row>
    <row r="238" s="13" customFormat="1">
      <c r="A238" s="13"/>
      <c r="B238" s="232"/>
      <c r="C238" s="233"/>
      <c r="D238" s="234" t="s">
        <v>141</v>
      </c>
      <c r="E238" s="235" t="s">
        <v>1</v>
      </c>
      <c r="F238" s="236" t="s">
        <v>195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141</v>
      </c>
      <c r="AU238" s="242" t="s">
        <v>91</v>
      </c>
      <c r="AV238" s="13" t="s">
        <v>89</v>
      </c>
      <c r="AW238" s="13" t="s">
        <v>36</v>
      </c>
      <c r="AX238" s="13" t="s">
        <v>81</v>
      </c>
      <c r="AY238" s="242" t="s">
        <v>132</v>
      </c>
    </row>
    <row r="239" s="13" customFormat="1">
      <c r="A239" s="13"/>
      <c r="B239" s="232"/>
      <c r="C239" s="233"/>
      <c r="D239" s="234" t="s">
        <v>141</v>
      </c>
      <c r="E239" s="235" t="s">
        <v>1</v>
      </c>
      <c r="F239" s="236" t="s">
        <v>196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141</v>
      </c>
      <c r="AU239" s="242" t="s">
        <v>91</v>
      </c>
      <c r="AV239" s="13" t="s">
        <v>89</v>
      </c>
      <c r="AW239" s="13" t="s">
        <v>36</v>
      </c>
      <c r="AX239" s="13" t="s">
        <v>81</v>
      </c>
      <c r="AY239" s="242" t="s">
        <v>132</v>
      </c>
    </row>
    <row r="240" s="14" customFormat="1">
      <c r="A240" s="14"/>
      <c r="B240" s="243"/>
      <c r="C240" s="244"/>
      <c r="D240" s="234" t="s">
        <v>141</v>
      </c>
      <c r="E240" s="245" t="s">
        <v>1</v>
      </c>
      <c r="F240" s="246" t="s">
        <v>703</v>
      </c>
      <c r="G240" s="244"/>
      <c r="H240" s="247">
        <v>504.40499999999997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141</v>
      </c>
      <c r="AU240" s="253" t="s">
        <v>91</v>
      </c>
      <c r="AV240" s="14" t="s">
        <v>91</v>
      </c>
      <c r="AW240" s="14" t="s">
        <v>36</v>
      </c>
      <c r="AX240" s="14" t="s">
        <v>81</v>
      </c>
      <c r="AY240" s="253" t="s">
        <v>132</v>
      </c>
    </row>
    <row r="241" s="14" customFormat="1">
      <c r="A241" s="14"/>
      <c r="B241" s="243"/>
      <c r="C241" s="244"/>
      <c r="D241" s="234" t="s">
        <v>141</v>
      </c>
      <c r="E241" s="245" t="s">
        <v>1</v>
      </c>
      <c r="F241" s="246" t="s">
        <v>704</v>
      </c>
      <c r="G241" s="244"/>
      <c r="H241" s="247">
        <v>44.963000000000001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141</v>
      </c>
      <c r="AU241" s="253" t="s">
        <v>91</v>
      </c>
      <c r="AV241" s="14" t="s">
        <v>91</v>
      </c>
      <c r="AW241" s="14" t="s">
        <v>36</v>
      </c>
      <c r="AX241" s="14" t="s">
        <v>81</v>
      </c>
      <c r="AY241" s="253" t="s">
        <v>132</v>
      </c>
    </row>
    <row r="242" s="16" customFormat="1">
      <c r="A242" s="16"/>
      <c r="B242" s="265"/>
      <c r="C242" s="266"/>
      <c r="D242" s="234" t="s">
        <v>141</v>
      </c>
      <c r="E242" s="267" t="s">
        <v>1</v>
      </c>
      <c r="F242" s="268" t="s">
        <v>199</v>
      </c>
      <c r="G242" s="266"/>
      <c r="H242" s="269">
        <v>549.36800000000005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5" t="s">
        <v>141</v>
      </c>
      <c r="AU242" s="275" t="s">
        <v>91</v>
      </c>
      <c r="AV242" s="16" t="s">
        <v>153</v>
      </c>
      <c r="AW242" s="16" t="s">
        <v>36</v>
      </c>
      <c r="AX242" s="16" t="s">
        <v>81</v>
      </c>
      <c r="AY242" s="275" t="s">
        <v>132</v>
      </c>
    </row>
    <row r="243" s="13" customFormat="1">
      <c r="A243" s="13"/>
      <c r="B243" s="232"/>
      <c r="C243" s="233"/>
      <c r="D243" s="234" t="s">
        <v>141</v>
      </c>
      <c r="E243" s="235" t="s">
        <v>1</v>
      </c>
      <c r="F243" s="236" t="s">
        <v>705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141</v>
      </c>
      <c r="AU243" s="242" t="s">
        <v>91</v>
      </c>
      <c r="AV243" s="13" t="s">
        <v>89</v>
      </c>
      <c r="AW243" s="13" t="s">
        <v>36</v>
      </c>
      <c r="AX243" s="13" t="s">
        <v>81</v>
      </c>
      <c r="AY243" s="242" t="s">
        <v>132</v>
      </c>
    </row>
    <row r="244" s="14" customFormat="1">
      <c r="A244" s="14"/>
      <c r="B244" s="243"/>
      <c r="C244" s="244"/>
      <c r="D244" s="234" t="s">
        <v>141</v>
      </c>
      <c r="E244" s="245" t="s">
        <v>1</v>
      </c>
      <c r="F244" s="246" t="s">
        <v>706</v>
      </c>
      <c r="G244" s="244"/>
      <c r="H244" s="247">
        <v>14.43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141</v>
      </c>
      <c r="AU244" s="253" t="s">
        <v>91</v>
      </c>
      <c r="AV244" s="14" t="s">
        <v>91</v>
      </c>
      <c r="AW244" s="14" t="s">
        <v>36</v>
      </c>
      <c r="AX244" s="14" t="s">
        <v>81</v>
      </c>
      <c r="AY244" s="253" t="s">
        <v>132</v>
      </c>
    </row>
    <row r="245" s="14" customFormat="1">
      <c r="A245" s="14"/>
      <c r="B245" s="243"/>
      <c r="C245" s="244"/>
      <c r="D245" s="234" t="s">
        <v>141</v>
      </c>
      <c r="E245" s="245" t="s">
        <v>1</v>
      </c>
      <c r="F245" s="246" t="s">
        <v>707</v>
      </c>
      <c r="G245" s="244"/>
      <c r="H245" s="247">
        <v>1.238</v>
      </c>
      <c r="I245" s="248"/>
      <c r="J245" s="244"/>
      <c r="K245" s="244"/>
      <c r="L245" s="249"/>
      <c r="M245" s="250"/>
      <c r="N245" s="251"/>
      <c r="O245" s="251"/>
      <c r="P245" s="251"/>
      <c r="Q245" s="251"/>
      <c r="R245" s="251"/>
      <c r="S245" s="251"/>
      <c r="T245" s="25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3" t="s">
        <v>141</v>
      </c>
      <c r="AU245" s="253" t="s">
        <v>91</v>
      </c>
      <c r="AV245" s="14" t="s">
        <v>91</v>
      </c>
      <c r="AW245" s="14" t="s">
        <v>36</v>
      </c>
      <c r="AX245" s="14" t="s">
        <v>81</v>
      </c>
      <c r="AY245" s="253" t="s">
        <v>132</v>
      </c>
    </row>
    <row r="246" s="16" customFormat="1">
      <c r="A246" s="16"/>
      <c r="B246" s="265"/>
      <c r="C246" s="266"/>
      <c r="D246" s="234" t="s">
        <v>141</v>
      </c>
      <c r="E246" s="267" t="s">
        <v>1</v>
      </c>
      <c r="F246" s="268" t="s">
        <v>199</v>
      </c>
      <c r="G246" s="266"/>
      <c r="H246" s="269">
        <v>15.667999999999999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6"/>
      <c r="V246" s="16"/>
      <c r="W246" s="16"/>
      <c r="X246" s="16"/>
      <c r="Y246" s="16"/>
      <c r="Z246" s="16"/>
      <c r="AA246" s="16"/>
      <c r="AB246" s="16"/>
      <c r="AC246" s="16"/>
      <c r="AD246" s="16"/>
      <c r="AE246" s="16"/>
      <c r="AT246" s="275" t="s">
        <v>141</v>
      </c>
      <c r="AU246" s="275" t="s">
        <v>91</v>
      </c>
      <c r="AV246" s="16" t="s">
        <v>153</v>
      </c>
      <c r="AW246" s="16" t="s">
        <v>36</v>
      </c>
      <c r="AX246" s="16" t="s">
        <v>81</v>
      </c>
      <c r="AY246" s="275" t="s">
        <v>132</v>
      </c>
    </row>
    <row r="247" s="14" customFormat="1">
      <c r="A247" s="14"/>
      <c r="B247" s="243"/>
      <c r="C247" s="244"/>
      <c r="D247" s="234" t="s">
        <v>141</v>
      </c>
      <c r="E247" s="245" t="s">
        <v>1</v>
      </c>
      <c r="F247" s="246" t="s">
        <v>708</v>
      </c>
      <c r="G247" s="244"/>
      <c r="H247" s="247">
        <v>4.4000000000000004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141</v>
      </c>
      <c r="AU247" s="253" t="s">
        <v>91</v>
      </c>
      <c r="AV247" s="14" t="s">
        <v>91</v>
      </c>
      <c r="AW247" s="14" t="s">
        <v>36</v>
      </c>
      <c r="AX247" s="14" t="s">
        <v>81</v>
      </c>
      <c r="AY247" s="253" t="s">
        <v>132</v>
      </c>
    </row>
    <row r="248" s="14" customFormat="1">
      <c r="A248" s="14"/>
      <c r="B248" s="243"/>
      <c r="C248" s="244"/>
      <c r="D248" s="234" t="s">
        <v>141</v>
      </c>
      <c r="E248" s="245" t="s">
        <v>1</v>
      </c>
      <c r="F248" s="246" t="s">
        <v>709</v>
      </c>
      <c r="G248" s="244"/>
      <c r="H248" s="247">
        <v>14.372999999999999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3" t="s">
        <v>141</v>
      </c>
      <c r="AU248" s="253" t="s">
        <v>91</v>
      </c>
      <c r="AV248" s="14" t="s">
        <v>91</v>
      </c>
      <c r="AW248" s="14" t="s">
        <v>36</v>
      </c>
      <c r="AX248" s="14" t="s">
        <v>81</v>
      </c>
      <c r="AY248" s="253" t="s">
        <v>132</v>
      </c>
    </row>
    <row r="249" s="14" customFormat="1">
      <c r="A249" s="14"/>
      <c r="B249" s="243"/>
      <c r="C249" s="244"/>
      <c r="D249" s="234" t="s">
        <v>141</v>
      </c>
      <c r="E249" s="245" t="s">
        <v>1</v>
      </c>
      <c r="F249" s="246" t="s">
        <v>710</v>
      </c>
      <c r="G249" s="244"/>
      <c r="H249" s="247">
        <v>6.1600000000000001</v>
      </c>
      <c r="I249" s="248"/>
      <c r="J249" s="244"/>
      <c r="K249" s="244"/>
      <c r="L249" s="249"/>
      <c r="M249" s="250"/>
      <c r="N249" s="251"/>
      <c r="O249" s="251"/>
      <c r="P249" s="251"/>
      <c r="Q249" s="251"/>
      <c r="R249" s="251"/>
      <c r="S249" s="251"/>
      <c r="T249" s="25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3" t="s">
        <v>141</v>
      </c>
      <c r="AU249" s="253" t="s">
        <v>91</v>
      </c>
      <c r="AV249" s="14" t="s">
        <v>91</v>
      </c>
      <c r="AW249" s="14" t="s">
        <v>36</v>
      </c>
      <c r="AX249" s="14" t="s">
        <v>81</v>
      </c>
      <c r="AY249" s="253" t="s">
        <v>132</v>
      </c>
    </row>
    <row r="250" s="16" customFormat="1">
      <c r="A250" s="16"/>
      <c r="B250" s="265"/>
      <c r="C250" s="266"/>
      <c r="D250" s="234" t="s">
        <v>141</v>
      </c>
      <c r="E250" s="267" t="s">
        <v>1</v>
      </c>
      <c r="F250" s="268" t="s">
        <v>199</v>
      </c>
      <c r="G250" s="266"/>
      <c r="H250" s="269">
        <v>24.933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6"/>
      <c r="V250" s="16"/>
      <c r="W250" s="16"/>
      <c r="X250" s="16"/>
      <c r="Y250" s="16"/>
      <c r="Z250" s="16"/>
      <c r="AA250" s="16"/>
      <c r="AB250" s="16"/>
      <c r="AC250" s="16"/>
      <c r="AD250" s="16"/>
      <c r="AE250" s="16"/>
      <c r="AT250" s="275" t="s">
        <v>141</v>
      </c>
      <c r="AU250" s="275" t="s">
        <v>91</v>
      </c>
      <c r="AV250" s="16" t="s">
        <v>153</v>
      </c>
      <c r="AW250" s="16" t="s">
        <v>36</v>
      </c>
      <c r="AX250" s="16" t="s">
        <v>81</v>
      </c>
      <c r="AY250" s="275" t="s">
        <v>132</v>
      </c>
    </row>
    <row r="251" s="15" customFormat="1">
      <c r="A251" s="15"/>
      <c r="B251" s="254"/>
      <c r="C251" s="255"/>
      <c r="D251" s="234" t="s">
        <v>141</v>
      </c>
      <c r="E251" s="256" t="s">
        <v>1</v>
      </c>
      <c r="F251" s="257" t="s">
        <v>152</v>
      </c>
      <c r="G251" s="255"/>
      <c r="H251" s="258">
        <v>589.96900000000005</v>
      </c>
      <c r="I251" s="259"/>
      <c r="J251" s="255"/>
      <c r="K251" s="255"/>
      <c r="L251" s="260"/>
      <c r="M251" s="261"/>
      <c r="N251" s="262"/>
      <c r="O251" s="262"/>
      <c r="P251" s="262"/>
      <c r="Q251" s="262"/>
      <c r="R251" s="262"/>
      <c r="S251" s="262"/>
      <c r="T251" s="263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4" t="s">
        <v>141</v>
      </c>
      <c r="AU251" s="264" t="s">
        <v>91</v>
      </c>
      <c r="AV251" s="15" t="s">
        <v>139</v>
      </c>
      <c r="AW251" s="15" t="s">
        <v>36</v>
      </c>
      <c r="AX251" s="15" t="s">
        <v>89</v>
      </c>
      <c r="AY251" s="264" t="s">
        <v>132</v>
      </c>
    </row>
    <row r="252" s="2" customFormat="1" ht="49.05" customHeight="1">
      <c r="A252" s="39"/>
      <c r="B252" s="40"/>
      <c r="C252" s="219" t="s">
        <v>294</v>
      </c>
      <c r="D252" s="219" t="s">
        <v>134</v>
      </c>
      <c r="E252" s="220" t="s">
        <v>207</v>
      </c>
      <c r="F252" s="221" t="s">
        <v>208</v>
      </c>
      <c r="G252" s="222" t="s">
        <v>186</v>
      </c>
      <c r="H252" s="223">
        <v>589.96900000000005</v>
      </c>
      <c r="I252" s="224"/>
      <c r="J252" s="225">
        <f>ROUND(I252*H252,2)</f>
        <v>0</v>
      </c>
      <c r="K252" s="221" t="s">
        <v>138</v>
      </c>
      <c r="L252" s="45"/>
      <c r="M252" s="226" t="s">
        <v>1</v>
      </c>
      <c r="N252" s="227" t="s">
        <v>46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139</v>
      </c>
      <c r="AT252" s="230" t="s">
        <v>134</v>
      </c>
      <c r="AU252" s="230" t="s">
        <v>91</v>
      </c>
      <c r="AY252" s="18" t="s">
        <v>132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89</v>
      </c>
      <c r="BK252" s="231">
        <f>ROUND(I252*H252,2)</f>
        <v>0</v>
      </c>
      <c r="BL252" s="18" t="s">
        <v>139</v>
      </c>
      <c r="BM252" s="230" t="s">
        <v>209</v>
      </c>
    </row>
    <row r="253" s="13" customFormat="1">
      <c r="A253" s="13"/>
      <c r="B253" s="232"/>
      <c r="C253" s="233"/>
      <c r="D253" s="234" t="s">
        <v>141</v>
      </c>
      <c r="E253" s="235" t="s">
        <v>1</v>
      </c>
      <c r="F253" s="236" t="s">
        <v>142</v>
      </c>
      <c r="G253" s="233"/>
      <c r="H253" s="235" t="s">
        <v>1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141</v>
      </c>
      <c r="AU253" s="242" t="s">
        <v>91</v>
      </c>
      <c r="AV253" s="13" t="s">
        <v>89</v>
      </c>
      <c r="AW253" s="13" t="s">
        <v>36</v>
      </c>
      <c r="AX253" s="13" t="s">
        <v>81</v>
      </c>
      <c r="AY253" s="242" t="s">
        <v>132</v>
      </c>
    </row>
    <row r="254" s="13" customFormat="1">
      <c r="A254" s="13"/>
      <c r="B254" s="232"/>
      <c r="C254" s="233"/>
      <c r="D254" s="234" t="s">
        <v>141</v>
      </c>
      <c r="E254" s="235" t="s">
        <v>1</v>
      </c>
      <c r="F254" s="236" t="s">
        <v>194</v>
      </c>
      <c r="G254" s="233"/>
      <c r="H254" s="235" t="s">
        <v>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141</v>
      </c>
      <c r="AU254" s="242" t="s">
        <v>91</v>
      </c>
      <c r="AV254" s="13" t="s">
        <v>89</v>
      </c>
      <c r="AW254" s="13" t="s">
        <v>36</v>
      </c>
      <c r="AX254" s="13" t="s">
        <v>81</v>
      </c>
      <c r="AY254" s="242" t="s">
        <v>132</v>
      </c>
    </row>
    <row r="255" s="13" customFormat="1">
      <c r="A255" s="13"/>
      <c r="B255" s="232"/>
      <c r="C255" s="233"/>
      <c r="D255" s="234" t="s">
        <v>141</v>
      </c>
      <c r="E255" s="235" t="s">
        <v>1</v>
      </c>
      <c r="F255" s="236" t="s">
        <v>195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141</v>
      </c>
      <c r="AU255" s="242" t="s">
        <v>91</v>
      </c>
      <c r="AV255" s="13" t="s">
        <v>89</v>
      </c>
      <c r="AW255" s="13" t="s">
        <v>36</v>
      </c>
      <c r="AX255" s="13" t="s">
        <v>81</v>
      </c>
      <c r="AY255" s="242" t="s">
        <v>132</v>
      </c>
    </row>
    <row r="256" s="13" customFormat="1">
      <c r="A256" s="13"/>
      <c r="B256" s="232"/>
      <c r="C256" s="233"/>
      <c r="D256" s="234" t="s">
        <v>141</v>
      </c>
      <c r="E256" s="235" t="s">
        <v>1</v>
      </c>
      <c r="F256" s="236" t="s">
        <v>196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141</v>
      </c>
      <c r="AU256" s="242" t="s">
        <v>91</v>
      </c>
      <c r="AV256" s="13" t="s">
        <v>89</v>
      </c>
      <c r="AW256" s="13" t="s">
        <v>36</v>
      </c>
      <c r="AX256" s="13" t="s">
        <v>81</v>
      </c>
      <c r="AY256" s="242" t="s">
        <v>132</v>
      </c>
    </row>
    <row r="257" s="14" customFormat="1">
      <c r="A257" s="14"/>
      <c r="B257" s="243"/>
      <c r="C257" s="244"/>
      <c r="D257" s="234" t="s">
        <v>141</v>
      </c>
      <c r="E257" s="245" t="s">
        <v>1</v>
      </c>
      <c r="F257" s="246" t="s">
        <v>703</v>
      </c>
      <c r="G257" s="244"/>
      <c r="H257" s="247">
        <v>504.40499999999997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141</v>
      </c>
      <c r="AU257" s="253" t="s">
        <v>91</v>
      </c>
      <c r="AV257" s="14" t="s">
        <v>91</v>
      </c>
      <c r="AW257" s="14" t="s">
        <v>36</v>
      </c>
      <c r="AX257" s="14" t="s">
        <v>81</v>
      </c>
      <c r="AY257" s="253" t="s">
        <v>132</v>
      </c>
    </row>
    <row r="258" s="14" customFormat="1">
      <c r="A258" s="14"/>
      <c r="B258" s="243"/>
      <c r="C258" s="244"/>
      <c r="D258" s="234" t="s">
        <v>141</v>
      </c>
      <c r="E258" s="245" t="s">
        <v>1</v>
      </c>
      <c r="F258" s="246" t="s">
        <v>704</v>
      </c>
      <c r="G258" s="244"/>
      <c r="H258" s="247">
        <v>44.963000000000001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141</v>
      </c>
      <c r="AU258" s="253" t="s">
        <v>91</v>
      </c>
      <c r="AV258" s="14" t="s">
        <v>91</v>
      </c>
      <c r="AW258" s="14" t="s">
        <v>36</v>
      </c>
      <c r="AX258" s="14" t="s">
        <v>81</v>
      </c>
      <c r="AY258" s="253" t="s">
        <v>132</v>
      </c>
    </row>
    <row r="259" s="16" customFormat="1">
      <c r="A259" s="16"/>
      <c r="B259" s="265"/>
      <c r="C259" s="266"/>
      <c r="D259" s="234" t="s">
        <v>141</v>
      </c>
      <c r="E259" s="267" t="s">
        <v>1</v>
      </c>
      <c r="F259" s="268" t="s">
        <v>199</v>
      </c>
      <c r="G259" s="266"/>
      <c r="H259" s="269">
        <v>549.36800000000005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5" t="s">
        <v>141</v>
      </c>
      <c r="AU259" s="275" t="s">
        <v>91</v>
      </c>
      <c r="AV259" s="16" t="s">
        <v>153</v>
      </c>
      <c r="AW259" s="16" t="s">
        <v>36</v>
      </c>
      <c r="AX259" s="16" t="s">
        <v>81</v>
      </c>
      <c r="AY259" s="275" t="s">
        <v>132</v>
      </c>
    </row>
    <row r="260" s="13" customFormat="1">
      <c r="A260" s="13"/>
      <c r="B260" s="232"/>
      <c r="C260" s="233"/>
      <c r="D260" s="234" t="s">
        <v>141</v>
      </c>
      <c r="E260" s="235" t="s">
        <v>1</v>
      </c>
      <c r="F260" s="236" t="s">
        <v>705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141</v>
      </c>
      <c r="AU260" s="242" t="s">
        <v>91</v>
      </c>
      <c r="AV260" s="13" t="s">
        <v>89</v>
      </c>
      <c r="AW260" s="13" t="s">
        <v>36</v>
      </c>
      <c r="AX260" s="13" t="s">
        <v>81</v>
      </c>
      <c r="AY260" s="242" t="s">
        <v>132</v>
      </c>
    </row>
    <row r="261" s="14" customFormat="1">
      <c r="A261" s="14"/>
      <c r="B261" s="243"/>
      <c r="C261" s="244"/>
      <c r="D261" s="234" t="s">
        <v>141</v>
      </c>
      <c r="E261" s="245" t="s">
        <v>1</v>
      </c>
      <c r="F261" s="246" t="s">
        <v>706</v>
      </c>
      <c r="G261" s="244"/>
      <c r="H261" s="247">
        <v>14.43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141</v>
      </c>
      <c r="AU261" s="253" t="s">
        <v>91</v>
      </c>
      <c r="AV261" s="14" t="s">
        <v>91</v>
      </c>
      <c r="AW261" s="14" t="s">
        <v>36</v>
      </c>
      <c r="AX261" s="14" t="s">
        <v>81</v>
      </c>
      <c r="AY261" s="253" t="s">
        <v>132</v>
      </c>
    </row>
    <row r="262" s="14" customFormat="1">
      <c r="A262" s="14"/>
      <c r="B262" s="243"/>
      <c r="C262" s="244"/>
      <c r="D262" s="234" t="s">
        <v>141</v>
      </c>
      <c r="E262" s="245" t="s">
        <v>1</v>
      </c>
      <c r="F262" s="246" t="s">
        <v>707</v>
      </c>
      <c r="G262" s="244"/>
      <c r="H262" s="247">
        <v>1.238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141</v>
      </c>
      <c r="AU262" s="253" t="s">
        <v>91</v>
      </c>
      <c r="AV262" s="14" t="s">
        <v>91</v>
      </c>
      <c r="AW262" s="14" t="s">
        <v>36</v>
      </c>
      <c r="AX262" s="14" t="s">
        <v>81</v>
      </c>
      <c r="AY262" s="253" t="s">
        <v>132</v>
      </c>
    </row>
    <row r="263" s="16" customFormat="1">
      <c r="A263" s="16"/>
      <c r="B263" s="265"/>
      <c r="C263" s="266"/>
      <c r="D263" s="234" t="s">
        <v>141</v>
      </c>
      <c r="E263" s="267" t="s">
        <v>1</v>
      </c>
      <c r="F263" s="268" t="s">
        <v>199</v>
      </c>
      <c r="G263" s="266"/>
      <c r="H263" s="269">
        <v>15.667999999999999</v>
      </c>
      <c r="I263" s="270"/>
      <c r="J263" s="266"/>
      <c r="K263" s="266"/>
      <c r="L263" s="271"/>
      <c r="M263" s="272"/>
      <c r="N263" s="273"/>
      <c r="O263" s="273"/>
      <c r="P263" s="273"/>
      <c r="Q263" s="273"/>
      <c r="R263" s="273"/>
      <c r="S263" s="273"/>
      <c r="T263" s="274"/>
      <c r="U263" s="16"/>
      <c r="V263" s="16"/>
      <c r="W263" s="16"/>
      <c r="X263" s="16"/>
      <c r="Y263" s="16"/>
      <c r="Z263" s="16"/>
      <c r="AA263" s="16"/>
      <c r="AB263" s="16"/>
      <c r="AC263" s="16"/>
      <c r="AD263" s="16"/>
      <c r="AE263" s="16"/>
      <c r="AT263" s="275" t="s">
        <v>141</v>
      </c>
      <c r="AU263" s="275" t="s">
        <v>91</v>
      </c>
      <c r="AV263" s="16" t="s">
        <v>153</v>
      </c>
      <c r="AW263" s="16" t="s">
        <v>36</v>
      </c>
      <c r="AX263" s="16" t="s">
        <v>81</v>
      </c>
      <c r="AY263" s="275" t="s">
        <v>132</v>
      </c>
    </row>
    <row r="264" s="14" customFormat="1">
      <c r="A264" s="14"/>
      <c r="B264" s="243"/>
      <c r="C264" s="244"/>
      <c r="D264" s="234" t="s">
        <v>141</v>
      </c>
      <c r="E264" s="245" t="s">
        <v>1</v>
      </c>
      <c r="F264" s="246" t="s">
        <v>708</v>
      </c>
      <c r="G264" s="244"/>
      <c r="H264" s="247">
        <v>4.4000000000000004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141</v>
      </c>
      <c r="AU264" s="253" t="s">
        <v>91</v>
      </c>
      <c r="AV264" s="14" t="s">
        <v>91</v>
      </c>
      <c r="AW264" s="14" t="s">
        <v>36</v>
      </c>
      <c r="AX264" s="14" t="s">
        <v>81</v>
      </c>
      <c r="AY264" s="253" t="s">
        <v>132</v>
      </c>
    </row>
    <row r="265" s="14" customFormat="1">
      <c r="A265" s="14"/>
      <c r="B265" s="243"/>
      <c r="C265" s="244"/>
      <c r="D265" s="234" t="s">
        <v>141</v>
      </c>
      <c r="E265" s="245" t="s">
        <v>1</v>
      </c>
      <c r="F265" s="246" t="s">
        <v>709</v>
      </c>
      <c r="G265" s="244"/>
      <c r="H265" s="247">
        <v>14.372999999999999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141</v>
      </c>
      <c r="AU265" s="253" t="s">
        <v>91</v>
      </c>
      <c r="AV265" s="14" t="s">
        <v>91</v>
      </c>
      <c r="AW265" s="14" t="s">
        <v>36</v>
      </c>
      <c r="AX265" s="14" t="s">
        <v>81</v>
      </c>
      <c r="AY265" s="253" t="s">
        <v>132</v>
      </c>
    </row>
    <row r="266" s="14" customFormat="1">
      <c r="A266" s="14"/>
      <c r="B266" s="243"/>
      <c r="C266" s="244"/>
      <c r="D266" s="234" t="s">
        <v>141</v>
      </c>
      <c r="E266" s="245" t="s">
        <v>1</v>
      </c>
      <c r="F266" s="246" t="s">
        <v>710</v>
      </c>
      <c r="G266" s="244"/>
      <c r="H266" s="247">
        <v>6.1600000000000001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3" t="s">
        <v>141</v>
      </c>
      <c r="AU266" s="253" t="s">
        <v>91</v>
      </c>
      <c r="AV266" s="14" t="s">
        <v>91</v>
      </c>
      <c r="AW266" s="14" t="s">
        <v>36</v>
      </c>
      <c r="AX266" s="14" t="s">
        <v>81</v>
      </c>
      <c r="AY266" s="253" t="s">
        <v>132</v>
      </c>
    </row>
    <row r="267" s="16" customFormat="1">
      <c r="A267" s="16"/>
      <c r="B267" s="265"/>
      <c r="C267" s="266"/>
      <c r="D267" s="234" t="s">
        <v>141</v>
      </c>
      <c r="E267" s="267" t="s">
        <v>1</v>
      </c>
      <c r="F267" s="268" t="s">
        <v>199</v>
      </c>
      <c r="G267" s="266"/>
      <c r="H267" s="269">
        <v>24.933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75" t="s">
        <v>141</v>
      </c>
      <c r="AU267" s="275" t="s">
        <v>91</v>
      </c>
      <c r="AV267" s="16" t="s">
        <v>153</v>
      </c>
      <c r="AW267" s="16" t="s">
        <v>36</v>
      </c>
      <c r="AX267" s="16" t="s">
        <v>81</v>
      </c>
      <c r="AY267" s="275" t="s">
        <v>132</v>
      </c>
    </row>
    <row r="268" s="15" customFormat="1">
      <c r="A268" s="15"/>
      <c r="B268" s="254"/>
      <c r="C268" s="255"/>
      <c r="D268" s="234" t="s">
        <v>141</v>
      </c>
      <c r="E268" s="256" t="s">
        <v>1</v>
      </c>
      <c r="F268" s="257" t="s">
        <v>152</v>
      </c>
      <c r="G268" s="255"/>
      <c r="H268" s="258">
        <v>589.96900000000005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141</v>
      </c>
      <c r="AU268" s="264" t="s">
        <v>91</v>
      </c>
      <c r="AV268" s="15" t="s">
        <v>139</v>
      </c>
      <c r="AW268" s="15" t="s">
        <v>36</v>
      </c>
      <c r="AX268" s="15" t="s">
        <v>89</v>
      </c>
      <c r="AY268" s="264" t="s">
        <v>132</v>
      </c>
    </row>
    <row r="269" s="2" customFormat="1" ht="44.25" customHeight="1">
      <c r="A269" s="39"/>
      <c r="B269" s="40"/>
      <c r="C269" s="219" t="s">
        <v>300</v>
      </c>
      <c r="D269" s="219" t="s">
        <v>134</v>
      </c>
      <c r="E269" s="220" t="s">
        <v>711</v>
      </c>
      <c r="F269" s="221" t="s">
        <v>712</v>
      </c>
      <c r="G269" s="222" t="s">
        <v>163</v>
      </c>
      <c r="H269" s="223">
        <v>40</v>
      </c>
      <c r="I269" s="224"/>
      <c r="J269" s="225">
        <f>ROUND(I269*H269,2)</f>
        <v>0</v>
      </c>
      <c r="K269" s="221" t="s">
        <v>138</v>
      </c>
      <c r="L269" s="45"/>
      <c r="M269" s="226" t="s">
        <v>1</v>
      </c>
      <c r="N269" s="227" t="s">
        <v>46</v>
      </c>
      <c r="O269" s="92"/>
      <c r="P269" s="228">
        <f>O269*H269</f>
        <v>0</v>
      </c>
      <c r="Q269" s="228">
        <v>0.0018</v>
      </c>
      <c r="R269" s="228">
        <f>Q269*H269</f>
        <v>0.071999999999999995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139</v>
      </c>
      <c r="AT269" s="230" t="s">
        <v>134</v>
      </c>
      <c r="AU269" s="230" t="s">
        <v>91</v>
      </c>
      <c r="AY269" s="18" t="s">
        <v>132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89</v>
      </c>
      <c r="BK269" s="231">
        <f>ROUND(I269*H269,2)</f>
        <v>0</v>
      </c>
      <c r="BL269" s="18" t="s">
        <v>139</v>
      </c>
      <c r="BM269" s="230" t="s">
        <v>713</v>
      </c>
    </row>
    <row r="270" s="2" customFormat="1" ht="16.5" customHeight="1">
      <c r="A270" s="39"/>
      <c r="B270" s="40"/>
      <c r="C270" s="277" t="s">
        <v>307</v>
      </c>
      <c r="D270" s="277" t="s">
        <v>295</v>
      </c>
      <c r="E270" s="278" t="s">
        <v>714</v>
      </c>
      <c r="F270" s="279" t="s">
        <v>715</v>
      </c>
      <c r="G270" s="280" t="s">
        <v>163</v>
      </c>
      <c r="H270" s="281">
        <v>40.600000000000001</v>
      </c>
      <c r="I270" s="282"/>
      <c r="J270" s="283">
        <f>ROUND(I270*H270,2)</f>
        <v>0</v>
      </c>
      <c r="K270" s="279" t="s">
        <v>1</v>
      </c>
      <c r="L270" s="284"/>
      <c r="M270" s="285" t="s">
        <v>1</v>
      </c>
      <c r="N270" s="286" t="s">
        <v>46</v>
      </c>
      <c r="O270" s="92"/>
      <c r="P270" s="228">
        <f>O270*H270</f>
        <v>0</v>
      </c>
      <c r="Q270" s="228">
        <v>0.0010499999999999999</v>
      </c>
      <c r="R270" s="228">
        <f>Q270*H270</f>
        <v>0.042630000000000001</v>
      </c>
      <c r="S270" s="228">
        <v>0</v>
      </c>
      <c r="T270" s="229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0" t="s">
        <v>183</v>
      </c>
      <c r="AT270" s="230" t="s">
        <v>295</v>
      </c>
      <c r="AU270" s="230" t="s">
        <v>91</v>
      </c>
      <c r="AY270" s="18" t="s">
        <v>132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8" t="s">
        <v>89</v>
      </c>
      <c r="BK270" s="231">
        <f>ROUND(I270*H270,2)</f>
        <v>0</v>
      </c>
      <c r="BL270" s="18" t="s">
        <v>139</v>
      </c>
      <c r="BM270" s="230" t="s">
        <v>716</v>
      </c>
    </row>
    <row r="271" s="2" customFormat="1">
      <c r="A271" s="39"/>
      <c r="B271" s="40"/>
      <c r="C271" s="41"/>
      <c r="D271" s="234" t="s">
        <v>392</v>
      </c>
      <c r="E271" s="41"/>
      <c r="F271" s="287" t="s">
        <v>456</v>
      </c>
      <c r="G271" s="41"/>
      <c r="H271" s="41"/>
      <c r="I271" s="288"/>
      <c r="J271" s="41"/>
      <c r="K271" s="41"/>
      <c r="L271" s="45"/>
      <c r="M271" s="289"/>
      <c r="N271" s="290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392</v>
      </c>
      <c r="AU271" s="18" t="s">
        <v>91</v>
      </c>
    </row>
    <row r="272" s="14" customFormat="1">
      <c r="A272" s="14"/>
      <c r="B272" s="243"/>
      <c r="C272" s="244"/>
      <c r="D272" s="234" t="s">
        <v>141</v>
      </c>
      <c r="E272" s="244"/>
      <c r="F272" s="246" t="s">
        <v>717</v>
      </c>
      <c r="G272" s="244"/>
      <c r="H272" s="247">
        <v>40.600000000000001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141</v>
      </c>
      <c r="AU272" s="253" t="s">
        <v>91</v>
      </c>
      <c r="AV272" s="14" t="s">
        <v>91</v>
      </c>
      <c r="AW272" s="14" t="s">
        <v>4</v>
      </c>
      <c r="AX272" s="14" t="s">
        <v>89</v>
      </c>
      <c r="AY272" s="253" t="s">
        <v>132</v>
      </c>
    </row>
    <row r="273" s="2" customFormat="1" ht="55.5" customHeight="1">
      <c r="A273" s="39"/>
      <c r="B273" s="40"/>
      <c r="C273" s="219" t="s">
        <v>312</v>
      </c>
      <c r="D273" s="219" t="s">
        <v>134</v>
      </c>
      <c r="E273" s="220" t="s">
        <v>718</v>
      </c>
      <c r="F273" s="221" t="s">
        <v>719</v>
      </c>
      <c r="G273" s="222" t="s">
        <v>163</v>
      </c>
      <c r="H273" s="223">
        <v>6</v>
      </c>
      <c r="I273" s="224"/>
      <c r="J273" s="225">
        <f>ROUND(I273*H273,2)</f>
        <v>0</v>
      </c>
      <c r="K273" s="221" t="s">
        <v>138</v>
      </c>
      <c r="L273" s="45"/>
      <c r="M273" s="226" t="s">
        <v>1</v>
      </c>
      <c r="N273" s="227" t="s">
        <v>46</v>
      </c>
      <c r="O273" s="92"/>
      <c r="P273" s="228">
        <f>O273*H273</f>
        <v>0</v>
      </c>
      <c r="Q273" s="228">
        <v>0.001</v>
      </c>
      <c r="R273" s="228">
        <f>Q273*H273</f>
        <v>0.0060000000000000001</v>
      </c>
      <c r="S273" s="228">
        <v>0</v>
      </c>
      <c r="T273" s="229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0" t="s">
        <v>139</v>
      </c>
      <c r="AT273" s="230" t="s">
        <v>134</v>
      </c>
      <c r="AU273" s="230" t="s">
        <v>91</v>
      </c>
      <c r="AY273" s="18" t="s">
        <v>132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8" t="s">
        <v>89</v>
      </c>
      <c r="BK273" s="231">
        <f>ROUND(I273*H273,2)</f>
        <v>0</v>
      </c>
      <c r="BL273" s="18" t="s">
        <v>139</v>
      </c>
      <c r="BM273" s="230" t="s">
        <v>720</v>
      </c>
    </row>
    <row r="274" s="2" customFormat="1" ht="24.15" customHeight="1">
      <c r="A274" s="39"/>
      <c r="B274" s="40"/>
      <c r="C274" s="277" t="s">
        <v>320</v>
      </c>
      <c r="D274" s="277" t="s">
        <v>295</v>
      </c>
      <c r="E274" s="278" t="s">
        <v>721</v>
      </c>
      <c r="F274" s="279" t="s">
        <v>722</v>
      </c>
      <c r="G274" s="280" t="s">
        <v>163</v>
      </c>
      <c r="H274" s="281">
        <v>6</v>
      </c>
      <c r="I274" s="282"/>
      <c r="J274" s="283">
        <f>ROUND(I274*H274,2)</f>
        <v>0</v>
      </c>
      <c r="K274" s="279" t="s">
        <v>1</v>
      </c>
      <c r="L274" s="284"/>
      <c r="M274" s="285" t="s">
        <v>1</v>
      </c>
      <c r="N274" s="286" t="s">
        <v>46</v>
      </c>
      <c r="O274" s="92"/>
      <c r="P274" s="228">
        <f>O274*H274</f>
        <v>0</v>
      </c>
      <c r="Q274" s="228">
        <v>0.12777</v>
      </c>
      <c r="R274" s="228">
        <f>Q274*H274</f>
        <v>0.76661999999999997</v>
      </c>
      <c r="S274" s="228">
        <v>0</v>
      </c>
      <c r="T274" s="229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0" t="s">
        <v>183</v>
      </c>
      <c r="AT274" s="230" t="s">
        <v>295</v>
      </c>
      <c r="AU274" s="230" t="s">
        <v>91</v>
      </c>
      <c r="AY274" s="18" t="s">
        <v>132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8" t="s">
        <v>89</v>
      </c>
      <c r="BK274" s="231">
        <f>ROUND(I274*H274,2)</f>
        <v>0</v>
      </c>
      <c r="BL274" s="18" t="s">
        <v>139</v>
      </c>
      <c r="BM274" s="230" t="s">
        <v>723</v>
      </c>
    </row>
    <row r="275" s="2" customFormat="1" ht="33" customHeight="1">
      <c r="A275" s="39"/>
      <c r="B275" s="40"/>
      <c r="C275" s="219" t="s">
        <v>324</v>
      </c>
      <c r="D275" s="219" t="s">
        <v>134</v>
      </c>
      <c r="E275" s="220" t="s">
        <v>724</v>
      </c>
      <c r="F275" s="221" t="s">
        <v>725</v>
      </c>
      <c r="G275" s="222" t="s">
        <v>137</v>
      </c>
      <c r="H275" s="223">
        <v>87.215999999999994</v>
      </c>
      <c r="I275" s="224"/>
      <c r="J275" s="225">
        <f>ROUND(I275*H275,2)</f>
        <v>0</v>
      </c>
      <c r="K275" s="221" t="s">
        <v>138</v>
      </c>
      <c r="L275" s="45"/>
      <c r="M275" s="226" t="s">
        <v>1</v>
      </c>
      <c r="N275" s="227" t="s">
        <v>46</v>
      </c>
      <c r="O275" s="92"/>
      <c r="P275" s="228">
        <f>O275*H275</f>
        <v>0</v>
      </c>
      <c r="Q275" s="228">
        <v>0.0062189200000000002</v>
      </c>
      <c r="R275" s="228">
        <f>Q275*H275</f>
        <v>0.54238932671999995</v>
      </c>
      <c r="S275" s="228">
        <v>0</v>
      </c>
      <c r="T275" s="229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0" t="s">
        <v>139</v>
      </c>
      <c r="AT275" s="230" t="s">
        <v>134</v>
      </c>
      <c r="AU275" s="230" t="s">
        <v>91</v>
      </c>
      <c r="AY275" s="18" t="s">
        <v>132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8" t="s">
        <v>89</v>
      </c>
      <c r="BK275" s="231">
        <f>ROUND(I275*H275,2)</f>
        <v>0</v>
      </c>
      <c r="BL275" s="18" t="s">
        <v>139</v>
      </c>
      <c r="BM275" s="230" t="s">
        <v>726</v>
      </c>
    </row>
    <row r="276" s="14" customFormat="1">
      <c r="A276" s="14"/>
      <c r="B276" s="243"/>
      <c r="C276" s="244"/>
      <c r="D276" s="234" t="s">
        <v>141</v>
      </c>
      <c r="E276" s="245" t="s">
        <v>1</v>
      </c>
      <c r="F276" s="246" t="s">
        <v>727</v>
      </c>
      <c r="G276" s="244"/>
      <c r="H276" s="247">
        <v>51.18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141</v>
      </c>
      <c r="AU276" s="253" t="s">
        <v>91</v>
      </c>
      <c r="AV276" s="14" t="s">
        <v>91</v>
      </c>
      <c r="AW276" s="14" t="s">
        <v>36</v>
      </c>
      <c r="AX276" s="14" t="s">
        <v>81</v>
      </c>
      <c r="AY276" s="253" t="s">
        <v>132</v>
      </c>
    </row>
    <row r="277" s="13" customFormat="1">
      <c r="A277" s="13"/>
      <c r="B277" s="232"/>
      <c r="C277" s="233"/>
      <c r="D277" s="234" t="s">
        <v>141</v>
      </c>
      <c r="E277" s="235" t="s">
        <v>1</v>
      </c>
      <c r="F277" s="236" t="s">
        <v>203</v>
      </c>
      <c r="G277" s="233"/>
      <c r="H277" s="235" t="s">
        <v>1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141</v>
      </c>
      <c r="AU277" s="242" t="s">
        <v>91</v>
      </c>
      <c r="AV277" s="13" t="s">
        <v>89</v>
      </c>
      <c r="AW277" s="13" t="s">
        <v>36</v>
      </c>
      <c r="AX277" s="13" t="s">
        <v>81</v>
      </c>
      <c r="AY277" s="242" t="s">
        <v>132</v>
      </c>
    </row>
    <row r="278" s="13" customFormat="1">
      <c r="A278" s="13"/>
      <c r="B278" s="232"/>
      <c r="C278" s="233"/>
      <c r="D278" s="234" t="s">
        <v>141</v>
      </c>
      <c r="E278" s="235" t="s">
        <v>1</v>
      </c>
      <c r="F278" s="236" t="s">
        <v>663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141</v>
      </c>
      <c r="AU278" s="242" t="s">
        <v>91</v>
      </c>
      <c r="AV278" s="13" t="s">
        <v>89</v>
      </c>
      <c r="AW278" s="13" t="s">
        <v>36</v>
      </c>
      <c r="AX278" s="13" t="s">
        <v>81</v>
      </c>
      <c r="AY278" s="242" t="s">
        <v>132</v>
      </c>
    </row>
    <row r="279" s="14" customFormat="1">
      <c r="A279" s="14"/>
      <c r="B279" s="243"/>
      <c r="C279" s="244"/>
      <c r="D279" s="234" t="s">
        <v>141</v>
      </c>
      <c r="E279" s="245" t="s">
        <v>1</v>
      </c>
      <c r="F279" s="246" t="s">
        <v>728</v>
      </c>
      <c r="G279" s="244"/>
      <c r="H279" s="247">
        <v>36.036000000000001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141</v>
      </c>
      <c r="AU279" s="253" t="s">
        <v>91</v>
      </c>
      <c r="AV279" s="14" t="s">
        <v>91</v>
      </c>
      <c r="AW279" s="14" t="s">
        <v>36</v>
      </c>
      <c r="AX279" s="14" t="s">
        <v>81</v>
      </c>
      <c r="AY279" s="253" t="s">
        <v>132</v>
      </c>
    </row>
    <row r="280" s="15" customFormat="1">
      <c r="A280" s="15"/>
      <c r="B280" s="254"/>
      <c r="C280" s="255"/>
      <c r="D280" s="234" t="s">
        <v>141</v>
      </c>
      <c r="E280" s="256" t="s">
        <v>1</v>
      </c>
      <c r="F280" s="257" t="s">
        <v>152</v>
      </c>
      <c r="G280" s="255"/>
      <c r="H280" s="258">
        <v>87.215999999999994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64" t="s">
        <v>141</v>
      </c>
      <c r="AU280" s="264" t="s">
        <v>91</v>
      </c>
      <c r="AV280" s="15" t="s">
        <v>139</v>
      </c>
      <c r="AW280" s="15" t="s">
        <v>36</v>
      </c>
      <c r="AX280" s="15" t="s">
        <v>89</v>
      </c>
      <c r="AY280" s="264" t="s">
        <v>132</v>
      </c>
    </row>
    <row r="281" s="2" customFormat="1" ht="44.25" customHeight="1">
      <c r="A281" s="39"/>
      <c r="B281" s="40"/>
      <c r="C281" s="219" t="s">
        <v>331</v>
      </c>
      <c r="D281" s="219" t="s">
        <v>134</v>
      </c>
      <c r="E281" s="220" t="s">
        <v>729</v>
      </c>
      <c r="F281" s="221" t="s">
        <v>730</v>
      </c>
      <c r="G281" s="222" t="s">
        <v>137</v>
      </c>
      <c r="H281" s="223">
        <v>87.215999999999994</v>
      </c>
      <c r="I281" s="224"/>
      <c r="J281" s="225">
        <f>ROUND(I281*H281,2)</f>
        <v>0</v>
      </c>
      <c r="K281" s="221" t="s">
        <v>138</v>
      </c>
      <c r="L281" s="45"/>
      <c r="M281" s="226" t="s">
        <v>1</v>
      </c>
      <c r="N281" s="227" t="s">
        <v>46</v>
      </c>
      <c r="O281" s="92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0" t="s">
        <v>139</v>
      </c>
      <c r="AT281" s="230" t="s">
        <v>134</v>
      </c>
      <c r="AU281" s="230" t="s">
        <v>91</v>
      </c>
      <c r="AY281" s="18" t="s">
        <v>132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8" t="s">
        <v>89</v>
      </c>
      <c r="BK281" s="231">
        <f>ROUND(I281*H281,2)</f>
        <v>0</v>
      </c>
      <c r="BL281" s="18" t="s">
        <v>139</v>
      </c>
      <c r="BM281" s="230" t="s">
        <v>731</v>
      </c>
    </row>
    <row r="282" s="2" customFormat="1" ht="37.8" customHeight="1">
      <c r="A282" s="39"/>
      <c r="B282" s="40"/>
      <c r="C282" s="219" t="s">
        <v>336</v>
      </c>
      <c r="D282" s="219" t="s">
        <v>134</v>
      </c>
      <c r="E282" s="220" t="s">
        <v>211</v>
      </c>
      <c r="F282" s="221" t="s">
        <v>212</v>
      </c>
      <c r="G282" s="222" t="s">
        <v>137</v>
      </c>
      <c r="H282" s="223">
        <v>2145.7800000000002</v>
      </c>
      <c r="I282" s="224"/>
      <c r="J282" s="225">
        <f>ROUND(I282*H282,2)</f>
        <v>0</v>
      </c>
      <c r="K282" s="221" t="s">
        <v>138</v>
      </c>
      <c r="L282" s="45"/>
      <c r="M282" s="226" t="s">
        <v>1</v>
      </c>
      <c r="N282" s="227" t="s">
        <v>46</v>
      </c>
      <c r="O282" s="92"/>
      <c r="P282" s="228">
        <f>O282*H282</f>
        <v>0</v>
      </c>
      <c r="Q282" s="228">
        <v>0.00058135999999999995</v>
      </c>
      <c r="R282" s="228">
        <f>Q282*H282</f>
        <v>1.2474706607999999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139</v>
      </c>
      <c r="AT282" s="230" t="s">
        <v>134</v>
      </c>
      <c r="AU282" s="230" t="s">
        <v>91</v>
      </c>
      <c r="AY282" s="18" t="s">
        <v>132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89</v>
      </c>
      <c r="BK282" s="231">
        <f>ROUND(I282*H282,2)</f>
        <v>0</v>
      </c>
      <c r="BL282" s="18" t="s">
        <v>139</v>
      </c>
      <c r="BM282" s="230" t="s">
        <v>213</v>
      </c>
    </row>
    <row r="283" s="13" customFormat="1">
      <c r="A283" s="13"/>
      <c r="B283" s="232"/>
      <c r="C283" s="233"/>
      <c r="D283" s="234" t="s">
        <v>141</v>
      </c>
      <c r="E283" s="235" t="s">
        <v>1</v>
      </c>
      <c r="F283" s="236" t="s">
        <v>142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141</v>
      </c>
      <c r="AU283" s="242" t="s">
        <v>91</v>
      </c>
      <c r="AV283" s="13" t="s">
        <v>89</v>
      </c>
      <c r="AW283" s="13" t="s">
        <v>36</v>
      </c>
      <c r="AX283" s="13" t="s">
        <v>81</v>
      </c>
      <c r="AY283" s="242" t="s">
        <v>132</v>
      </c>
    </row>
    <row r="284" s="13" customFormat="1">
      <c r="A284" s="13"/>
      <c r="B284" s="232"/>
      <c r="C284" s="233"/>
      <c r="D284" s="234" t="s">
        <v>141</v>
      </c>
      <c r="E284" s="235" t="s">
        <v>1</v>
      </c>
      <c r="F284" s="236" t="s">
        <v>194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141</v>
      </c>
      <c r="AU284" s="242" t="s">
        <v>91</v>
      </c>
      <c r="AV284" s="13" t="s">
        <v>89</v>
      </c>
      <c r="AW284" s="13" t="s">
        <v>36</v>
      </c>
      <c r="AX284" s="13" t="s">
        <v>81</v>
      </c>
      <c r="AY284" s="242" t="s">
        <v>132</v>
      </c>
    </row>
    <row r="285" s="14" customFormat="1">
      <c r="A285" s="14"/>
      <c r="B285" s="243"/>
      <c r="C285" s="244"/>
      <c r="D285" s="234" t="s">
        <v>141</v>
      </c>
      <c r="E285" s="245" t="s">
        <v>1</v>
      </c>
      <c r="F285" s="246" t="s">
        <v>732</v>
      </c>
      <c r="G285" s="244"/>
      <c r="H285" s="247">
        <v>2085.7800000000002</v>
      </c>
      <c r="I285" s="248"/>
      <c r="J285" s="244"/>
      <c r="K285" s="244"/>
      <c r="L285" s="249"/>
      <c r="M285" s="250"/>
      <c r="N285" s="251"/>
      <c r="O285" s="251"/>
      <c r="P285" s="251"/>
      <c r="Q285" s="251"/>
      <c r="R285" s="251"/>
      <c r="S285" s="251"/>
      <c r="T285" s="252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3" t="s">
        <v>141</v>
      </c>
      <c r="AU285" s="253" t="s">
        <v>91</v>
      </c>
      <c r="AV285" s="14" t="s">
        <v>91</v>
      </c>
      <c r="AW285" s="14" t="s">
        <v>36</v>
      </c>
      <c r="AX285" s="14" t="s">
        <v>81</v>
      </c>
      <c r="AY285" s="253" t="s">
        <v>132</v>
      </c>
    </row>
    <row r="286" s="14" customFormat="1">
      <c r="A286" s="14"/>
      <c r="B286" s="243"/>
      <c r="C286" s="244"/>
      <c r="D286" s="234" t="s">
        <v>141</v>
      </c>
      <c r="E286" s="245" t="s">
        <v>1</v>
      </c>
      <c r="F286" s="246" t="s">
        <v>733</v>
      </c>
      <c r="G286" s="244"/>
      <c r="H286" s="247">
        <v>60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141</v>
      </c>
      <c r="AU286" s="253" t="s">
        <v>91</v>
      </c>
      <c r="AV286" s="14" t="s">
        <v>91</v>
      </c>
      <c r="AW286" s="14" t="s">
        <v>36</v>
      </c>
      <c r="AX286" s="14" t="s">
        <v>81</v>
      </c>
      <c r="AY286" s="253" t="s">
        <v>132</v>
      </c>
    </row>
    <row r="287" s="15" customFormat="1">
      <c r="A287" s="15"/>
      <c r="B287" s="254"/>
      <c r="C287" s="255"/>
      <c r="D287" s="234" t="s">
        <v>141</v>
      </c>
      <c r="E287" s="256" t="s">
        <v>1</v>
      </c>
      <c r="F287" s="257" t="s">
        <v>152</v>
      </c>
      <c r="G287" s="255"/>
      <c r="H287" s="258">
        <v>2145.7800000000002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141</v>
      </c>
      <c r="AU287" s="264" t="s">
        <v>91</v>
      </c>
      <c r="AV287" s="15" t="s">
        <v>139</v>
      </c>
      <c r="AW287" s="15" t="s">
        <v>36</v>
      </c>
      <c r="AX287" s="15" t="s">
        <v>89</v>
      </c>
      <c r="AY287" s="264" t="s">
        <v>132</v>
      </c>
    </row>
    <row r="288" s="2" customFormat="1" ht="37.8" customHeight="1">
      <c r="A288" s="39"/>
      <c r="B288" s="40"/>
      <c r="C288" s="219" t="s">
        <v>343</v>
      </c>
      <c r="D288" s="219" t="s">
        <v>134</v>
      </c>
      <c r="E288" s="220" t="s">
        <v>734</v>
      </c>
      <c r="F288" s="221" t="s">
        <v>735</v>
      </c>
      <c r="G288" s="222" t="s">
        <v>137</v>
      </c>
      <c r="H288" s="223">
        <v>11.199999999999999</v>
      </c>
      <c r="I288" s="224"/>
      <c r="J288" s="225">
        <f>ROUND(I288*H288,2)</f>
        <v>0</v>
      </c>
      <c r="K288" s="221" t="s">
        <v>138</v>
      </c>
      <c r="L288" s="45"/>
      <c r="M288" s="226" t="s">
        <v>1</v>
      </c>
      <c r="N288" s="227" t="s">
        <v>46</v>
      </c>
      <c r="O288" s="92"/>
      <c r="P288" s="228">
        <f>O288*H288</f>
        <v>0</v>
      </c>
      <c r="Q288" s="228">
        <v>0.00059300800000000001</v>
      </c>
      <c r="R288" s="228">
        <f>Q288*H288</f>
        <v>0.0066416895999999994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139</v>
      </c>
      <c r="AT288" s="230" t="s">
        <v>134</v>
      </c>
      <c r="AU288" s="230" t="s">
        <v>91</v>
      </c>
      <c r="AY288" s="18" t="s">
        <v>132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89</v>
      </c>
      <c r="BK288" s="231">
        <f>ROUND(I288*H288,2)</f>
        <v>0</v>
      </c>
      <c r="BL288" s="18" t="s">
        <v>139</v>
      </c>
      <c r="BM288" s="230" t="s">
        <v>736</v>
      </c>
    </row>
    <row r="289" s="13" customFormat="1">
      <c r="A289" s="13"/>
      <c r="B289" s="232"/>
      <c r="C289" s="233"/>
      <c r="D289" s="234" t="s">
        <v>141</v>
      </c>
      <c r="E289" s="235" t="s">
        <v>1</v>
      </c>
      <c r="F289" s="236" t="s">
        <v>663</v>
      </c>
      <c r="G289" s="233"/>
      <c r="H289" s="235" t="s">
        <v>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141</v>
      </c>
      <c r="AU289" s="242" t="s">
        <v>91</v>
      </c>
      <c r="AV289" s="13" t="s">
        <v>89</v>
      </c>
      <c r="AW289" s="13" t="s">
        <v>36</v>
      </c>
      <c r="AX289" s="13" t="s">
        <v>81</v>
      </c>
      <c r="AY289" s="242" t="s">
        <v>132</v>
      </c>
    </row>
    <row r="290" s="14" customFormat="1">
      <c r="A290" s="14"/>
      <c r="B290" s="243"/>
      <c r="C290" s="244"/>
      <c r="D290" s="234" t="s">
        <v>141</v>
      </c>
      <c r="E290" s="245" t="s">
        <v>1</v>
      </c>
      <c r="F290" s="246" t="s">
        <v>737</v>
      </c>
      <c r="G290" s="244"/>
      <c r="H290" s="247">
        <v>11.199999999999999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3" t="s">
        <v>141</v>
      </c>
      <c r="AU290" s="253" t="s">
        <v>91</v>
      </c>
      <c r="AV290" s="14" t="s">
        <v>91</v>
      </c>
      <c r="AW290" s="14" t="s">
        <v>36</v>
      </c>
      <c r="AX290" s="14" t="s">
        <v>89</v>
      </c>
      <c r="AY290" s="253" t="s">
        <v>132</v>
      </c>
    </row>
    <row r="291" s="2" customFormat="1" ht="37.8" customHeight="1">
      <c r="A291" s="39"/>
      <c r="B291" s="40"/>
      <c r="C291" s="219" t="s">
        <v>350</v>
      </c>
      <c r="D291" s="219" t="s">
        <v>134</v>
      </c>
      <c r="E291" s="220" t="s">
        <v>218</v>
      </c>
      <c r="F291" s="221" t="s">
        <v>219</v>
      </c>
      <c r="G291" s="222" t="s">
        <v>137</v>
      </c>
      <c r="H291" s="223">
        <v>2145.7800000000002</v>
      </c>
      <c r="I291" s="224"/>
      <c r="J291" s="225">
        <f>ROUND(I291*H291,2)</f>
        <v>0</v>
      </c>
      <c r="K291" s="221" t="s">
        <v>138</v>
      </c>
      <c r="L291" s="45"/>
      <c r="M291" s="226" t="s">
        <v>1</v>
      </c>
      <c r="N291" s="227" t="s">
        <v>46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139</v>
      </c>
      <c r="AT291" s="230" t="s">
        <v>134</v>
      </c>
      <c r="AU291" s="230" t="s">
        <v>91</v>
      </c>
      <c r="AY291" s="18" t="s">
        <v>132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89</v>
      </c>
      <c r="BK291" s="231">
        <f>ROUND(I291*H291,2)</f>
        <v>0</v>
      </c>
      <c r="BL291" s="18" t="s">
        <v>139</v>
      </c>
      <c r="BM291" s="230" t="s">
        <v>220</v>
      </c>
    </row>
    <row r="292" s="2" customFormat="1" ht="37.8" customHeight="1">
      <c r="A292" s="39"/>
      <c r="B292" s="40"/>
      <c r="C292" s="219" t="s">
        <v>357</v>
      </c>
      <c r="D292" s="219" t="s">
        <v>134</v>
      </c>
      <c r="E292" s="220" t="s">
        <v>738</v>
      </c>
      <c r="F292" s="221" t="s">
        <v>739</v>
      </c>
      <c r="G292" s="222" t="s">
        <v>137</v>
      </c>
      <c r="H292" s="223">
        <v>11.199999999999999</v>
      </c>
      <c r="I292" s="224"/>
      <c r="J292" s="225">
        <f>ROUND(I292*H292,2)</f>
        <v>0</v>
      </c>
      <c r="K292" s="221" t="s">
        <v>138</v>
      </c>
      <c r="L292" s="45"/>
      <c r="M292" s="226" t="s">
        <v>1</v>
      </c>
      <c r="N292" s="227" t="s">
        <v>46</v>
      </c>
      <c r="O292" s="92"/>
      <c r="P292" s="228">
        <f>O292*H292</f>
        <v>0</v>
      </c>
      <c r="Q292" s="228">
        <v>0</v>
      </c>
      <c r="R292" s="228">
        <f>Q292*H292</f>
        <v>0</v>
      </c>
      <c r="S292" s="228">
        <v>0</v>
      </c>
      <c r="T292" s="229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0" t="s">
        <v>139</v>
      </c>
      <c r="AT292" s="230" t="s">
        <v>134</v>
      </c>
      <c r="AU292" s="230" t="s">
        <v>91</v>
      </c>
      <c r="AY292" s="18" t="s">
        <v>132</v>
      </c>
      <c r="BE292" s="231">
        <f>IF(N292="základní",J292,0)</f>
        <v>0</v>
      </c>
      <c r="BF292" s="231">
        <f>IF(N292="snížená",J292,0)</f>
        <v>0</v>
      </c>
      <c r="BG292" s="231">
        <f>IF(N292="zákl. přenesená",J292,0)</f>
        <v>0</v>
      </c>
      <c r="BH292" s="231">
        <f>IF(N292="sníž. přenesená",J292,0)</f>
        <v>0</v>
      </c>
      <c r="BI292" s="231">
        <f>IF(N292="nulová",J292,0)</f>
        <v>0</v>
      </c>
      <c r="BJ292" s="18" t="s">
        <v>89</v>
      </c>
      <c r="BK292" s="231">
        <f>ROUND(I292*H292,2)</f>
        <v>0</v>
      </c>
      <c r="BL292" s="18" t="s">
        <v>139</v>
      </c>
      <c r="BM292" s="230" t="s">
        <v>740</v>
      </c>
    </row>
    <row r="293" s="2" customFormat="1" ht="37.8" customHeight="1">
      <c r="A293" s="39"/>
      <c r="B293" s="40"/>
      <c r="C293" s="219" t="s">
        <v>362</v>
      </c>
      <c r="D293" s="219" t="s">
        <v>134</v>
      </c>
      <c r="E293" s="220" t="s">
        <v>741</v>
      </c>
      <c r="F293" s="221" t="s">
        <v>742</v>
      </c>
      <c r="G293" s="222" t="s">
        <v>398</v>
      </c>
      <c r="H293" s="223">
        <v>3</v>
      </c>
      <c r="I293" s="224"/>
      <c r="J293" s="225">
        <f>ROUND(I293*H293,2)</f>
        <v>0</v>
      </c>
      <c r="K293" s="221" t="s">
        <v>138</v>
      </c>
      <c r="L293" s="45"/>
      <c r="M293" s="226" t="s">
        <v>1</v>
      </c>
      <c r="N293" s="227" t="s">
        <v>46</v>
      </c>
      <c r="O293" s="92"/>
      <c r="P293" s="228">
        <f>O293*H293</f>
        <v>0</v>
      </c>
      <c r="Q293" s="228">
        <v>0</v>
      </c>
      <c r="R293" s="228">
        <f>Q293*H293</f>
        <v>0</v>
      </c>
      <c r="S293" s="228">
        <v>0</v>
      </c>
      <c r="T293" s="229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0" t="s">
        <v>139</v>
      </c>
      <c r="AT293" s="230" t="s">
        <v>134</v>
      </c>
      <c r="AU293" s="230" t="s">
        <v>91</v>
      </c>
      <c r="AY293" s="18" t="s">
        <v>132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8" t="s">
        <v>89</v>
      </c>
      <c r="BK293" s="231">
        <f>ROUND(I293*H293,2)</f>
        <v>0</v>
      </c>
      <c r="BL293" s="18" t="s">
        <v>139</v>
      </c>
      <c r="BM293" s="230" t="s">
        <v>743</v>
      </c>
    </row>
    <row r="294" s="2" customFormat="1" ht="37.8" customHeight="1">
      <c r="A294" s="39"/>
      <c r="B294" s="40"/>
      <c r="C294" s="219" t="s">
        <v>369</v>
      </c>
      <c r="D294" s="219" t="s">
        <v>134</v>
      </c>
      <c r="E294" s="220" t="s">
        <v>744</v>
      </c>
      <c r="F294" s="221" t="s">
        <v>745</v>
      </c>
      <c r="G294" s="222" t="s">
        <v>398</v>
      </c>
      <c r="H294" s="223">
        <v>9</v>
      </c>
      <c r="I294" s="224"/>
      <c r="J294" s="225">
        <f>ROUND(I294*H294,2)</f>
        <v>0</v>
      </c>
      <c r="K294" s="221" t="s">
        <v>138</v>
      </c>
      <c r="L294" s="45"/>
      <c r="M294" s="226" t="s">
        <v>1</v>
      </c>
      <c r="N294" s="227" t="s">
        <v>46</v>
      </c>
      <c r="O294" s="92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0" t="s">
        <v>139</v>
      </c>
      <c r="AT294" s="230" t="s">
        <v>134</v>
      </c>
      <c r="AU294" s="230" t="s">
        <v>91</v>
      </c>
      <c r="AY294" s="18" t="s">
        <v>132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8" t="s">
        <v>89</v>
      </c>
      <c r="BK294" s="231">
        <f>ROUND(I294*H294,2)</f>
        <v>0</v>
      </c>
      <c r="BL294" s="18" t="s">
        <v>139</v>
      </c>
      <c r="BM294" s="230" t="s">
        <v>746</v>
      </c>
    </row>
    <row r="295" s="2" customFormat="1" ht="33" customHeight="1">
      <c r="A295" s="39"/>
      <c r="B295" s="40"/>
      <c r="C295" s="219" t="s">
        <v>375</v>
      </c>
      <c r="D295" s="219" t="s">
        <v>134</v>
      </c>
      <c r="E295" s="220" t="s">
        <v>747</v>
      </c>
      <c r="F295" s="221" t="s">
        <v>748</v>
      </c>
      <c r="G295" s="222" t="s">
        <v>137</v>
      </c>
      <c r="H295" s="223">
        <v>180</v>
      </c>
      <c r="I295" s="224"/>
      <c r="J295" s="225">
        <f>ROUND(I295*H295,2)</f>
        <v>0</v>
      </c>
      <c r="K295" s="221" t="s">
        <v>138</v>
      </c>
      <c r="L295" s="45"/>
      <c r="M295" s="226" t="s">
        <v>1</v>
      </c>
      <c r="N295" s="227" t="s">
        <v>46</v>
      </c>
      <c r="O295" s="92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139</v>
      </c>
      <c r="AT295" s="230" t="s">
        <v>134</v>
      </c>
      <c r="AU295" s="230" t="s">
        <v>91</v>
      </c>
      <c r="AY295" s="18" t="s">
        <v>132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89</v>
      </c>
      <c r="BK295" s="231">
        <f>ROUND(I295*H295,2)</f>
        <v>0</v>
      </c>
      <c r="BL295" s="18" t="s">
        <v>139</v>
      </c>
      <c r="BM295" s="230" t="s">
        <v>749</v>
      </c>
    </row>
    <row r="296" s="2" customFormat="1" ht="55.5" customHeight="1">
      <c r="A296" s="39"/>
      <c r="B296" s="40"/>
      <c r="C296" s="219" t="s">
        <v>379</v>
      </c>
      <c r="D296" s="219" t="s">
        <v>134</v>
      </c>
      <c r="E296" s="220" t="s">
        <v>750</v>
      </c>
      <c r="F296" s="221" t="s">
        <v>751</v>
      </c>
      <c r="G296" s="222" t="s">
        <v>398</v>
      </c>
      <c r="H296" s="223">
        <v>30</v>
      </c>
      <c r="I296" s="224"/>
      <c r="J296" s="225">
        <f>ROUND(I296*H296,2)</f>
        <v>0</v>
      </c>
      <c r="K296" s="221" t="s">
        <v>138</v>
      </c>
      <c r="L296" s="45"/>
      <c r="M296" s="226" t="s">
        <v>1</v>
      </c>
      <c r="N296" s="227" t="s">
        <v>46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139</v>
      </c>
      <c r="AT296" s="230" t="s">
        <v>134</v>
      </c>
      <c r="AU296" s="230" t="s">
        <v>91</v>
      </c>
      <c r="AY296" s="18" t="s">
        <v>132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89</v>
      </c>
      <c r="BK296" s="231">
        <f>ROUND(I296*H296,2)</f>
        <v>0</v>
      </c>
      <c r="BL296" s="18" t="s">
        <v>139</v>
      </c>
      <c r="BM296" s="230" t="s">
        <v>752</v>
      </c>
    </row>
    <row r="297" s="14" customFormat="1">
      <c r="A297" s="14"/>
      <c r="B297" s="243"/>
      <c r="C297" s="244"/>
      <c r="D297" s="234" t="s">
        <v>141</v>
      </c>
      <c r="E297" s="245" t="s">
        <v>1</v>
      </c>
      <c r="F297" s="246" t="s">
        <v>753</v>
      </c>
      <c r="G297" s="244"/>
      <c r="H297" s="247">
        <v>30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141</v>
      </c>
      <c r="AU297" s="253" t="s">
        <v>91</v>
      </c>
      <c r="AV297" s="14" t="s">
        <v>91</v>
      </c>
      <c r="AW297" s="14" t="s">
        <v>36</v>
      </c>
      <c r="AX297" s="14" t="s">
        <v>89</v>
      </c>
      <c r="AY297" s="253" t="s">
        <v>132</v>
      </c>
    </row>
    <row r="298" s="2" customFormat="1" ht="55.5" customHeight="1">
      <c r="A298" s="39"/>
      <c r="B298" s="40"/>
      <c r="C298" s="219" t="s">
        <v>384</v>
      </c>
      <c r="D298" s="219" t="s">
        <v>134</v>
      </c>
      <c r="E298" s="220" t="s">
        <v>754</v>
      </c>
      <c r="F298" s="221" t="s">
        <v>755</v>
      </c>
      <c r="G298" s="222" t="s">
        <v>398</v>
      </c>
      <c r="H298" s="223">
        <v>90</v>
      </c>
      <c r="I298" s="224"/>
      <c r="J298" s="225">
        <f>ROUND(I298*H298,2)</f>
        <v>0</v>
      </c>
      <c r="K298" s="221" t="s">
        <v>138</v>
      </c>
      <c r="L298" s="45"/>
      <c r="M298" s="226" t="s">
        <v>1</v>
      </c>
      <c r="N298" s="227" t="s">
        <v>46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139</v>
      </c>
      <c r="AT298" s="230" t="s">
        <v>134</v>
      </c>
      <c r="AU298" s="230" t="s">
        <v>91</v>
      </c>
      <c r="AY298" s="18" t="s">
        <v>132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89</v>
      </c>
      <c r="BK298" s="231">
        <f>ROUND(I298*H298,2)</f>
        <v>0</v>
      </c>
      <c r="BL298" s="18" t="s">
        <v>139</v>
      </c>
      <c r="BM298" s="230" t="s">
        <v>756</v>
      </c>
    </row>
    <row r="299" s="14" customFormat="1">
      <c r="A299" s="14"/>
      <c r="B299" s="243"/>
      <c r="C299" s="244"/>
      <c r="D299" s="234" t="s">
        <v>141</v>
      </c>
      <c r="E299" s="245" t="s">
        <v>1</v>
      </c>
      <c r="F299" s="246" t="s">
        <v>757</v>
      </c>
      <c r="G299" s="244"/>
      <c r="H299" s="247">
        <v>90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141</v>
      </c>
      <c r="AU299" s="253" t="s">
        <v>91</v>
      </c>
      <c r="AV299" s="14" t="s">
        <v>91</v>
      </c>
      <c r="AW299" s="14" t="s">
        <v>36</v>
      </c>
      <c r="AX299" s="14" t="s">
        <v>89</v>
      </c>
      <c r="AY299" s="253" t="s">
        <v>132</v>
      </c>
    </row>
    <row r="300" s="2" customFormat="1" ht="33" customHeight="1">
      <c r="A300" s="39"/>
      <c r="B300" s="40"/>
      <c r="C300" s="219" t="s">
        <v>388</v>
      </c>
      <c r="D300" s="219" t="s">
        <v>134</v>
      </c>
      <c r="E300" s="220" t="s">
        <v>758</v>
      </c>
      <c r="F300" s="221" t="s">
        <v>759</v>
      </c>
      <c r="G300" s="222" t="s">
        <v>137</v>
      </c>
      <c r="H300" s="223">
        <v>1080</v>
      </c>
      <c r="I300" s="224"/>
      <c r="J300" s="225">
        <f>ROUND(I300*H300,2)</f>
        <v>0</v>
      </c>
      <c r="K300" s="221" t="s">
        <v>138</v>
      </c>
      <c r="L300" s="45"/>
      <c r="M300" s="226" t="s">
        <v>1</v>
      </c>
      <c r="N300" s="227" t="s">
        <v>46</v>
      </c>
      <c r="O300" s="92"/>
      <c r="P300" s="228">
        <f>O300*H300</f>
        <v>0</v>
      </c>
      <c r="Q300" s="228">
        <v>0</v>
      </c>
      <c r="R300" s="228">
        <f>Q300*H300</f>
        <v>0</v>
      </c>
      <c r="S300" s="228">
        <v>0</v>
      </c>
      <c r="T300" s="229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0" t="s">
        <v>139</v>
      </c>
      <c r="AT300" s="230" t="s">
        <v>134</v>
      </c>
      <c r="AU300" s="230" t="s">
        <v>91</v>
      </c>
      <c r="AY300" s="18" t="s">
        <v>132</v>
      </c>
      <c r="BE300" s="231">
        <f>IF(N300="základní",J300,0)</f>
        <v>0</v>
      </c>
      <c r="BF300" s="231">
        <f>IF(N300="snížená",J300,0)</f>
        <v>0</v>
      </c>
      <c r="BG300" s="231">
        <f>IF(N300="zákl. přenesená",J300,0)</f>
        <v>0</v>
      </c>
      <c r="BH300" s="231">
        <f>IF(N300="sníž. přenesená",J300,0)</f>
        <v>0</v>
      </c>
      <c r="BI300" s="231">
        <f>IF(N300="nulová",J300,0)</f>
        <v>0</v>
      </c>
      <c r="BJ300" s="18" t="s">
        <v>89</v>
      </c>
      <c r="BK300" s="231">
        <f>ROUND(I300*H300,2)</f>
        <v>0</v>
      </c>
      <c r="BL300" s="18" t="s">
        <v>139</v>
      </c>
      <c r="BM300" s="230" t="s">
        <v>760</v>
      </c>
    </row>
    <row r="301" s="14" customFormat="1">
      <c r="A301" s="14"/>
      <c r="B301" s="243"/>
      <c r="C301" s="244"/>
      <c r="D301" s="234" t="s">
        <v>141</v>
      </c>
      <c r="E301" s="245" t="s">
        <v>1</v>
      </c>
      <c r="F301" s="246" t="s">
        <v>761</v>
      </c>
      <c r="G301" s="244"/>
      <c r="H301" s="247">
        <v>1080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141</v>
      </c>
      <c r="AU301" s="253" t="s">
        <v>91</v>
      </c>
      <c r="AV301" s="14" t="s">
        <v>91</v>
      </c>
      <c r="AW301" s="14" t="s">
        <v>36</v>
      </c>
      <c r="AX301" s="14" t="s">
        <v>89</v>
      </c>
      <c r="AY301" s="253" t="s">
        <v>132</v>
      </c>
    </row>
    <row r="302" s="2" customFormat="1" ht="62.7" customHeight="1">
      <c r="A302" s="39"/>
      <c r="B302" s="40"/>
      <c r="C302" s="219" t="s">
        <v>395</v>
      </c>
      <c r="D302" s="219" t="s">
        <v>134</v>
      </c>
      <c r="E302" s="220" t="s">
        <v>222</v>
      </c>
      <c r="F302" s="221" t="s">
        <v>223</v>
      </c>
      <c r="G302" s="222" t="s">
        <v>186</v>
      </c>
      <c r="H302" s="223">
        <v>899.62199999999996</v>
      </c>
      <c r="I302" s="224"/>
      <c r="J302" s="225">
        <f>ROUND(I302*H302,2)</f>
        <v>0</v>
      </c>
      <c r="K302" s="221" t="s">
        <v>138</v>
      </c>
      <c r="L302" s="45"/>
      <c r="M302" s="226" t="s">
        <v>1</v>
      </c>
      <c r="N302" s="227" t="s">
        <v>46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139</v>
      </c>
      <c r="AT302" s="230" t="s">
        <v>134</v>
      </c>
      <c r="AU302" s="230" t="s">
        <v>91</v>
      </c>
      <c r="AY302" s="18" t="s">
        <v>132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89</v>
      </c>
      <c r="BK302" s="231">
        <f>ROUND(I302*H302,2)</f>
        <v>0</v>
      </c>
      <c r="BL302" s="18" t="s">
        <v>139</v>
      </c>
      <c r="BM302" s="230" t="s">
        <v>224</v>
      </c>
    </row>
    <row r="303" s="13" customFormat="1">
      <c r="A303" s="13"/>
      <c r="B303" s="232"/>
      <c r="C303" s="233"/>
      <c r="D303" s="234" t="s">
        <v>141</v>
      </c>
      <c r="E303" s="235" t="s">
        <v>1</v>
      </c>
      <c r="F303" s="236" t="s">
        <v>225</v>
      </c>
      <c r="G303" s="233"/>
      <c r="H303" s="235" t="s">
        <v>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141</v>
      </c>
      <c r="AU303" s="242" t="s">
        <v>91</v>
      </c>
      <c r="AV303" s="13" t="s">
        <v>89</v>
      </c>
      <c r="AW303" s="13" t="s">
        <v>36</v>
      </c>
      <c r="AX303" s="13" t="s">
        <v>81</v>
      </c>
      <c r="AY303" s="242" t="s">
        <v>132</v>
      </c>
    </row>
    <row r="304" s="14" customFormat="1">
      <c r="A304" s="14"/>
      <c r="B304" s="243"/>
      <c r="C304" s="244"/>
      <c r="D304" s="234" t="s">
        <v>141</v>
      </c>
      <c r="E304" s="245" t="s">
        <v>1</v>
      </c>
      <c r="F304" s="246" t="s">
        <v>762</v>
      </c>
      <c r="G304" s="244"/>
      <c r="H304" s="247">
        <v>818.41999999999996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3" t="s">
        <v>141</v>
      </c>
      <c r="AU304" s="253" t="s">
        <v>91</v>
      </c>
      <c r="AV304" s="14" t="s">
        <v>91</v>
      </c>
      <c r="AW304" s="14" t="s">
        <v>36</v>
      </c>
      <c r="AX304" s="14" t="s">
        <v>81</v>
      </c>
      <c r="AY304" s="253" t="s">
        <v>132</v>
      </c>
    </row>
    <row r="305" s="14" customFormat="1">
      <c r="A305" s="14"/>
      <c r="B305" s="243"/>
      <c r="C305" s="244"/>
      <c r="D305" s="234" t="s">
        <v>141</v>
      </c>
      <c r="E305" s="245" t="s">
        <v>1</v>
      </c>
      <c r="F305" s="246" t="s">
        <v>763</v>
      </c>
      <c r="G305" s="244"/>
      <c r="H305" s="247">
        <v>81.201999999999998</v>
      </c>
      <c r="I305" s="248"/>
      <c r="J305" s="244"/>
      <c r="K305" s="244"/>
      <c r="L305" s="249"/>
      <c r="M305" s="250"/>
      <c r="N305" s="251"/>
      <c r="O305" s="251"/>
      <c r="P305" s="251"/>
      <c r="Q305" s="251"/>
      <c r="R305" s="251"/>
      <c r="S305" s="251"/>
      <c r="T305" s="252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3" t="s">
        <v>141</v>
      </c>
      <c r="AU305" s="253" t="s">
        <v>91</v>
      </c>
      <c r="AV305" s="14" t="s">
        <v>91</v>
      </c>
      <c r="AW305" s="14" t="s">
        <v>36</v>
      </c>
      <c r="AX305" s="14" t="s">
        <v>81</v>
      </c>
      <c r="AY305" s="253" t="s">
        <v>132</v>
      </c>
    </row>
    <row r="306" s="15" customFormat="1">
      <c r="A306" s="15"/>
      <c r="B306" s="254"/>
      <c r="C306" s="255"/>
      <c r="D306" s="234" t="s">
        <v>141</v>
      </c>
      <c r="E306" s="256" t="s">
        <v>1</v>
      </c>
      <c r="F306" s="257" t="s">
        <v>152</v>
      </c>
      <c r="G306" s="255"/>
      <c r="H306" s="258">
        <v>899.62199999999996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4" t="s">
        <v>141</v>
      </c>
      <c r="AU306" s="264" t="s">
        <v>91</v>
      </c>
      <c r="AV306" s="15" t="s">
        <v>139</v>
      </c>
      <c r="AW306" s="15" t="s">
        <v>36</v>
      </c>
      <c r="AX306" s="15" t="s">
        <v>89</v>
      </c>
      <c r="AY306" s="264" t="s">
        <v>132</v>
      </c>
    </row>
    <row r="307" s="2" customFormat="1" ht="62.7" customHeight="1">
      <c r="A307" s="39"/>
      <c r="B307" s="40"/>
      <c r="C307" s="219" t="s">
        <v>400</v>
      </c>
      <c r="D307" s="219" t="s">
        <v>134</v>
      </c>
      <c r="E307" s="220" t="s">
        <v>230</v>
      </c>
      <c r="F307" s="221" t="s">
        <v>231</v>
      </c>
      <c r="G307" s="222" t="s">
        <v>186</v>
      </c>
      <c r="H307" s="223">
        <v>23.533999999999999</v>
      </c>
      <c r="I307" s="224"/>
      <c r="J307" s="225">
        <f>ROUND(I307*H307,2)</f>
        <v>0</v>
      </c>
      <c r="K307" s="221" t="s">
        <v>138</v>
      </c>
      <c r="L307" s="45"/>
      <c r="M307" s="226" t="s">
        <v>1</v>
      </c>
      <c r="N307" s="227" t="s">
        <v>46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139</v>
      </c>
      <c r="AT307" s="230" t="s">
        <v>134</v>
      </c>
      <c r="AU307" s="230" t="s">
        <v>91</v>
      </c>
      <c r="AY307" s="18" t="s">
        <v>132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89</v>
      </c>
      <c r="BK307" s="231">
        <f>ROUND(I307*H307,2)</f>
        <v>0</v>
      </c>
      <c r="BL307" s="18" t="s">
        <v>139</v>
      </c>
      <c r="BM307" s="230" t="s">
        <v>764</v>
      </c>
    </row>
    <row r="308" s="13" customFormat="1">
      <c r="A308" s="13"/>
      <c r="B308" s="232"/>
      <c r="C308" s="233"/>
      <c r="D308" s="234" t="s">
        <v>141</v>
      </c>
      <c r="E308" s="235" t="s">
        <v>1</v>
      </c>
      <c r="F308" s="236" t="s">
        <v>225</v>
      </c>
      <c r="G308" s="233"/>
      <c r="H308" s="235" t="s">
        <v>1</v>
      </c>
      <c r="I308" s="237"/>
      <c r="J308" s="233"/>
      <c r="K308" s="233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141</v>
      </c>
      <c r="AU308" s="242" t="s">
        <v>91</v>
      </c>
      <c r="AV308" s="13" t="s">
        <v>89</v>
      </c>
      <c r="AW308" s="13" t="s">
        <v>36</v>
      </c>
      <c r="AX308" s="13" t="s">
        <v>81</v>
      </c>
      <c r="AY308" s="242" t="s">
        <v>132</v>
      </c>
    </row>
    <row r="309" s="13" customFormat="1">
      <c r="A309" s="13"/>
      <c r="B309" s="232"/>
      <c r="C309" s="233"/>
      <c r="D309" s="234" t="s">
        <v>141</v>
      </c>
      <c r="E309" s="235" t="s">
        <v>1</v>
      </c>
      <c r="F309" s="236" t="s">
        <v>203</v>
      </c>
      <c r="G309" s="233"/>
      <c r="H309" s="235" t="s">
        <v>1</v>
      </c>
      <c r="I309" s="237"/>
      <c r="J309" s="233"/>
      <c r="K309" s="233"/>
      <c r="L309" s="238"/>
      <c r="M309" s="239"/>
      <c r="N309" s="240"/>
      <c r="O309" s="240"/>
      <c r="P309" s="240"/>
      <c r="Q309" s="240"/>
      <c r="R309" s="240"/>
      <c r="S309" s="240"/>
      <c r="T309" s="241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2" t="s">
        <v>141</v>
      </c>
      <c r="AU309" s="242" t="s">
        <v>91</v>
      </c>
      <c r="AV309" s="13" t="s">
        <v>89</v>
      </c>
      <c r="AW309" s="13" t="s">
        <v>36</v>
      </c>
      <c r="AX309" s="13" t="s">
        <v>81</v>
      </c>
      <c r="AY309" s="242" t="s">
        <v>132</v>
      </c>
    </row>
    <row r="310" s="14" customFormat="1">
      <c r="A310" s="14"/>
      <c r="B310" s="243"/>
      <c r="C310" s="244"/>
      <c r="D310" s="234" t="s">
        <v>141</v>
      </c>
      <c r="E310" s="245" t="s">
        <v>1</v>
      </c>
      <c r="F310" s="246" t="s">
        <v>765</v>
      </c>
      <c r="G310" s="244"/>
      <c r="H310" s="247">
        <v>104.736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3" t="s">
        <v>141</v>
      </c>
      <c r="AU310" s="253" t="s">
        <v>91</v>
      </c>
      <c r="AV310" s="14" t="s">
        <v>91</v>
      </c>
      <c r="AW310" s="14" t="s">
        <v>36</v>
      </c>
      <c r="AX310" s="14" t="s">
        <v>81</v>
      </c>
      <c r="AY310" s="253" t="s">
        <v>132</v>
      </c>
    </row>
    <row r="311" s="14" customFormat="1">
      <c r="A311" s="14"/>
      <c r="B311" s="243"/>
      <c r="C311" s="244"/>
      <c r="D311" s="234" t="s">
        <v>141</v>
      </c>
      <c r="E311" s="245" t="s">
        <v>1</v>
      </c>
      <c r="F311" s="246" t="s">
        <v>766</v>
      </c>
      <c r="G311" s="244"/>
      <c r="H311" s="247">
        <v>-81.201999999999998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141</v>
      </c>
      <c r="AU311" s="253" t="s">
        <v>91</v>
      </c>
      <c r="AV311" s="14" t="s">
        <v>91</v>
      </c>
      <c r="AW311" s="14" t="s">
        <v>36</v>
      </c>
      <c r="AX311" s="14" t="s">
        <v>81</v>
      </c>
      <c r="AY311" s="253" t="s">
        <v>132</v>
      </c>
    </row>
    <row r="312" s="15" customFormat="1">
      <c r="A312" s="15"/>
      <c r="B312" s="254"/>
      <c r="C312" s="255"/>
      <c r="D312" s="234" t="s">
        <v>141</v>
      </c>
      <c r="E312" s="256" t="s">
        <v>1</v>
      </c>
      <c r="F312" s="257" t="s">
        <v>152</v>
      </c>
      <c r="G312" s="255"/>
      <c r="H312" s="258">
        <v>23.533999999999999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4" t="s">
        <v>141</v>
      </c>
      <c r="AU312" s="264" t="s">
        <v>91</v>
      </c>
      <c r="AV312" s="15" t="s">
        <v>139</v>
      </c>
      <c r="AW312" s="15" t="s">
        <v>36</v>
      </c>
      <c r="AX312" s="15" t="s">
        <v>89</v>
      </c>
      <c r="AY312" s="264" t="s">
        <v>132</v>
      </c>
    </row>
    <row r="313" s="2" customFormat="1" ht="62.7" customHeight="1">
      <c r="A313" s="39"/>
      <c r="B313" s="40"/>
      <c r="C313" s="219" t="s">
        <v>404</v>
      </c>
      <c r="D313" s="219" t="s">
        <v>134</v>
      </c>
      <c r="E313" s="220" t="s">
        <v>237</v>
      </c>
      <c r="F313" s="221" t="s">
        <v>238</v>
      </c>
      <c r="G313" s="222" t="s">
        <v>186</v>
      </c>
      <c r="H313" s="223">
        <v>140.15799999999999</v>
      </c>
      <c r="I313" s="224"/>
      <c r="J313" s="225">
        <f>ROUND(I313*H313,2)</f>
        <v>0</v>
      </c>
      <c r="K313" s="221" t="s">
        <v>138</v>
      </c>
      <c r="L313" s="45"/>
      <c r="M313" s="226" t="s">
        <v>1</v>
      </c>
      <c r="N313" s="227" t="s">
        <v>46</v>
      </c>
      <c r="O313" s="92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0" t="s">
        <v>139</v>
      </c>
      <c r="AT313" s="230" t="s">
        <v>134</v>
      </c>
      <c r="AU313" s="230" t="s">
        <v>91</v>
      </c>
      <c r="AY313" s="18" t="s">
        <v>132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8" t="s">
        <v>89</v>
      </c>
      <c r="BK313" s="231">
        <f>ROUND(I313*H313,2)</f>
        <v>0</v>
      </c>
      <c r="BL313" s="18" t="s">
        <v>139</v>
      </c>
      <c r="BM313" s="230" t="s">
        <v>239</v>
      </c>
    </row>
    <row r="314" s="13" customFormat="1">
      <c r="A314" s="13"/>
      <c r="B314" s="232"/>
      <c r="C314" s="233"/>
      <c r="D314" s="234" t="s">
        <v>141</v>
      </c>
      <c r="E314" s="235" t="s">
        <v>1</v>
      </c>
      <c r="F314" s="236" t="s">
        <v>240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141</v>
      </c>
      <c r="AU314" s="242" t="s">
        <v>91</v>
      </c>
      <c r="AV314" s="13" t="s">
        <v>89</v>
      </c>
      <c r="AW314" s="13" t="s">
        <v>36</v>
      </c>
      <c r="AX314" s="13" t="s">
        <v>81</v>
      </c>
      <c r="AY314" s="242" t="s">
        <v>132</v>
      </c>
    </row>
    <row r="315" s="13" customFormat="1">
      <c r="A315" s="13"/>
      <c r="B315" s="232"/>
      <c r="C315" s="233"/>
      <c r="D315" s="234" t="s">
        <v>141</v>
      </c>
      <c r="E315" s="235" t="s">
        <v>1</v>
      </c>
      <c r="F315" s="236" t="s">
        <v>196</v>
      </c>
      <c r="G315" s="233"/>
      <c r="H315" s="235" t="s">
        <v>1</v>
      </c>
      <c r="I315" s="237"/>
      <c r="J315" s="233"/>
      <c r="K315" s="233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141</v>
      </c>
      <c r="AU315" s="242" t="s">
        <v>91</v>
      </c>
      <c r="AV315" s="13" t="s">
        <v>89</v>
      </c>
      <c r="AW315" s="13" t="s">
        <v>36</v>
      </c>
      <c r="AX315" s="13" t="s">
        <v>81</v>
      </c>
      <c r="AY315" s="242" t="s">
        <v>132</v>
      </c>
    </row>
    <row r="316" s="14" customFormat="1">
      <c r="A316" s="14"/>
      <c r="B316" s="243"/>
      <c r="C316" s="244"/>
      <c r="D316" s="234" t="s">
        <v>141</v>
      </c>
      <c r="E316" s="245" t="s">
        <v>1</v>
      </c>
      <c r="F316" s="246" t="s">
        <v>767</v>
      </c>
      <c r="G316" s="244"/>
      <c r="H316" s="247">
        <v>549.36800000000005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141</v>
      </c>
      <c r="AU316" s="253" t="s">
        <v>91</v>
      </c>
      <c r="AV316" s="14" t="s">
        <v>91</v>
      </c>
      <c r="AW316" s="14" t="s">
        <v>36</v>
      </c>
      <c r="AX316" s="14" t="s">
        <v>81</v>
      </c>
      <c r="AY316" s="253" t="s">
        <v>132</v>
      </c>
    </row>
    <row r="317" s="14" customFormat="1">
      <c r="A317" s="14"/>
      <c r="B317" s="243"/>
      <c r="C317" s="244"/>
      <c r="D317" s="234" t="s">
        <v>141</v>
      </c>
      <c r="E317" s="245" t="s">
        <v>1</v>
      </c>
      <c r="F317" s="246" t="s">
        <v>768</v>
      </c>
      <c r="G317" s="244"/>
      <c r="H317" s="247">
        <v>-409.20999999999998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141</v>
      </c>
      <c r="AU317" s="253" t="s">
        <v>91</v>
      </c>
      <c r="AV317" s="14" t="s">
        <v>91</v>
      </c>
      <c r="AW317" s="14" t="s">
        <v>36</v>
      </c>
      <c r="AX317" s="14" t="s">
        <v>81</v>
      </c>
      <c r="AY317" s="253" t="s">
        <v>132</v>
      </c>
    </row>
    <row r="318" s="15" customFormat="1">
      <c r="A318" s="15"/>
      <c r="B318" s="254"/>
      <c r="C318" s="255"/>
      <c r="D318" s="234" t="s">
        <v>141</v>
      </c>
      <c r="E318" s="256" t="s">
        <v>1</v>
      </c>
      <c r="F318" s="257" t="s">
        <v>152</v>
      </c>
      <c r="G318" s="255"/>
      <c r="H318" s="258">
        <v>140.15799999999999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141</v>
      </c>
      <c r="AU318" s="264" t="s">
        <v>91</v>
      </c>
      <c r="AV318" s="15" t="s">
        <v>139</v>
      </c>
      <c r="AW318" s="15" t="s">
        <v>36</v>
      </c>
      <c r="AX318" s="15" t="s">
        <v>89</v>
      </c>
      <c r="AY318" s="264" t="s">
        <v>132</v>
      </c>
    </row>
    <row r="319" s="2" customFormat="1" ht="66.75" customHeight="1">
      <c r="A319" s="39"/>
      <c r="B319" s="40"/>
      <c r="C319" s="219" t="s">
        <v>408</v>
      </c>
      <c r="D319" s="219" t="s">
        <v>134</v>
      </c>
      <c r="E319" s="220" t="s">
        <v>244</v>
      </c>
      <c r="F319" s="221" t="s">
        <v>245</v>
      </c>
      <c r="G319" s="222" t="s">
        <v>186</v>
      </c>
      <c r="H319" s="223">
        <v>140.15799999999999</v>
      </c>
      <c r="I319" s="224"/>
      <c r="J319" s="225">
        <f>ROUND(I319*H319,2)</f>
        <v>0</v>
      </c>
      <c r="K319" s="221" t="s">
        <v>138</v>
      </c>
      <c r="L319" s="45"/>
      <c r="M319" s="226" t="s">
        <v>1</v>
      </c>
      <c r="N319" s="227" t="s">
        <v>46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139</v>
      </c>
      <c r="AT319" s="230" t="s">
        <v>134</v>
      </c>
      <c r="AU319" s="230" t="s">
        <v>91</v>
      </c>
      <c r="AY319" s="18" t="s">
        <v>132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89</v>
      </c>
      <c r="BK319" s="231">
        <f>ROUND(I319*H319,2)</f>
        <v>0</v>
      </c>
      <c r="BL319" s="18" t="s">
        <v>139</v>
      </c>
      <c r="BM319" s="230" t="s">
        <v>769</v>
      </c>
    </row>
    <row r="320" s="13" customFormat="1">
      <c r="A320" s="13"/>
      <c r="B320" s="232"/>
      <c r="C320" s="233"/>
      <c r="D320" s="234" t="s">
        <v>141</v>
      </c>
      <c r="E320" s="235" t="s">
        <v>1</v>
      </c>
      <c r="F320" s="236" t="s">
        <v>247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141</v>
      </c>
      <c r="AU320" s="242" t="s">
        <v>91</v>
      </c>
      <c r="AV320" s="13" t="s">
        <v>89</v>
      </c>
      <c r="AW320" s="13" t="s">
        <v>36</v>
      </c>
      <c r="AX320" s="13" t="s">
        <v>81</v>
      </c>
      <c r="AY320" s="242" t="s">
        <v>132</v>
      </c>
    </row>
    <row r="321" s="14" customFormat="1">
      <c r="A321" s="14"/>
      <c r="B321" s="243"/>
      <c r="C321" s="244"/>
      <c r="D321" s="234" t="s">
        <v>141</v>
      </c>
      <c r="E321" s="245" t="s">
        <v>1</v>
      </c>
      <c r="F321" s="246" t="s">
        <v>770</v>
      </c>
      <c r="G321" s="244"/>
      <c r="H321" s="247">
        <v>140.15799999999999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141</v>
      </c>
      <c r="AU321" s="253" t="s">
        <v>91</v>
      </c>
      <c r="AV321" s="14" t="s">
        <v>91</v>
      </c>
      <c r="AW321" s="14" t="s">
        <v>36</v>
      </c>
      <c r="AX321" s="14" t="s">
        <v>89</v>
      </c>
      <c r="AY321" s="253" t="s">
        <v>132</v>
      </c>
    </row>
    <row r="322" s="2" customFormat="1" ht="62.7" customHeight="1">
      <c r="A322" s="39"/>
      <c r="B322" s="40"/>
      <c r="C322" s="219" t="s">
        <v>412</v>
      </c>
      <c r="D322" s="219" t="s">
        <v>134</v>
      </c>
      <c r="E322" s="220" t="s">
        <v>250</v>
      </c>
      <c r="F322" s="221" t="s">
        <v>251</v>
      </c>
      <c r="G322" s="222" t="s">
        <v>186</v>
      </c>
      <c r="H322" s="223">
        <v>578.19899999999996</v>
      </c>
      <c r="I322" s="224"/>
      <c r="J322" s="225">
        <f>ROUND(I322*H322,2)</f>
        <v>0</v>
      </c>
      <c r="K322" s="221" t="s">
        <v>138</v>
      </c>
      <c r="L322" s="45"/>
      <c r="M322" s="226" t="s">
        <v>1</v>
      </c>
      <c r="N322" s="227" t="s">
        <v>46</v>
      </c>
      <c r="O322" s="92"/>
      <c r="P322" s="228">
        <f>O322*H322</f>
        <v>0</v>
      </c>
      <c r="Q322" s="228">
        <v>0</v>
      </c>
      <c r="R322" s="228">
        <f>Q322*H322</f>
        <v>0</v>
      </c>
      <c r="S322" s="228">
        <v>0</v>
      </c>
      <c r="T322" s="229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0" t="s">
        <v>139</v>
      </c>
      <c r="AT322" s="230" t="s">
        <v>134</v>
      </c>
      <c r="AU322" s="230" t="s">
        <v>91</v>
      </c>
      <c r="AY322" s="18" t="s">
        <v>132</v>
      </c>
      <c r="BE322" s="231">
        <f>IF(N322="základní",J322,0)</f>
        <v>0</v>
      </c>
      <c r="BF322" s="231">
        <f>IF(N322="snížená",J322,0)</f>
        <v>0</v>
      </c>
      <c r="BG322" s="231">
        <f>IF(N322="zákl. přenesená",J322,0)</f>
        <v>0</v>
      </c>
      <c r="BH322" s="231">
        <f>IF(N322="sníž. přenesená",J322,0)</f>
        <v>0</v>
      </c>
      <c r="BI322" s="231">
        <f>IF(N322="nulová",J322,0)</f>
        <v>0</v>
      </c>
      <c r="BJ322" s="18" t="s">
        <v>89</v>
      </c>
      <c r="BK322" s="231">
        <f>ROUND(I322*H322,2)</f>
        <v>0</v>
      </c>
      <c r="BL322" s="18" t="s">
        <v>139</v>
      </c>
      <c r="BM322" s="230" t="s">
        <v>252</v>
      </c>
    </row>
    <row r="323" s="13" customFormat="1">
      <c r="A323" s="13"/>
      <c r="B323" s="232"/>
      <c r="C323" s="233"/>
      <c r="D323" s="234" t="s">
        <v>141</v>
      </c>
      <c r="E323" s="235" t="s">
        <v>1</v>
      </c>
      <c r="F323" s="236" t="s">
        <v>240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141</v>
      </c>
      <c r="AU323" s="242" t="s">
        <v>91</v>
      </c>
      <c r="AV323" s="13" t="s">
        <v>89</v>
      </c>
      <c r="AW323" s="13" t="s">
        <v>36</v>
      </c>
      <c r="AX323" s="13" t="s">
        <v>81</v>
      </c>
      <c r="AY323" s="242" t="s">
        <v>132</v>
      </c>
    </row>
    <row r="324" s="14" customFormat="1">
      <c r="A324" s="14"/>
      <c r="B324" s="243"/>
      <c r="C324" s="244"/>
      <c r="D324" s="234" t="s">
        <v>141</v>
      </c>
      <c r="E324" s="245" t="s">
        <v>1</v>
      </c>
      <c r="F324" s="246" t="s">
        <v>771</v>
      </c>
      <c r="G324" s="244"/>
      <c r="H324" s="247">
        <v>549.36800000000005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141</v>
      </c>
      <c r="AU324" s="253" t="s">
        <v>91</v>
      </c>
      <c r="AV324" s="14" t="s">
        <v>91</v>
      </c>
      <c r="AW324" s="14" t="s">
        <v>36</v>
      </c>
      <c r="AX324" s="14" t="s">
        <v>81</v>
      </c>
      <c r="AY324" s="253" t="s">
        <v>132</v>
      </c>
    </row>
    <row r="325" s="16" customFormat="1">
      <c r="A325" s="16"/>
      <c r="B325" s="265"/>
      <c r="C325" s="266"/>
      <c r="D325" s="234" t="s">
        <v>141</v>
      </c>
      <c r="E325" s="267" t="s">
        <v>1</v>
      </c>
      <c r="F325" s="268" t="s">
        <v>199</v>
      </c>
      <c r="G325" s="266"/>
      <c r="H325" s="269">
        <v>549.36800000000005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5" t="s">
        <v>141</v>
      </c>
      <c r="AU325" s="275" t="s">
        <v>91</v>
      </c>
      <c r="AV325" s="16" t="s">
        <v>153</v>
      </c>
      <c r="AW325" s="16" t="s">
        <v>36</v>
      </c>
      <c r="AX325" s="16" t="s">
        <v>81</v>
      </c>
      <c r="AY325" s="275" t="s">
        <v>132</v>
      </c>
    </row>
    <row r="326" s="13" customFormat="1">
      <c r="A326" s="13"/>
      <c r="B326" s="232"/>
      <c r="C326" s="233"/>
      <c r="D326" s="234" t="s">
        <v>141</v>
      </c>
      <c r="E326" s="235" t="s">
        <v>1</v>
      </c>
      <c r="F326" s="236" t="s">
        <v>203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141</v>
      </c>
      <c r="AU326" s="242" t="s">
        <v>91</v>
      </c>
      <c r="AV326" s="13" t="s">
        <v>89</v>
      </c>
      <c r="AW326" s="13" t="s">
        <v>36</v>
      </c>
      <c r="AX326" s="13" t="s">
        <v>81</v>
      </c>
      <c r="AY326" s="242" t="s">
        <v>132</v>
      </c>
    </row>
    <row r="327" s="14" customFormat="1">
      <c r="A327" s="14"/>
      <c r="B327" s="243"/>
      <c r="C327" s="244"/>
      <c r="D327" s="234" t="s">
        <v>141</v>
      </c>
      <c r="E327" s="245" t="s">
        <v>1</v>
      </c>
      <c r="F327" s="246" t="s">
        <v>772</v>
      </c>
      <c r="G327" s="244"/>
      <c r="H327" s="247">
        <v>40.600999999999999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141</v>
      </c>
      <c r="AU327" s="253" t="s">
        <v>91</v>
      </c>
      <c r="AV327" s="14" t="s">
        <v>91</v>
      </c>
      <c r="AW327" s="14" t="s">
        <v>36</v>
      </c>
      <c r="AX327" s="14" t="s">
        <v>81</v>
      </c>
      <c r="AY327" s="253" t="s">
        <v>132</v>
      </c>
    </row>
    <row r="328" s="14" customFormat="1">
      <c r="A328" s="14"/>
      <c r="B328" s="243"/>
      <c r="C328" s="244"/>
      <c r="D328" s="234" t="s">
        <v>141</v>
      </c>
      <c r="E328" s="245" t="s">
        <v>1</v>
      </c>
      <c r="F328" s="246" t="s">
        <v>773</v>
      </c>
      <c r="G328" s="244"/>
      <c r="H328" s="247">
        <v>-11.77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3" t="s">
        <v>141</v>
      </c>
      <c r="AU328" s="253" t="s">
        <v>91</v>
      </c>
      <c r="AV328" s="14" t="s">
        <v>91</v>
      </c>
      <c r="AW328" s="14" t="s">
        <v>36</v>
      </c>
      <c r="AX328" s="14" t="s">
        <v>81</v>
      </c>
      <c r="AY328" s="253" t="s">
        <v>132</v>
      </c>
    </row>
    <row r="329" s="16" customFormat="1">
      <c r="A329" s="16"/>
      <c r="B329" s="265"/>
      <c r="C329" s="266"/>
      <c r="D329" s="234" t="s">
        <v>141</v>
      </c>
      <c r="E329" s="267" t="s">
        <v>1</v>
      </c>
      <c r="F329" s="268" t="s">
        <v>199</v>
      </c>
      <c r="G329" s="266"/>
      <c r="H329" s="269">
        <v>28.831</v>
      </c>
      <c r="I329" s="270"/>
      <c r="J329" s="266"/>
      <c r="K329" s="266"/>
      <c r="L329" s="271"/>
      <c r="M329" s="272"/>
      <c r="N329" s="273"/>
      <c r="O329" s="273"/>
      <c r="P329" s="273"/>
      <c r="Q329" s="273"/>
      <c r="R329" s="273"/>
      <c r="S329" s="273"/>
      <c r="T329" s="274"/>
      <c r="U329" s="16"/>
      <c r="V329" s="16"/>
      <c r="W329" s="16"/>
      <c r="X329" s="16"/>
      <c r="Y329" s="16"/>
      <c r="Z329" s="16"/>
      <c r="AA329" s="16"/>
      <c r="AB329" s="16"/>
      <c r="AC329" s="16"/>
      <c r="AD329" s="16"/>
      <c r="AE329" s="16"/>
      <c r="AT329" s="275" t="s">
        <v>141</v>
      </c>
      <c r="AU329" s="275" t="s">
        <v>91</v>
      </c>
      <c r="AV329" s="16" t="s">
        <v>153</v>
      </c>
      <c r="AW329" s="16" t="s">
        <v>36</v>
      </c>
      <c r="AX329" s="16" t="s">
        <v>81</v>
      </c>
      <c r="AY329" s="275" t="s">
        <v>132</v>
      </c>
    </row>
    <row r="330" s="15" customFormat="1">
      <c r="A330" s="15"/>
      <c r="B330" s="254"/>
      <c r="C330" s="255"/>
      <c r="D330" s="234" t="s">
        <v>141</v>
      </c>
      <c r="E330" s="256" t="s">
        <v>1</v>
      </c>
      <c r="F330" s="257" t="s">
        <v>152</v>
      </c>
      <c r="G330" s="255"/>
      <c r="H330" s="258">
        <v>578.19899999999996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141</v>
      </c>
      <c r="AU330" s="264" t="s">
        <v>91</v>
      </c>
      <c r="AV330" s="15" t="s">
        <v>139</v>
      </c>
      <c r="AW330" s="15" t="s">
        <v>36</v>
      </c>
      <c r="AX330" s="15" t="s">
        <v>89</v>
      </c>
      <c r="AY330" s="264" t="s">
        <v>132</v>
      </c>
    </row>
    <row r="331" s="2" customFormat="1" ht="66.75" customHeight="1">
      <c r="A331" s="39"/>
      <c r="B331" s="40"/>
      <c r="C331" s="219" t="s">
        <v>416</v>
      </c>
      <c r="D331" s="219" t="s">
        <v>134</v>
      </c>
      <c r="E331" s="220" t="s">
        <v>259</v>
      </c>
      <c r="F331" s="221" t="s">
        <v>260</v>
      </c>
      <c r="G331" s="222" t="s">
        <v>186</v>
      </c>
      <c r="H331" s="223">
        <v>578.19899999999996</v>
      </c>
      <c r="I331" s="224"/>
      <c r="J331" s="225">
        <f>ROUND(I331*H331,2)</f>
        <v>0</v>
      </c>
      <c r="K331" s="221" t="s">
        <v>138</v>
      </c>
      <c r="L331" s="45"/>
      <c r="M331" s="226" t="s">
        <v>1</v>
      </c>
      <c r="N331" s="227" t="s">
        <v>46</v>
      </c>
      <c r="O331" s="92"/>
      <c r="P331" s="228">
        <f>O331*H331</f>
        <v>0</v>
      </c>
      <c r="Q331" s="228">
        <v>0</v>
      </c>
      <c r="R331" s="228">
        <f>Q331*H331</f>
        <v>0</v>
      </c>
      <c r="S331" s="228">
        <v>0</v>
      </c>
      <c r="T331" s="229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0" t="s">
        <v>139</v>
      </c>
      <c r="AT331" s="230" t="s">
        <v>134</v>
      </c>
      <c r="AU331" s="230" t="s">
        <v>91</v>
      </c>
      <c r="AY331" s="18" t="s">
        <v>132</v>
      </c>
      <c r="BE331" s="231">
        <f>IF(N331="základní",J331,0)</f>
        <v>0</v>
      </c>
      <c r="BF331" s="231">
        <f>IF(N331="snížená",J331,0)</f>
        <v>0</v>
      </c>
      <c r="BG331" s="231">
        <f>IF(N331="zákl. přenesená",J331,0)</f>
        <v>0</v>
      </c>
      <c r="BH331" s="231">
        <f>IF(N331="sníž. přenesená",J331,0)</f>
        <v>0</v>
      </c>
      <c r="BI331" s="231">
        <f>IF(N331="nulová",J331,0)</f>
        <v>0</v>
      </c>
      <c r="BJ331" s="18" t="s">
        <v>89</v>
      </c>
      <c r="BK331" s="231">
        <f>ROUND(I331*H331,2)</f>
        <v>0</v>
      </c>
      <c r="BL331" s="18" t="s">
        <v>139</v>
      </c>
      <c r="BM331" s="230" t="s">
        <v>774</v>
      </c>
    </row>
    <row r="332" s="13" customFormat="1">
      <c r="A332" s="13"/>
      <c r="B332" s="232"/>
      <c r="C332" s="233"/>
      <c r="D332" s="234" t="s">
        <v>141</v>
      </c>
      <c r="E332" s="235" t="s">
        <v>1</v>
      </c>
      <c r="F332" s="236" t="s">
        <v>247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141</v>
      </c>
      <c r="AU332" s="242" t="s">
        <v>91</v>
      </c>
      <c r="AV332" s="13" t="s">
        <v>89</v>
      </c>
      <c r="AW332" s="13" t="s">
        <v>36</v>
      </c>
      <c r="AX332" s="13" t="s">
        <v>81</v>
      </c>
      <c r="AY332" s="242" t="s">
        <v>132</v>
      </c>
    </row>
    <row r="333" s="14" customFormat="1">
      <c r="A333" s="14"/>
      <c r="B333" s="243"/>
      <c r="C333" s="244"/>
      <c r="D333" s="234" t="s">
        <v>141</v>
      </c>
      <c r="E333" s="245" t="s">
        <v>1</v>
      </c>
      <c r="F333" s="246" t="s">
        <v>775</v>
      </c>
      <c r="G333" s="244"/>
      <c r="H333" s="247">
        <v>549.36800000000005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141</v>
      </c>
      <c r="AU333" s="253" t="s">
        <v>91</v>
      </c>
      <c r="AV333" s="14" t="s">
        <v>91</v>
      </c>
      <c r="AW333" s="14" t="s">
        <v>36</v>
      </c>
      <c r="AX333" s="14" t="s">
        <v>81</v>
      </c>
      <c r="AY333" s="253" t="s">
        <v>132</v>
      </c>
    </row>
    <row r="334" s="14" customFormat="1">
      <c r="A334" s="14"/>
      <c r="B334" s="243"/>
      <c r="C334" s="244"/>
      <c r="D334" s="234" t="s">
        <v>141</v>
      </c>
      <c r="E334" s="245" t="s">
        <v>1</v>
      </c>
      <c r="F334" s="246" t="s">
        <v>776</v>
      </c>
      <c r="G334" s="244"/>
      <c r="H334" s="247">
        <v>28.831</v>
      </c>
      <c r="I334" s="248"/>
      <c r="J334" s="244"/>
      <c r="K334" s="244"/>
      <c r="L334" s="249"/>
      <c r="M334" s="250"/>
      <c r="N334" s="251"/>
      <c r="O334" s="251"/>
      <c r="P334" s="251"/>
      <c r="Q334" s="251"/>
      <c r="R334" s="251"/>
      <c r="S334" s="251"/>
      <c r="T334" s="252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3" t="s">
        <v>141</v>
      </c>
      <c r="AU334" s="253" t="s">
        <v>91</v>
      </c>
      <c r="AV334" s="14" t="s">
        <v>91</v>
      </c>
      <c r="AW334" s="14" t="s">
        <v>36</v>
      </c>
      <c r="AX334" s="14" t="s">
        <v>81</v>
      </c>
      <c r="AY334" s="253" t="s">
        <v>132</v>
      </c>
    </row>
    <row r="335" s="15" customFormat="1">
      <c r="A335" s="15"/>
      <c r="B335" s="254"/>
      <c r="C335" s="255"/>
      <c r="D335" s="234" t="s">
        <v>141</v>
      </c>
      <c r="E335" s="256" t="s">
        <v>1</v>
      </c>
      <c r="F335" s="257" t="s">
        <v>152</v>
      </c>
      <c r="G335" s="255"/>
      <c r="H335" s="258">
        <v>578.19899999999996</v>
      </c>
      <c r="I335" s="259"/>
      <c r="J335" s="255"/>
      <c r="K335" s="255"/>
      <c r="L335" s="260"/>
      <c r="M335" s="261"/>
      <c r="N335" s="262"/>
      <c r="O335" s="262"/>
      <c r="P335" s="262"/>
      <c r="Q335" s="262"/>
      <c r="R335" s="262"/>
      <c r="S335" s="262"/>
      <c r="T335" s="263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4" t="s">
        <v>141</v>
      </c>
      <c r="AU335" s="264" t="s">
        <v>91</v>
      </c>
      <c r="AV335" s="15" t="s">
        <v>139</v>
      </c>
      <c r="AW335" s="15" t="s">
        <v>36</v>
      </c>
      <c r="AX335" s="15" t="s">
        <v>89</v>
      </c>
      <c r="AY335" s="264" t="s">
        <v>132</v>
      </c>
    </row>
    <row r="336" s="2" customFormat="1" ht="44.25" customHeight="1">
      <c r="A336" s="39"/>
      <c r="B336" s="40"/>
      <c r="C336" s="219" t="s">
        <v>420</v>
      </c>
      <c r="D336" s="219" t="s">
        <v>134</v>
      </c>
      <c r="E336" s="220" t="s">
        <v>266</v>
      </c>
      <c r="F336" s="221" t="s">
        <v>267</v>
      </c>
      <c r="G336" s="222" t="s">
        <v>186</v>
      </c>
      <c r="H336" s="223">
        <v>409.20999999999998</v>
      </c>
      <c r="I336" s="224"/>
      <c r="J336" s="225">
        <f>ROUND(I336*H336,2)</f>
        <v>0</v>
      </c>
      <c r="K336" s="221" t="s">
        <v>138</v>
      </c>
      <c r="L336" s="45"/>
      <c r="M336" s="226" t="s">
        <v>1</v>
      </c>
      <c r="N336" s="227" t="s">
        <v>46</v>
      </c>
      <c r="O336" s="92"/>
      <c r="P336" s="228">
        <f>O336*H336</f>
        <v>0</v>
      </c>
      <c r="Q336" s="228">
        <v>0</v>
      </c>
      <c r="R336" s="228">
        <f>Q336*H336</f>
        <v>0</v>
      </c>
      <c r="S336" s="228">
        <v>0</v>
      </c>
      <c r="T336" s="229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0" t="s">
        <v>139</v>
      </c>
      <c r="AT336" s="230" t="s">
        <v>134</v>
      </c>
      <c r="AU336" s="230" t="s">
        <v>91</v>
      </c>
      <c r="AY336" s="18" t="s">
        <v>132</v>
      </c>
      <c r="BE336" s="231">
        <f>IF(N336="základní",J336,0)</f>
        <v>0</v>
      </c>
      <c r="BF336" s="231">
        <f>IF(N336="snížená",J336,0)</f>
        <v>0</v>
      </c>
      <c r="BG336" s="231">
        <f>IF(N336="zákl. přenesená",J336,0)</f>
        <v>0</v>
      </c>
      <c r="BH336" s="231">
        <f>IF(N336="sníž. přenesená",J336,0)</f>
        <v>0</v>
      </c>
      <c r="BI336" s="231">
        <f>IF(N336="nulová",J336,0)</f>
        <v>0</v>
      </c>
      <c r="BJ336" s="18" t="s">
        <v>89</v>
      </c>
      <c r="BK336" s="231">
        <f>ROUND(I336*H336,2)</f>
        <v>0</v>
      </c>
      <c r="BL336" s="18" t="s">
        <v>139</v>
      </c>
      <c r="BM336" s="230" t="s">
        <v>268</v>
      </c>
    </row>
    <row r="337" s="13" customFormat="1">
      <c r="A337" s="13"/>
      <c r="B337" s="232"/>
      <c r="C337" s="233"/>
      <c r="D337" s="234" t="s">
        <v>141</v>
      </c>
      <c r="E337" s="235" t="s">
        <v>1</v>
      </c>
      <c r="F337" s="236" t="s">
        <v>269</v>
      </c>
      <c r="G337" s="233"/>
      <c r="H337" s="235" t="s">
        <v>1</v>
      </c>
      <c r="I337" s="237"/>
      <c r="J337" s="233"/>
      <c r="K337" s="233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141</v>
      </c>
      <c r="AU337" s="242" t="s">
        <v>91</v>
      </c>
      <c r="AV337" s="13" t="s">
        <v>89</v>
      </c>
      <c r="AW337" s="13" t="s">
        <v>36</v>
      </c>
      <c r="AX337" s="13" t="s">
        <v>81</v>
      </c>
      <c r="AY337" s="242" t="s">
        <v>132</v>
      </c>
    </row>
    <row r="338" s="14" customFormat="1">
      <c r="A338" s="14"/>
      <c r="B338" s="243"/>
      <c r="C338" s="244"/>
      <c r="D338" s="234" t="s">
        <v>141</v>
      </c>
      <c r="E338" s="245" t="s">
        <v>1</v>
      </c>
      <c r="F338" s="246" t="s">
        <v>777</v>
      </c>
      <c r="G338" s="244"/>
      <c r="H338" s="247">
        <v>409.20999999999998</v>
      </c>
      <c r="I338" s="248"/>
      <c r="J338" s="244"/>
      <c r="K338" s="244"/>
      <c r="L338" s="249"/>
      <c r="M338" s="250"/>
      <c r="N338" s="251"/>
      <c r="O338" s="251"/>
      <c r="P338" s="251"/>
      <c r="Q338" s="251"/>
      <c r="R338" s="251"/>
      <c r="S338" s="251"/>
      <c r="T338" s="252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3" t="s">
        <v>141</v>
      </c>
      <c r="AU338" s="253" t="s">
        <v>91</v>
      </c>
      <c r="AV338" s="14" t="s">
        <v>91</v>
      </c>
      <c r="AW338" s="14" t="s">
        <v>36</v>
      </c>
      <c r="AX338" s="14" t="s">
        <v>89</v>
      </c>
      <c r="AY338" s="253" t="s">
        <v>132</v>
      </c>
    </row>
    <row r="339" s="2" customFormat="1" ht="44.25" customHeight="1">
      <c r="A339" s="39"/>
      <c r="B339" s="40"/>
      <c r="C339" s="219" t="s">
        <v>424</v>
      </c>
      <c r="D339" s="219" t="s">
        <v>134</v>
      </c>
      <c r="E339" s="220" t="s">
        <v>273</v>
      </c>
      <c r="F339" s="221" t="s">
        <v>274</v>
      </c>
      <c r="G339" s="222" t="s">
        <v>186</v>
      </c>
      <c r="H339" s="223">
        <v>11.767</v>
      </c>
      <c r="I339" s="224"/>
      <c r="J339" s="225">
        <f>ROUND(I339*H339,2)</f>
        <v>0</v>
      </c>
      <c r="K339" s="221" t="s">
        <v>138</v>
      </c>
      <c r="L339" s="45"/>
      <c r="M339" s="226" t="s">
        <v>1</v>
      </c>
      <c r="N339" s="227" t="s">
        <v>46</v>
      </c>
      <c r="O339" s="92"/>
      <c r="P339" s="228">
        <f>O339*H339</f>
        <v>0</v>
      </c>
      <c r="Q339" s="228">
        <v>0</v>
      </c>
      <c r="R339" s="228">
        <f>Q339*H339</f>
        <v>0</v>
      </c>
      <c r="S339" s="228">
        <v>0</v>
      </c>
      <c r="T339" s="229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0" t="s">
        <v>139</v>
      </c>
      <c r="AT339" s="230" t="s">
        <v>134</v>
      </c>
      <c r="AU339" s="230" t="s">
        <v>91</v>
      </c>
      <c r="AY339" s="18" t="s">
        <v>132</v>
      </c>
      <c r="BE339" s="231">
        <f>IF(N339="základní",J339,0)</f>
        <v>0</v>
      </c>
      <c r="BF339" s="231">
        <f>IF(N339="snížená",J339,0)</f>
        <v>0</v>
      </c>
      <c r="BG339" s="231">
        <f>IF(N339="zákl. přenesená",J339,0)</f>
        <v>0</v>
      </c>
      <c r="BH339" s="231">
        <f>IF(N339="sníž. přenesená",J339,0)</f>
        <v>0</v>
      </c>
      <c r="BI339" s="231">
        <f>IF(N339="nulová",J339,0)</f>
        <v>0</v>
      </c>
      <c r="BJ339" s="18" t="s">
        <v>89</v>
      </c>
      <c r="BK339" s="231">
        <f>ROUND(I339*H339,2)</f>
        <v>0</v>
      </c>
      <c r="BL339" s="18" t="s">
        <v>139</v>
      </c>
      <c r="BM339" s="230" t="s">
        <v>778</v>
      </c>
    </row>
    <row r="340" s="13" customFormat="1">
      <c r="A340" s="13"/>
      <c r="B340" s="232"/>
      <c r="C340" s="233"/>
      <c r="D340" s="234" t="s">
        <v>141</v>
      </c>
      <c r="E340" s="235" t="s">
        <v>1</v>
      </c>
      <c r="F340" s="236" t="s">
        <v>269</v>
      </c>
      <c r="G340" s="233"/>
      <c r="H340" s="235" t="s">
        <v>1</v>
      </c>
      <c r="I340" s="237"/>
      <c r="J340" s="233"/>
      <c r="K340" s="233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141</v>
      </c>
      <c r="AU340" s="242" t="s">
        <v>91</v>
      </c>
      <c r="AV340" s="13" t="s">
        <v>89</v>
      </c>
      <c r="AW340" s="13" t="s">
        <v>36</v>
      </c>
      <c r="AX340" s="13" t="s">
        <v>81</v>
      </c>
      <c r="AY340" s="242" t="s">
        <v>132</v>
      </c>
    </row>
    <row r="341" s="14" customFormat="1">
      <c r="A341" s="14"/>
      <c r="B341" s="243"/>
      <c r="C341" s="244"/>
      <c r="D341" s="234" t="s">
        <v>141</v>
      </c>
      <c r="E341" s="245" t="s">
        <v>1</v>
      </c>
      <c r="F341" s="246" t="s">
        <v>779</v>
      </c>
      <c r="G341" s="244"/>
      <c r="H341" s="247">
        <v>11.767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3" t="s">
        <v>141</v>
      </c>
      <c r="AU341" s="253" t="s">
        <v>91</v>
      </c>
      <c r="AV341" s="14" t="s">
        <v>91</v>
      </c>
      <c r="AW341" s="14" t="s">
        <v>36</v>
      </c>
      <c r="AX341" s="14" t="s">
        <v>89</v>
      </c>
      <c r="AY341" s="253" t="s">
        <v>132</v>
      </c>
    </row>
    <row r="342" s="2" customFormat="1" ht="44.25" customHeight="1">
      <c r="A342" s="39"/>
      <c r="B342" s="40"/>
      <c r="C342" s="219" t="s">
        <v>428</v>
      </c>
      <c r="D342" s="276" t="s">
        <v>134</v>
      </c>
      <c r="E342" s="220" t="s">
        <v>278</v>
      </c>
      <c r="F342" s="221" t="s">
        <v>279</v>
      </c>
      <c r="G342" s="222" t="s">
        <v>280</v>
      </c>
      <c r="H342" s="223">
        <v>1293.0429999999999</v>
      </c>
      <c r="I342" s="224"/>
      <c r="J342" s="225">
        <f>ROUND(I342*H342,2)</f>
        <v>0</v>
      </c>
      <c r="K342" s="221" t="s">
        <v>281</v>
      </c>
      <c r="L342" s="45"/>
      <c r="M342" s="226" t="s">
        <v>1</v>
      </c>
      <c r="N342" s="227" t="s">
        <v>46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139</v>
      </c>
      <c r="AT342" s="230" t="s">
        <v>134</v>
      </c>
      <c r="AU342" s="230" t="s">
        <v>91</v>
      </c>
      <c r="AY342" s="18" t="s">
        <v>132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89</v>
      </c>
      <c r="BK342" s="231">
        <f>ROUND(I342*H342,2)</f>
        <v>0</v>
      </c>
      <c r="BL342" s="18" t="s">
        <v>139</v>
      </c>
      <c r="BM342" s="230" t="s">
        <v>282</v>
      </c>
    </row>
    <row r="343" s="14" customFormat="1">
      <c r="A343" s="14"/>
      <c r="B343" s="243"/>
      <c r="C343" s="244"/>
      <c r="D343" s="234" t="s">
        <v>141</v>
      </c>
      <c r="E343" s="245" t="s">
        <v>1</v>
      </c>
      <c r="F343" s="246" t="s">
        <v>780</v>
      </c>
      <c r="G343" s="244"/>
      <c r="H343" s="247">
        <v>1241.1469999999999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141</v>
      </c>
      <c r="AU343" s="253" t="s">
        <v>91</v>
      </c>
      <c r="AV343" s="14" t="s">
        <v>91</v>
      </c>
      <c r="AW343" s="14" t="s">
        <v>36</v>
      </c>
      <c r="AX343" s="14" t="s">
        <v>81</v>
      </c>
      <c r="AY343" s="253" t="s">
        <v>132</v>
      </c>
    </row>
    <row r="344" s="14" customFormat="1">
      <c r="A344" s="14"/>
      <c r="B344" s="243"/>
      <c r="C344" s="244"/>
      <c r="D344" s="234" t="s">
        <v>141</v>
      </c>
      <c r="E344" s="245" t="s">
        <v>1</v>
      </c>
      <c r="F344" s="246" t="s">
        <v>781</v>
      </c>
      <c r="G344" s="244"/>
      <c r="H344" s="247">
        <v>51.896000000000001</v>
      </c>
      <c r="I344" s="248"/>
      <c r="J344" s="244"/>
      <c r="K344" s="244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141</v>
      </c>
      <c r="AU344" s="253" t="s">
        <v>91</v>
      </c>
      <c r="AV344" s="14" t="s">
        <v>91</v>
      </c>
      <c r="AW344" s="14" t="s">
        <v>36</v>
      </c>
      <c r="AX344" s="14" t="s">
        <v>81</v>
      </c>
      <c r="AY344" s="253" t="s">
        <v>132</v>
      </c>
    </row>
    <row r="345" s="15" customFormat="1">
      <c r="A345" s="15"/>
      <c r="B345" s="254"/>
      <c r="C345" s="255"/>
      <c r="D345" s="234" t="s">
        <v>141</v>
      </c>
      <c r="E345" s="256" t="s">
        <v>1</v>
      </c>
      <c r="F345" s="257" t="s">
        <v>152</v>
      </c>
      <c r="G345" s="255"/>
      <c r="H345" s="258">
        <v>1293.0429999999999</v>
      </c>
      <c r="I345" s="259"/>
      <c r="J345" s="255"/>
      <c r="K345" s="255"/>
      <c r="L345" s="260"/>
      <c r="M345" s="261"/>
      <c r="N345" s="262"/>
      <c r="O345" s="262"/>
      <c r="P345" s="262"/>
      <c r="Q345" s="262"/>
      <c r="R345" s="262"/>
      <c r="S345" s="262"/>
      <c r="T345" s="263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4" t="s">
        <v>141</v>
      </c>
      <c r="AU345" s="264" t="s">
        <v>91</v>
      </c>
      <c r="AV345" s="15" t="s">
        <v>139</v>
      </c>
      <c r="AW345" s="15" t="s">
        <v>36</v>
      </c>
      <c r="AX345" s="15" t="s">
        <v>89</v>
      </c>
      <c r="AY345" s="264" t="s">
        <v>132</v>
      </c>
    </row>
    <row r="346" s="2" customFormat="1" ht="44.25" customHeight="1">
      <c r="A346" s="39"/>
      <c r="B346" s="40"/>
      <c r="C346" s="219" t="s">
        <v>432</v>
      </c>
      <c r="D346" s="219" t="s">
        <v>134</v>
      </c>
      <c r="E346" s="220" t="s">
        <v>287</v>
      </c>
      <c r="F346" s="221" t="s">
        <v>288</v>
      </c>
      <c r="G346" s="222" t="s">
        <v>186</v>
      </c>
      <c r="H346" s="223">
        <v>618.77800000000002</v>
      </c>
      <c r="I346" s="224"/>
      <c r="J346" s="225">
        <f>ROUND(I346*H346,2)</f>
        <v>0</v>
      </c>
      <c r="K346" s="221" t="s">
        <v>138</v>
      </c>
      <c r="L346" s="45"/>
      <c r="M346" s="226" t="s">
        <v>1</v>
      </c>
      <c r="N346" s="227" t="s">
        <v>46</v>
      </c>
      <c r="O346" s="92"/>
      <c r="P346" s="228">
        <f>O346*H346</f>
        <v>0</v>
      </c>
      <c r="Q346" s="228">
        <v>0</v>
      </c>
      <c r="R346" s="228">
        <f>Q346*H346</f>
        <v>0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139</v>
      </c>
      <c r="AT346" s="230" t="s">
        <v>134</v>
      </c>
      <c r="AU346" s="230" t="s">
        <v>91</v>
      </c>
      <c r="AY346" s="18" t="s">
        <v>132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89</v>
      </c>
      <c r="BK346" s="231">
        <f>ROUND(I346*H346,2)</f>
        <v>0</v>
      </c>
      <c r="BL346" s="18" t="s">
        <v>139</v>
      </c>
      <c r="BM346" s="230" t="s">
        <v>289</v>
      </c>
    </row>
    <row r="347" s="13" customFormat="1">
      <c r="A347" s="13"/>
      <c r="B347" s="232"/>
      <c r="C347" s="233"/>
      <c r="D347" s="234" t="s">
        <v>141</v>
      </c>
      <c r="E347" s="235" t="s">
        <v>1</v>
      </c>
      <c r="F347" s="236" t="s">
        <v>142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141</v>
      </c>
      <c r="AU347" s="242" t="s">
        <v>91</v>
      </c>
      <c r="AV347" s="13" t="s">
        <v>89</v>
      </c>
      <c r="AW347" s="13" t="s">
        <v>36</v>
      </c>
      <c r="AX347" s="13" t="s">
        <v>81</v>
      </c>
      <c r="AY347" s="242" t="s">
        <v>132</v>
      </c>
    </row>
    <row r="348" s="13" customFormat="1">
      <c r="A348" s="13"/>
      <c r="B348" s="232"/>
      <c r="C348" s="233"/>
      <c r="D348" s="234" t="s">
        <v>141</v>
      </c>
      <c r="E348" s="235" t="s">
        <v>1</v>
      </c>
      <c r="F348" s="236" t="s">
        <v>194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141</v>
      </c>
      <c r="AU348" s="242" t="s">
        <v>91</v>
      </c>
      <c r="AV348" s="13" t="s">
        <v>89</v>
      </c>
      <c r="AW348" s="13" t="s">
        <v>36</v>
      </c>
      <c r="AX348" s="13" t="s">
        <v>81</v>
      </c>
      <c r="AY348" s="242" t="s">
        <v>132</v>
      </c>
    </row>
    <row r="349" s="13" customFormat="1">
      <c r="A349" s="13"/>
      <c r="B349" s="232"/>
      <c r="C349" s="233"/>
      <c r="D349" s="234" t="s">
        <v>141</v>
      </c>
      <c r="E349" s="235" t="s">
        <v>1</v>
      </c>
      <c r="F349" s="236" t="s">
        <v>196</v>
      </c>
      <c r="G349" s="233"/>
      <c r="H349" s="235" t="s">
        <v>1</v>
      </c>
      <c r="I349" s="237"/>
      <c r="J349" s="233"/>
      <c r="K349" s="233"/>
      <c r="L349" s="238"/>
      <c r="M349" s="239"/>
      <c r="N349" s="240"/>
      <c r="O349" s="240"/>
      <c r="P349" s="240"/>
      <c r="Q349" s="240"/>
      <c r="R349" s="240"/>
      <c r="S349" s="240"/>
      <c r="T349" s="241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2" t="s">
        <v>141</v>
      </c>
      <c r="AU349" s="242" t="s">
        <v>91</v>
      </c>
      <c r="AV349" s="13" t="s">
        <v>89</v>
      </c>
      <c r="AW349" s="13" t="s">
        <v>36</v>
      </c>
      <c r="AX349" s="13" t="s">
        <v>81</v>
      </c>
      <c r="AY349" s="242" t="s">
        <v>132</v>
      </c>
    </row>
    <row r="350" s="14" customFormat="1">
      <c r="A350" s="14"/>
      <c r="B350" s="243"/>
      <c r="C350" s="244"/>
      <c r="D350" s="234" t="s">
        <v>141</v>
      </c>
      <c r="E350" s="245" t="s">
        <v>1</v>
      </c>
      <c r="F350" s="246" t="s">
        <v>782</v>
      </c>
      <c r="G350" s="244"/>
      <c r="H350" s="247">
        <v>154.74000000000001</v>
      </c>
      <c r="I350" s="248"/>
      <c r="J350" s="244"/>
      <c r="K350" s="244"/>
      <c r="L350" s="249"/>
      <c r="M350" s="250"/>
      <c r="N350" s="251"/>
      <c r="O350" s="251"/>
      <c r="P350" s="251"/>
      <c r="Q350" s="251"/>
      <c r="R350" s="251"/>
      <c r="S350" s="251"/>
      <c r="T350" s="252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3" t="s">
        <v>141</v>
      </c>
      <c r="AU350" s="253" t="s">
        <v>91</v>
      </c>
      <c r="AV350" s="14" t="s">
        <v>91</v>
      </c>
      <c r="AW350" s="14" t="s">
        <v>36</v>
      </c>
      <c r="AX350" s="14" t="s">
        <v>81</v>
      </c>
      <c r="AY350" s="253" t="s">
        <v>132</v>
      </c>
    </row>
    <row r="351" s="14" customFormat="1">
      <c r="A351" s="14"/>
      <c r="B351" s="243"/>
      <c r="C351" s="244"/>
      <c r="D351" s="234" t="s">
        <v>141</v>
      </c>
      <c r="E351" s="245" t="s">
        <v>1</v>
      </c>
      <c r="F351" s="246" t="s">
        <v>783</v>
      </c>
      <c r="G351" s="244"/>
      <c r="H351" s="247">
        <v>409.20999999999998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141</v>
      </c>
      <c r="AU351" s="253" t="s">
        <v>91</v>
      </c>
      <c r="AV351" s="14" t="s">
        <v>91</v>
      </c>
      <c r="AW351" s="14" t="s">
        <v>36</v>
      </c>
      <c r="AX351" s="14" t="s">
        <v>81</v>
      </c>
      <c r="AY351" s="253" t="s">
        <v>132</v>
      </c>
    </row>
    <row r="352" s="16" customFormat="1">
      <c r="A352" s="16"/>
      <c r="B352" s="265"/>
      <c r="C352" s="266"/>
      <c r="D352" s="234" t="s">
        <v>141</v>
      </c>
      <c r="E352" s="267" t="s">
        <v>1</v>
      </c>
      <c r="F352" s="268" t="s">
        <v>199</v>
      </c>
      <c r="G352" s="266"/>
      <c r="H352" s="269">
        <v>563.95000000000005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5" t="s">
        <v>141</v>
      </c>
      <c r="AU352" s="275" t="s">
        <v>91</v>
      </c>
      <c r="AV352" s="16" t="s">
        <v>153</v>
      </c>
      <c r="AW352" s="16" t="s">
        <v>36</v>
      </c>
      <c r="AX352" s="16" t="s">
        <v>81</v>
      </c>
      <c r="AY352" s="275" t="s">
        <v>132</v>
      </c>
    </row>
    <row r="353" s="13" customFormat="1">
      <c r="A353" s="13"/>
      <c r="B353" s="232"/>
      <c r="C353" s="233"/>
      <c r="D353" s="234" t="s">
        <v>141</v>
      </c>
      <c r="E353" s="235" t="s">
        <v>1</v>
      </c>
      <c r="F353" s="236" t="s">
        <v>203</v>
      </c>
      <c r="G353" s="233"/>
      <c r="H353" s="235" t="s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141</v>
      </c>
      <c r="AU353" s="242" t="s">
        <v>91</v>
      </c>
      <c r="AV353" s="13" t="s">
        <v>89</v>
      </c>
      <c r="AW353" s="13" t="s">
        <v>36</v>
      </c>
      <c r="AX353" s="13" t="s">
        <v>81</v>
      </c>
      <c r="AY353" s="242" t="s">
        <v>132</v>
      </c>
    </row>
    <row r="354" s="14" customFormat="1">
      <c r="A354" s="14"/>
      <c r="B354" s="243"/>
      <c r="C354" s="244"/>
      <c r="D354" s="234" t="s">
        <v>141</v>
      </c>
      <c r="E354" s="245" t="s">
        <v>1</v>
      </c>
      <c r="F354" s="246" t="s">
        <v>784</v>
      </c>
      <c r="G354" s="244"/>
      <c r="H354" s="247">
        <v>2.46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141</v>
      </c>
      <c r="AU354" s="253" t="s">
        <v>91</v>
      </c>
      <c r="AV354" s="14" t="s">
        <v>91</v>
      </c>
      <c r="AW354" s="14" t="s">
        <v>36</v>
      </c>
      <c r="AX354" s="14" t="s">
        <v>81</v>
      </c>
      <c r="AY354" s="253" t="s">
        <v>132</v>
      </c>
    </row>
    <row r="355" s="14" customFormat="1">
      <c r="A355" s="14"/>
      <c r="B355" s="243"/>
      <c r="C355" s="244"/>
      <c r="D355" s="234" t="s">
        <v>141</v>
      </c>
      <c r="E355" s="245" t="s">
        <v>1</v>
      </c>
      <c r="F355" s="246" t="s">
        <v>785</v>
      </c>
      <c r="G355" s="244"/>
      <c r="H355" s="247">
        <v>19.140000000000001</v>
      </c>
      <c r="I355" s="248"/>
      <c r="J355" s="244"/>
      <c r="K355" s="244"/>
      <c r="L355" s="249"/>
      <c r="M355" s="250"/>
      <c r="N355" s="251"/>
      <c r="O355" s="251"/>
      <c r="P355" s="251"/>
      <c r="Q355" s="251"/>
      <c r="R355" s="251"/>
      <c r="S355" s="251"/>
      <c r="T355" s="252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3" t="s">
        <v>141</v>
      </c>
      <c r="AU355" s="253" t="s">
        <v>91</v>
      </c>
      <c r="AV355" s="14" t="s">
        <v>91</v>
      </c>
      <c r="AW355" s="14" t="s">
        <v>36</v>
      </c>
      <c r="AX355" s="14" t="s">
        <v>81</v>
      </c>
      <c r="AY355" s="253" t="s">
        <v>132</v>
      </c>
    </row>
    <row r="356" s="16" customFormat="1">
      <c r="A356" s="16"/>
      <c r="B356" s="265"/>
      <c r="C356" s="266"/>
      <c r="D356" s="234" t="s">
        <v>141</v>
      </c>
      <c r="E356" s="267" t="s">
        <v>1</v>
      </c>
      <c r="F356" s="268" t="s">
        <v>199</v>
      </c>
      <c r="G356" s="266"/>
      <c r="H356" s="269">
        <v>21.600000000000001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75" t="s">
        <v>141</v>
      </c>
      <c r="AU356" s="275" t="s">
        <v>91</v>
      </c>
      <c r="AV356" s="16" t="s">
        <v>153</v>
      </c>
      <c r="AW356" s="16" t="s">
        <v>36</v>
      </c>
      <c r="AX356" s="16" t="s">
        <v>81</v>
      </c>
      <c r="AY356" s="275" t="s">
        <v>132</v>
      </c>
    </row>
    <row r="357" s="13" customFormat="1">
      <c r="A357" s="13"/>
      <c r="B357" s="232"/>
      <c r="C357" s="233"/>
      <c r="D357" s="234" t="s">
        <v>141</v>
      </c>
      <c r="E357" s="235" t="s">
        <v>1</v>
      </c>
      <c r="F357" s="236" t="s">
        <v>663</v>
      </c>
      <c r="G357" s="233"/>
      <c r="H357" s="235" t="s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141</v>
      </c>
      <c r="AU357" s="242" t="s">
        <v>91</v>
      </c>
      <c r="AV357" s="13" t="s">
        <v>89</v>
      </c>
      <c r="AW357" s="13" t="s">
        <v>36</v>
      </c>
      <c r="AX357" s="13" t="s">
        <v>81</v>
      </c>
      <c r="AY357" s="242" t="s">
        <v>132</v>
      </c>
    </row>
    <row r="358" s="13" customFormat="1">
      <c r="A358" s="13"/>
      <c r="B358" s="232"/>
      <c r="C358" s="233"/>
      <c r="D358" s="234" t="s">
        <v>141</v>
      </c>
      <c r="E358" s="235" t="s">
        <v>1</v>
      </c>
      <c r="F358" s="236" t="s">
        <v>786</v>
      </c>
      <c r="G358" s="233"/>
      <c r="H358" s="235" t="s">
        <v>1</v>
      </c>
      <c r="I358" s="237"/>
      <c r="J358" s="233"/>
      <c r="K358" s="233"/>
      <c r="L358" s="238"/>
      <c r="M358" s="239"/>
      <c r="N358" s="240"/>
      <c r="O358" s="240"/>
      <c r="P358" s="240"/>
      <c r="Q358" s="240"/>
      <c r="R358" s="240"/>
      <c r="S358" s="240"/>
      <c r="T358" s="241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2" t="s">
        <v>141</v>
      </c>
      <c r="AU358" s="242" t="s">
        <v>91</v>
      </c>
      <c r="AV358" s="13" t="s">
        <v>89</v>
      </c>
      <c r="AW358" s="13" t="s">
        <v>36</v>
      </c>
      <c r="AX358" s="13" t="s">
        <v>81</v>
      </c>
      <c r="AY358" s="242" t="s">
        <v>132</v>
      </c>
    </row>
    <row r="359" s="14" customFormat="1">
      <c r="A359" s="14"/>
      <c r="B359" s="243"/>
      <c r="C359" s="244"/>
      <c r="D359" s="234" t="s">
        <v>141</v>
      </c>
      <c r="E359" s="245" t="s">
        <v>1</v>
      </c>
      <c r="F359" s="246" t="s">
        <v>787</v>
      </c>
      <c r="G359" s="244"/>
      <c r="H359" s="247">
        <v>8.8000000000000007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141</v>
      </c>
      <c r="AU359" s="253" t="s">
        <v>91</v>
      </c>
      <c r="AV359" s="14" t="s">
        <v>91</v>
      </c>
      <c r="AW359" s="14" t="s">
        <v>36</v>
      </c>
      <c r="AX359" s="14" t="s">
        <v>81</v>
      </c>
      <c r="AY359" s="253" t="s">
        <v>132</v>
      </c>
    </row>
    <row r="360" s="14" customFormat="1">
      <c r="A360" s="14"/>
      <c r="B360" s="243"/>
      <c r="C360" s="244"/>
      <c r="D360" s="234" t="s">
        <v>141</v>
      </c>
      <c r="E360" s="245" t="s">
        <v>1</v>
      </c>
      <c r="F360" s="246" t="s">
        <v>788</v>
      </c>
      <c r="G360" s="244"/>
      <c r="H360" s="247">
        <v>12.32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3" t="s">
        <v>141</v>
      </c>
      <c r="AU360" s="253" t="s">
        <v>91</v>
      </c>
      <c r="AV360" s="14" t="s">
        <v>91</v>
      </c>
      <c r="AW360" s="14" t="s">
        <v>36</v>
      </c>
      <c r="AX360" s="14" t="s">
        <v>81</v>
      </c>
      <c r="AY360" s="253" t="s">
        <v>132</v>
      </c>
    </row>
    <row r="361" s="14" customFormat="1">
      <c r="A361" s="14"/>
      <c r="B361" s="243"/>
      <c r="C361" s="244"/>
      <c r="D361" s="234" t="s">
        <v>141</v>
      </c>
      <c r="E361" s="245" t="s">
        <v>1</v>
      </c>
      <c r="F361" s="246" t="s">
        <v>789</v>
      </c>
      <c r="G361" s="244"/>
      <c r="H361" s="247">
        <v>-0.244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3" t="s">
        <v>141</v>
      </c>
      <c r="AU361" s="253" t="s">
        <v>91</v>
      </c>
      <c r="AV361" s="14" t="s">
        <v>91</v>
      </c>
      <c r="AW361" s="14" t="s">
        <v>36</v>
      </c>
      <c r="AX361" s="14" t="s">
        <v>81</v>
      </c>
      <c r="AY361" s="253" t="s">
        <v>132</v>
      </c>
    </row>
    <row r="362" s="14" customFormat="1">
      <c r="A362" s="14"/>
      <c r="B362" s="243"/>
      <c r="C362" s="244"/>
      <c r="D362" s="234" t="s">
        <v>141</v>
      </c>
      <c r="E362" s="245" t="s">
        <v>1</v>
      </c>
      <c r="F362" s="246" t="s">
        <v>790</v>
      </c>
      <c r="G362" s="244"/>
      <c r="H362" s="247">
        <v>-0.80000000000000004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141</v>
      </c>
      <c r="AU362" s="253" t="s">
        <v>91</v>
      </c>
      <c r="AV362" s="14" t="s">
        <v>91</v>
      </c>
      <c r="AW362" s="14" t="s">
        <v>36</v>
      </c>
      <c r="AX362" s="14" t="s">
        <v>81</v>
      </c>
      <c r="AY362" s="253" t="s">
        <v>132</v>
      </c>
    </row>
    <row r="363" s="14" customFormat="1">
      <c r="A363" s="14"/>
      <c r="B363" s="243"/>
      <c r="C363" s="244"/>
      <c r="D363" s="234" t="s">
        <v>141</v>
      </c>
      <c r="E363" s="245" t="s">
        <v>1</v>
      </c>
      <c r="F363" s="246" t="s">
        <v>791</v>
      </c>
      <c r="G363" s="244"/>
      <c r="H363" s="247">
        <v>-2.9590000000000001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141</v>
      </c>
      <c r="AU363" s="253" t="s">
        <v>91</v>
      </c>
      <c r="AV363" s="14" t="s">
        <v>91</v>
      </c>
      <c r="AW363" s="14" t="s">
        <v>36</v>
      </c>
      <c r="AX363" s="14" t="s">
        <v>81</v>
      </c>
      <c r="AY363" s="253" t="s">
        <v>132</v>
      </c>
    </row>
    <row r="364" s="14" customFormat="1">
      <c r="A364" s="14"/>
      <c r="B364" s="243"/>
      <c r="C364" s="244"/>
      <c r="D364" s="234" t="s">
        <v>141</v>
      </c>
      <c r="E364" s="245" t="s">
        <v>1</v>
      </c>
      <c r="F364" s="246" t="s">
        <v>792</v>
      </c>
      <c r="G364" s="244"/>
      <c r="H364" s="247">
        <v>28.747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141</v>
      </c>
      <c r="AU364" s="253" t="s">
        <v>91</v>
      </c>
      <c r="AV364" s="14" t="s">
        <v>91</v>
      </c>
      <c r="AW364" s="14" t="s">
        <v>36</v>
      </c>
      <c r="AX364" s="14" t="s">
        <v>81</v>
      </c>
      <c r="AY364" s="253" t="s">
        <v>132</v>
      </c>
    </row>
    <row r="365" s="14" customFormat="1">
      <c r="A365" s="14"/>
      <c r="B365" s="243"/>
      <c r="C365" s="244"/>
      <c r="D365" s="234" t="s">
        <v>141</v>
      </c>
      <c r="E365" s="245" t="s">
        <v>1</v>
      </c>
      <c r="F365" s="246" t="s">
        <v>793</v>
      </c>
      <c r="G365" s="244"/>
      <c r="H365" s="247">
        <v>-2.1059999999999999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141</v>
      </c>
      <c r="AU365" s="253" t="s">
        <v>91</v>
      </c>
      <c r="AV365" s="14" t="s">
        <v>91</v>
      </c>
      <c r="AW365" s="14" t="s">
        <v>36</v>
      </c>
      <c r="AX365" s="14" t="s">
        <v>81</v>
      </c>
      <c r="AY365" s="253" t="s">
        <v>132</v>
      </c>
    </row>
    <row r="366" s="14" customFormat="1">
      <c r="A366" s="14"/>
      <c r="B366" s="243"/>
      <c r="C366" s="244"/>
      <c r="D366" s="234" t="s">
        <v>141</v>
      </c>
      <c r="E366" s="245" t="s">
        <v>1</v>
      </c>
      <c r="F366" s="246" t="s">
        <v>794</v>
      </c>
      <c r="G366" s="244"/>
      <c r="H366" s="247">
        <v>-0.54000000000000004</v>
      </c>
      <c r="I366" s="248"/>
      <c r="J366" s="244"/>
      <c r="K366" s="244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141</v>
      </c>
      <c r="AU366" s="253" t="s">
        <v>91</v>
      </c>
      <c r="AV366" s="14" t="s">
        <v>91</v>
      </c>
      <c r="AW366" s="14" t="s">
        <v>36</v>
      </c>
      <c r="AX366" s="14" t="s">
        <v>81</v>
      </c>
      <c r="AY366" s="253" t="s">
        <v>132</v>
      </c>
    </row>
    <row r="367" s="14" customFormat="1">
      <c r="A367" s="14"/>
      <c r="B367" s="243"/>
      <c r="C367" s="244"/>
      <c r="D367" s="234" t="s">
        <v>141</v>
      </c>
      <c r="E367" s="245" t="s">
        <v>1</v>
      </c>
      <c r="F367" s="246" t="s">
        <v>795</v>
      </c>
      <c r="G367" s="244"/>
      <c r="H367" s="247">
        <v>-9.9900000000000002</v>
      </c>
      <c r="I367" s="248"/>
      <c r="J367" s="244"/>
      <c r="K367" s="244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141</v>
      </c>
      <c r="AU367" s="253" t="s">
        <v>91</v>
      </c>
      <c r="AV367" s="14" t="s">
        <v>91</v>
      </c>
      <c r="AW367" s="14" t="s">
        <v>36</v>
      </c>
      <c r="AX367" s="14" t="s">
        <v>81</v>
      </c>
      <c r="AY367" s="253" t="s">
        <v>132</v>
      </c>
    </row>
    <row r="368" s="16" customFormat="1">
      <c r="A368" s="16"/>
      <c r="B368" s="265"/>
      <c r="C368" s="266"/>
      <c r="D368" s="234" t="s">
        <v>141</v>
      </c>
      <c r="E368" s="267" t="s">
        <v>1</v>
      </c>
      <c r="F368" s="268" t="s">
        <v>199</v>
      </c>
      <c r="G368" s="266"/>
      <c r="H368" s="269">
        <v>33.228000000000002</v>
      </c>
      <c r="I368" s="270"/>
      <c r="J368" s="266"/>
      <c r="K368" s="266"/>
      <c r="L368" s="271"/>
      <c r="M368" s="272"/>
      <c r="N368" s="273"/>
      <c r="O368" s="273"/>
      <c r="P368" s="273"/>
      <c r="Q368" s="273"/>
      <c r="R368" s="273"/>
      <c r="S368" s="273"/>
      <c r="T368" s="274"/>
      <c r="U368" s="16"/>
      <c r="V368" s="16"/>
      <c r="W368" s="16"/>
      <c r="X368" s="16"/>
      <c r="Y368" s="16"/>
      <c r="Z368" s="16"/>
      <c r="AA368" s="16"/>
      <c r="AB368" s="16"/>
      <c r="AC368" s="16"/>
      <c r="AD368" s="16"/>
      <c r="AE368" s="16"/>
      <c r="AT368" s="275" t="s">
        <v>141</v>
      </c>
      <c r="AU368" s="275" t="s">
        <v>91</v>
      </c>
      <c r="AV368" s="16" t="s">
        <v>153</v>
      </c>
      <c r="AW368" s="16" t="s">
        <v>36</v>
      </c>
      <c r="AX368" s="16" t="s">
        <v>81</v>
      </c>
      <c r="AY368" s="275" t="s">
        <v>132</v>
      </c>
    </row>
    <row r="369" s="15" customFormat="1">
      <c r="A369" s="15"/>
      <c r="B369" s="254"/>
      <c r="C369" s="255"/>
      <c r="D369" s="234" t="s">
        <v>141</v>
      </c>
      <c r="E369" s="256" t="s">
        <v>1</v>
      </c>
      <c r="F369" s="257" t="s">
        <v>152</v>
      </c>
      <c r="G369" s="255"/>
      <c r="H369" s="258">
        <v>618.77800000000002</v>
      </c>
      <c r="I369" s="259"/>
      <c r="J369" s="255"/>
      <c r="K369" s="255"/>
      <c r="L369" s="260"/>
      <c r="M369" s="261"/>
      <c r="N369" s="262"/>
      <c r="O369" s="262"/>
      <c r="P369" s="262"/>
      <c r="Q369" s="262"/>
      <c r="R369" s="262"/>
      <c r="S369" s="262"/>
      <c r="T369" s="263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64" t="s">
        <v>141</v>
      </c>
      <c r="AU369" s="264" t="s">
        <v>91</v>
      </c>
      <c r="AV369" s="15" t="s">
        <v>139</v>
      </c>
      <c r="AW369" s="15" t="s">
        <v>36</v>
      </c>
      <c r="AX369" s="15" t="s">
        <v>89</v>
      </c>
      <c r="AY369" s="264" t="s">
        <v>132</v>
      </c>
    </row>
    <row r="370" s="2" customFormat="1" ht="16.5" customHeight="1">
      <c r="A370" s="39"/>
      <c r="B370" s="40"/>
      <c r="C370" s="277" t="s">
        <v>436</v>
      </c>
      <c r="D370" s="277" t="s">
        <v>295</v>
      </c>
      <c r="E370" s="278" t="s">
        <v>296</v>
      </c>
      <c r="F370" s="279" t="s">
        <v>297</v>
      </c>
      <c r="G370" s="280" t="s">
        <v>280</v>
      </c>
      <c r="H370" s="281">
        <v>314.75999999999999</v>
      </c>
      <c r="I370" s="282"/>
      <c r="J370" s="283">
        <f>ROUND(I370*H370,2)</f>
        <v>0</v>
      </c>
      <c r="K370" s="279" t="s">
        <v>138</v>
      </c>
      <c r="L370" s="284"/>
      <c r="M370" s="285" t="s">
        <v>1</v>
      </c>
      <c r="N370" s="286" t="s">
        <v>46</v>
      </c>
      <c r="O370" s="92"/>
      <c r="P370" s="228">
        <f>O370*H370</f>
        <v>0</v>
      </c>
      <c r="Q370" s="228">
        <v>1</v>
      </c>
      <c r="R370" s="228">
        <f>Q370*H370</f>
        <v>314.75999999999999</v>
      </c>
      <c r="S370" s="228">
        <v>0</v>
      </c>
      <c r="T370" s="229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0" t="s">
        <v>183</v>
      </c>
      <c r="AT370" s="230" t="s">
        <v>295</v>
      </c>
      <c r="AU370" s="230" t="s">
        <v>91</v>
      </c>
      <c r="AY370" s="18" t="s">
        <v>132</v>
      </c>
      <c r="BE370" s="231">
        <f>IF(N370="základní",J370,0)</f>
        <v>0</v>
      </c>
      <c r="BF370" s="231">
        <f>IF(N370="snížená",J370,0)</f>
        <v>0</v>
      </c>
      <c r="BG370" s="231">
        <f>IF(N370="zákl. přenesená",J370,0)</f>
        <v>0</v>
      </c>
      <c r="BH370" s="231">
        <f>IF(N370="sníž. přenesená",J370,0)</f>
        <v>0</v>
      </c>
      <c r="BI370" s="231">
        <f>IF(N370="nulová",J370,0)</f>
        <v>0</v>
      </c>
      <c r="BJ370" s="18" t="s">
        <v>89</v>
      </c>
      <c r="BK370" s="231">
        <f>ROUND(I370*H370,2)</f>
        <v>0</v>
      </c>
      <c r="BL370" s="18" t="s">
        <v>139</v>
      </c>
      <c r="BM370" s="230" t="s">
        <v>298</v>
      </c>
    </row>
    <row r="371" s="14" customFormat="1">
      <c r="A371" s="14"/>
      <c r="B371" s="243"/>
      <c r="C371" s="244"/>
      <c r="D371" s="234" t="s">
        <v>141</v>
      </c>
      <c r="E371" s="245" t="s">
        <v>1</v>
      </c>
      <c r="F371" s="246" t="s">
        <v>796</v>
      </c>
      <c r="G371" s="244"/>
      <c r="H371" s="247">
        <v>309.48000000000002</v>
      </c>
      <c r="I371" s="248"/>
      <c r="J371" s="244"/>
      <c r="K371" s="244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141</v>
      </c>
      <c r="AU371" s="253" t="s">
        <v>91</v>
      </c>
      <c r="AV371" s="14" t="s">
        <v>91</v>
      </c>
      <c r="AW371" s="14" t="s">
        <v>36</v>
      </c>
      <c r="AX371" s="14" t="s">
        <v>81</v>
      </c>
      <c r="AY371" s="253" t="s">
        <v>132</v>
      </c>
    </row>
    <row r="372" s="14" customFormat="1">
      <c r="A372" s="14"/>
      <c r="B372" s="243"/>
      <c r="C372" s="244"/>
      <c r="D372" s="234" t="s">
        <v>141</v>
      </c>
      <c r="E372" s="245" t="s">
        <v>1</v>
      </c>
      <c r="F372" s="246" t="s">
        <v>797</v>
      </c>
      <c r="G372" s="244"/>
      <c r="H372" s="247">
        <v>5.2800000000000002</v>
      </c>
      <c r="I372" s="248"/>
      <c r="J372" s="244"/>
      <c r="K372" s="244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141</v>
      </c>
      <c r="AU372" s="253" t="s">
        <v>91</v>
      </c>
      <c r="AV372" s="14" t="s">
        <v>91</v>
      </c>
      <c r="AW372" s="14" t="s">
        <v>36</v>
      </c>
      <c r="AX372" s="14" t="s">
        <v>81</v>
      </c>
      <c r="AY372" s="253" t="s">
        <v>132</v>
      </c>
    </row>
    <row r="373" s="15" customFormat="1">
      <c r="A373" s="15"/>
      <c r="B373" s="254"/>
      <c r="C373" s="255"/>
      <c r="D373" s="234" t="s">
        <v>141</v>
      </c>
      <c r="E373" s="256" t="s">
        <v>1</v>
      </c>
      <c r="F373" s="257" t="s">
        <v>152</v>
      </c>
      <c r="G373" s="255"/>
      <c r="H373" s="258">
        <v>314.75999999999999</v>
      </c>
      <c r="I373" s="259"/>
      <c r="J373" s="255"/>
      <c r="K373" s="255"/>
      <c r="L373" s="260"/>
      <c r="M373" s="261"/>
      <c r="N373" s="262"/>
      <c r="O373" s="262"/>
      <c r="P373" s="262"/>
      <c r="Q373" s="262"/>
      <c r="R373" s="262"/>
      <c r="S373" s="262"/>
      <c r="T373" s="263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4" t="s">
        <v>141</v>
      </c>
      <c r="AU373" s="264" t="s">
        <v>91</v>
      </c>
      <c r="AV373" s="15" t="s">
        <v>139</v>
      </c>
      <c r="AW373" s="15" t="s">
        <v>36</v>
      </c>
      <c r="AX373" s="15" t="s">
        <v>89</v>
      </c>
      <c r="AY373" s="264" t="s">
        <v>132</v>
      </c>
    </row>
    <row r="374" s="2" customFormat="1" ht="66.75" customHeight="1">
      <c r="A374" s="39"/>
      <c r="B374" s="40"/>
      <c r="C374" s="219" t="s">
        <v>440</v>
      </c>
      <c r="D374" s="219" t="s">
        <v>134</v>
      </c>
      <c r="E374" s="220" t="s">
        <v>301</v>
      </c>
      <c r="F374" s="221" t="s">
        <v>302</v>
      </c>
      <c r="G374" s="222" t="s">
        <v>186</v>
      </c>
      <c r="H374" s="223">
        <v>342.89999999999998</v>
      </c>
      <c r="I374" s="224"/>
      <c r="J374" s="225">
        <f>ROUND(I374*H374,2)</f>
        <v>0</v>
      </c>
      <c r="K374" s="221" t="s">
        <v>138</v>
      </c>
      <c r="L374" s="45"/>
      <c r="M374" s="226" t="s">
        <v>1</v>
      </c>
      <c r="N374" s="227" t="s">
        <v>46</v>
      </c>
      <c r="O374" s="92"/>
      <c r="P374" s="228">
        <f>O374*H374</f>
        <v>0</v>
      </c>
      <c r="Q374" s="228">
        <v>0</v>
      </c>
      <c r="R374" s="228">
        <f>Q374*H374</f>
        <v>0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139</v>
      </c>
      <c r="AT374" s="230" t="s">
        <v>134</v>
      </c>
      <c r="AU374" s="230" t="s">
        <v>91</v>
      </c>
      <c r="AY374" s="18" t="s">
        <v>132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89</v>
      </c>
      <c r="BK374" s="231">
        <f>ROUND(I374*H374,2)</f>
        <v>0</v>
      </c>
      <c r="BL374" s="18" t="s">
        <v>139</v>
      </c>
      <c r="BM374" s="230" t="s">
        <v>303</v>
      </c>
    </row>
    <row r="375" s="13" customFormat="1">
      <c r="A375" s="13"/>
      <c r="B375" s="232"/>
      <c r="C375" s="233"/>
      <c r="D375" s="234" t="s">
        <v>141</v>
      </c>
      <c r="E375" s="235" t="s">
        <v>1</v>
      </c>
      <c r="F375" s="236" t="s">
        <v>142</v>
      </c>
      <c r="G375" s="233"/>
      <c r="H375" s="235" t="s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141</v>
      </c>
      <c r="AU375" s="242" t="s">
        <v>91</v>
      </c>
      <c r="AV375" s="13" t="s">
        <v>89</v>
      </c>
      <c r="AW375" s="13" t="s">
        <v>36</v>
      </c>
      <c r="AX375" s="13" t="s">
        <v>81</v>
      </c>
      <c r="AY375" s="242" t="s">
        <v>132</v>
      </c>
    </row>
    <row r="376" s="13" customFormat="1">
      <c r="A376" s="13"/>
      <c r="B376" s="232"/>
      <c r="C376" s="233"/>
      <c r="D376" s="234" t="s">
        <v>141</v>
      </c>
      <c r="E376" s="235" t="s">
        <v>1</v>
      </c>
      <c r="F376" s="236" t="s">
        <v>194</v>
      </c>
      <c r="G376" s="233"/>
      <c r="H376" s="235" t="s">
        <v>1</v>
      </c>
      <c r="I376" s="237"/>
      <c r="J376" s="233"/>
      <c r="K376" s="233"/>
      <c r="L376" s="238"/>
      <c r="M376" s="239"/>
      <c r="N376" s="240"/>
      <c r="O376" s="240"/>
      <c r="P376" s="240"/>
      <c r="Q376" s="240"/>
      <c r="R376" s="240"/>
      <c r="S376" s="240"/>
      <c r="T376" s="241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2" t="s">
        <v>141</v>
      </c>
      <c r="AU376" s="242" t="s">
        <v>91</v>
      </c>
      <c r="AV376" s="13" t="s">
        <v>89</v>
      </c>
      <c r="AW376" s="13" t="s">
        <v>36</v>
      </c>
      <c r="AX376" s="13" t="s">
        <v>81</v>
      </c>
      <c r="AY376" s="242" t="s">
        <v>132</v>
      </c>
    </row>
    <row r="377" s="14" customFormat="1">
      <c r="A377" s="14"/>
      <c r="B377" s="243"/>
      <c r="C377" s="244"/>
      <c r="D377" s="234" t="s">
        <v>141</v>
      </c>
      <c r="E377" s="245" t="s">
        <v>1</v>
      </c>
      <c r="F377" s="246" t="s">
        <v>798</v>
      </c>
      <c r="G377" s="244"/>
      <c r="H377" s="247">
        <v>337.31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141</v>
      </c>
      <c r="AU377" s="253" t="s">
        <v>91</v>
      </c>
      <c r="AV377" s="14" t="s">
        <v>91</v>
      </c>
      <c r="AW377" s="14" t="s">
        <v>36</v>
      </c>
      <c r="AX377" s="14" t="s">
        <v>81</v>
      </c>
      <c r="AY377" s="253" t="s">
        <v>132</v>
      </c>
    </row>
    <row r="378" s="14" customFormat="1">
      <c r="A378" s="14"/>
      <c r="B378" s="243"/>
      <c r="C378" s="244"/>
      <c r="D378" s="234" t="s">
        <v>141</v>
      </c>
      <c r="E378" s="245" t="s">
        <v>1</v>
      </c>
      <c r="F378" s="246" t="s">
        <v>799</v>
      </c>
      <c r="G378" s="244"/>
      <c r="H378" s="247">
        <v>5.5899999999999999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141</v>
      </c>
      <c r="AU378" s="253" t="s">
        <v>91</v>
      </c>
      <c r="AV378" s="14" t="s">
        <v>91</v>
      </c>
      <c r="AW378" s="14" t="s">
        <v>36</v>
      </c>
      <c r="AX378" s="14" t="s">
        <v>81</v>
      </c>
      <c r="AY378" s="253" t="s">
        <v>132</v>
      </c>
    </row>
    <row r="379" s="15" customFormat="1">
      <c r="A379" s="15"/>
      <c r="B379" s="254"/>
      <c r="C379" s="255"/>
      <c r="D379" s="234" t="s">
        <v>141</v>
      </c>
      <c r="E379" s="256" t="s">
        <v>1</v>
      </c>
      <c r="F379" s="257" t="s">
        <v>152</v>
      </c>
      <c r="G379" s="255"/>
      <c r="H379" s="258">
        <v>342.89999999999998</v>
      </c>
      <c r="I379" s="259"/>
      <c r="J379" s="255"/>
      <c r="K379" s="255"/>
      <c r="L379" s="260"/>
      <c r="M379" s="261"/>
      <c r="N379" s="262"/>
      <c r="O379" s="262"/>
      <c r="P379" s="262"/>
      <c r="Q379" s="262"/>
      <c r="R379" s="262"/>
      <c r="S379" s="262"/>
      <c r="T379" s="263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4" t="s">
        <v>141</v>
      </c>
      <c r="AU379" s="264" t="s">
        <v>91</v>
      </c>
      <c r="AV379" s="15" t="s">
        <v>139</v>
      </c>
      <c r="AW379" s="15" t="s">
        <v>36</v>
      </c>
      <c r="AX379" s="15" t="s">
        <v>89</v>
      </c>
      <c r="AY379" s="264" t="s">
        <v>132</v>
      </c>
    </row>
    <row r="380" s="2" customFormat="1" ht="16.5" customHeight="1">
      <c r="A380" s="39"/>
      <c r="B380" s="40"/>
      <c r="C380" s="277" t="s">
        <v>444</v>
      </c>
      <c r="D380" s="277" t="s">
        <v>295</v>
      </c>
      <c r="E380" s="278" t="s">
        <v>308</v>
      </c>
      <c r="F380" s="279" t="s">
        <v>309</v>
      </c>
      <c r="G380" s="280" t="s">
        <v>280</v>
      </c>
      <c r="H380" s="281">
        <v>685.79999999999995</v>
      </c>
      <c r="I380" s="282"/>
      <c r="J380" s="283">
        <f>ROUND(I380*H380,2)</f>
        <v>0</v>
      </c>
      <c r="K380" s="279" t="s">
        <v>138</v>
      </c>
      <c r="L380" s="284"/>
      <c r="M380" s="285" t="s">
        <v>1</v>
      </c>
      <c r="N380" s="286" t="s">
        <v>46</v>
      </c>
      <c r="O380" s="92"/>
      <c r="P380" s="228">
        <f>O380*H380</f>
        <v>0</v>
      </c>
      <c r="Q380" s="228">
        <v>1</v>
      </c>
      <c r="R380" s="228">
        <f>Q380*H380</f>
        <v>685.79999999999995</v>
      </c>
      <c r="S380" s="228">
        <v>0</v>
      </c>
      <c r="T380" s="229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0" t="s">
        <v>183</v>
      </c>
      <c r="AT380" s="230" t="s">
        <v>295</v>
      </c>
      <c r="AU380" s="230" t="s">
        <v>91</v>
      </c>
      <c r="AY380" s="18" t="s">
        <v>132</v>
      </c>
      <c r="BE380" s="231">
        <f>IF(N380="základní",J380,0)</f>
        <v>0</v>
      </c>
      <c r="BF380" s="231">
        <f>IF(N380="snížená",J380,0)</f>
        <v>0</v>
      </c>
      <c r="BG380" s="231">
        <f>IF(N380="zákl. přenesená",J380,0)</f>
        <v>0</v>
      </c>
      <c r="BH380" s="231">
        <f>IF(N380="sníž. přenesená",J380,0)</f>
        <v>0</v>
      </c>
      <c r="BI380" s="231">
        <f>IF(N380="nulová",J380,0)</f>
        <v>0</v>
      </c>
      <c r="BJ380" s="18" t="s">
        <v>89</v>
      </c>
      <c r="BK380" s="231">
        <f>ROUND(I380*H380,2)</f>
        <v>0</v>
      </c>
      <c r="BL380" s="18" t="s">
        <v>139</v>
      </c>
      <c r="BM380" s="230" t="s">
        <v>310</v>
      </c>
    </row>
    <row r="381" s="14" customFormat="1">
      <c r="A381" s="14"/>
      <c r="B381" s="243"/>
      <c r="C381" s="244"/>
      <c r="D381" s="234" t="s">
        <v>141</v>
      </c>
      <c r="E381" s="244"/>
      <c r="F381" s="246" t="s">
        <v>800</v>
      </c>
      <c r="G381" s="244"/>
      <c r="H381" s="247">
        <v>685.79999999999995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141</v>
      </c>
      <c r="AU381" s="253" t="s">
        <v>91</v>
      </c>
      <c r="AV381" s="14" t="s">
        <v>91</v>
      </c>
      <c r="AW381" s="14" t="s">
        <v>4</v>
      </c>
      <c r="AX381" s="14" t="s">
        <v>89</v>
      </c>
      <c r="AY381" s="253" t="s">
        <v>132</v>
      </c>
    </row>
    <row r="382" s="2" customFormat="1" ht="55.5" customHeight="1">
      <c r="A382" s="39"/>
      <c r="B382" s="40"/>
      <c r="C382" s="219" t="s">
        <v>448</v>
      </c>
      <c r="D382" s="219" t="s">
        <v>134</v>
      </c>
      <c r="E382" s="220" t="s">
        <v>801</v>
      </c>
      <c r="F382" s="221" t="s">
        <v>802</v>
      </c>
      <c r="G382" s="222" t="s">
        <v>137</v>
      </c>
      <c r="H382" s="223">
        <v>442.18000000000001</v>
      </c>
      <c r="I382" s="224"/>
      <c r="J382" s="225">
        <f>ROUND(I382*H382,2)</f>
        <v>0</v>
      </c>
      <c r="K382" s="221" t="s">
        <v>138</v>
      </c>
      <c r="L382" s="45"/>
      <c r="M382" s="226" t="s">
        <v>1</v>
      </c>
      <c r="N382" s="227" t="s">
        <v>46</v>
      </c>
      <c r="O382" s="92"/>
      <c r="P382" s="228">
        <f>O382*H382</f>
        <v>0</v>
      </c>
      <c r="Q382" s="228">
        <v>0</v>
      </c>
      <c r="R382" s="228">
        <f>Q382*H382</f>
        <v>0</v>
      </c>
      <c r="S382" s="228">
        <v>0</v>
      </c>
      <c r="T382" s="229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0" t="s">
        <v>139</v>
      </c>
      <c r="AT382" s="230" t="s">
        <v>134</v>
      </c>
      <c r="AU382" s="230" t="s">
        <v>91</v>
      </c>
      <c r="AY382" s="18" t="s">
        <v>132</v>
      </c>
      <c r="BE382" s="231">
        <f>IF(N382="základní",J382,0)</f>
        <v>0</v>
      </c>
      <c r="BF382" s="231">
        <f>IF(N382="snížená",J382,0)</f>
        <v>0</v>
      </c>
      <c r="BG382" s="231">
        <f>IF(N382="zákl. přenesená",J382,0)</f>
        <v>0</v>
      </c>
      <c r="BH382" s="231">
        <f>IF(N382="sníž. přenesená",J382,0)</f>
        <v>0</v>
      </c>
      <c r="BI382" s="231">
        <f>IF(N382="nulová",J382,0)</f>
        <v>0</v>
      </c>
      <c r="BJ382" s="18" t="s">
        <v>89</v>
      </c>
      <c r="BK382" s="231">
        <f>ROUND(I382*H382,2)</f>
        <v>0</v>
      </c>
      <c r="BL382" s="18" t="s">
        <v>139</v>
      </c>
      <c r="BM382" s="230" t="s">
        <v>315</v>
      </c>
    </row>
    <row r="383" s="14" customFormat="1">
      <c r="A383" s="14"/>
      <c r="B383" s="243"/>
      <c r="C383" s="244"/>
      <c r="D383" s="234" t="s">
        <v>141</v>
      </c>
      <c r="E383" s="245" t="s">
        <v>1</v>
      </c>
      <c r="F383" s="246" t="s">
        <v>803</v>
      </c>
      <c r="G383" s="244"/>
      <c r="H383" s="247">
        <v>412.38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141</v>
      </c>
      <c r="AU383" s="253" t="s">
        <v>91</v>
      </c>
      <c r="AV383" s="14" t="s">
        <v>91</v>
      </c>
      <c r="AW383" s="14" t="s">
        <v>36</v>
      </c>
      <c r="AX383" s="14" t="s">
        <v>81</v>
      </c>
      <c r="AY383" s="253" t="s">
        <v>132</v>
      </c>
    </row>
    <row r="384" s="13" customFormat="1">
      <c r="A384" s="13"/>
      <c r="B384" s="232"/>
      <c r="C384" s="233"/>
      <c r="D384" s="234" t="s">
        <v>141</v>
      </c>
      <c r="E384" s="235" t="s">
        <v>1</v>
      </c>
      <c r="F384" s="236" t="s">
        <v>203</v>
      </c>
      <c r="G384" s="233"/>
      <c r="H384" s="235" t="s">
        <v>1</v>
      </c>
      <c r="I384" s="237"/>
      <c r="J384" s="233"/>
      <c r="K384" s="233"/>
      <c r="L384" s="238"/>
      <c r="M384" s="239"/>
      <c r="N384" s="240"/>
      <c r="O384" s="240"/>
      <c r="P384" s="240"/>
      <c r="Q384" s="240"/>
      <c r="R384" s="240"/>
      <c r="S384" s="240"/>
      <c r="T384" s="241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2" t="s">
        <v>141</v>
      </c>
      <c r="AU384" s="242" t="s">
        <v>91</v>
      </c>
      <c r="AV384" s="13" t="s">
        <v>89</v>
      </c>
      <c r="AW384" s="13" t="s">
        <v>36</v>
      </c>
      <c r="AX384" s="13" t="s">
        <v>81</v>
      </c>
      <c r="AY384" s="242" t="s">
        <v>132</v>
      </c>
    </row>
    <row r="385" s="14" customFormat="1">
      <c r="A385" s="14"/>
      <c r="B385" s="243"/>
      <c r="C385" s="244"/>
      <c r="D385" s="234" t="s">
        <v>141</v>
      </c>
      <c r="E385" s="245" t="s">
        <v>1</v>
      </c>
      <c r="F385" s="246" t="s">
        <v>804</v>
      </c>
      <c r="G385" s="244"/>
      <c r="H385" s="247">
        <v>22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141</v>
      </c>
      <c r="AU385" s="253" t="s">
        <v>91</v>
      </c>
      <c r="AV385" s="14" t="s">
        <v>91</v>
      </c>
      <c r="AW385" s="14" t="s">
        <v>36</v>
      </c>
      <c r="AX385" s="14" t="s">
        <v>81</v>
      </c>
      <c r="AY385" s="253" t="s">
        <v>132</v>
      </c>
    </row>
    <row r="386" s="14" customFormat="1">
      <c r="A386" s="14"/>
      <c r="B386" s="243"/>
      <c r="C386" s="244"/>
      <c r="D386" s="234" t="s">
        <v>141</v>
      </c>
      <c r="E386" s="245" t="s">
        <v>1</v>
      </c>
      <c r="F386" s="246" t="s">
        <v>700</v>
      </c>
      <c r="G386" s="244"/>
      <c r="H386" s="247">
        <v>3.3999999999999999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141</v>
      </c>
      <c r="AU386" s="253" t="s">
        <v>91</v>
      </c>
      <c r="AV386" s="14" t="s">
        <v>91</v>
      </c>
      <c r="AW386" s="14" t="s">
        <v>36</v>
      </c>
      <c r="AX386" s="14" t="s">
        <v>81</v>
      </c>
      <c r="AY386" s="253" t="s">
        <v>132</v>
      </c>
    </row>
    <row r="387" s="14" customFormat="1">
      <c r="A387" s="14"/>
      <c r="B387" s="243"/>
      <c r="C387" s="244"/>
      <c r="D387" s="234" t="s">
        <v>141</v>
      </c>
      <c r="E387" s="245" t="s">
        <v>1</v>
      </c>
      <c r="F387" s="246" t="s">
        <v>701</v>
      </c>
      <c r="G387" s="244"/>
      <c r="H387" s="247">
        <v>4.4000000000000004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141</v>
      </c>
      <c r="AU387" s="253" t="s">
        <v>91</v>
      </c>
      <c r="AV387" s="14" t="s">
        <v>91</v>
      </c>
      <c r="AW387" s="14" t="s">
        <v>36</v>
      </c>
      <c r="AX387" s="14" t="s">
        <v>81</v>
      </c>
      <c r="AY387" s="253" t="s">
        <v>132</v>
      </c>
    </row>
    <row r="388" s="15" customFormat="1">
      <c r="A388" s="15"/>
      <c r="B388" s="254"/>
      <c r="C388" s="255"/>
      <c r="D388" s="234" t="s">
        <v>141</v>
      </c>
      <c r="E388" s="256" t="s">
        <v>1</v>
      </c>
      <c r="F388" s="257" t="s">
        <v>152</v>
      </c>
      <c r="G388" s="255"/>
      <c r="H388" s="258">
        <v>442.18000000000001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141</v>
      </c>
      <c r="AU388" s="264" t="s">
        <v>91</v>
      </c>
      <c r="AV388" s="15" t="s">
        <v>139</v>
      </c>
      <c r="AW388" s="15" t="s">
        <v>36</v>
      </c>
      <c r="AX388" s="15" t="s">
        <v>89</v>
      </c>
      <c r="AY388" s="264" t="s">
        <v>132</v>
      </c>
    </row>
    <row r="389" s="2" customFormat="1" ht="37.8" customHeight="1">
      <c r="A389" s="39"/>
      <c r="B389" s="40"/>
      <c r="C389" s="219" t="s">
        <v>452</v>
      </c>
      <c r="D389" s="219" t="s">
        <v>134</v>
      </c>
      <c r="E389" s="220" t="s">
        <v>321</v>
      </c>
      <c r="F389" s="221" t="s">
        <v>322</v>
      </c>
      <c r="G389" s="222" t="s">
        <v>137</v>
      </c>
      <c r="H389" s="223">
        <v>246.709</v>
      </c>
      <c r="I389" s="224"/>
      <c r="J389" s="225">
        <f>ROUND(I389*H389,2)</f>
        <v>0</v>
      </c>
      <c r="K389" s="221" t="s">
        <v>138</v>
      </c>
      <c r="L389" s="45"/>
      <c r="M389" s="226" t="s">
        <v>1</v>
      </c>
      <c r="N389" s="227" t="s">
        <v>46</v>
      </c>
      <c r="O389" s="92"/>
      <c r="P389" s="228">
        <f>O389*H389</f>
        <v>0</v>
      </c>
      <c r="Q389" s="228">
        <v>0</v>
      </c>
      <c r="R389" s="228">
        <f>Q389*H389</f>
        <v>0</v>
      </c>
      <c r="S389" s="228">
        <v>0</v>
      </c>
      <c r="T389" s="229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139</v>
      </c>
      <c r="AT389" s="230" t="s">
        <v>134</v>
      </c>
      <c r="AU389" s="230" t="s">
        <v>91</v>
      </c>
      <c r="AY389" s="18" t="s">
        <v>132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89</v>
      </c>
      <c r="BK389" s="231">
        <f>ROUND(I389*H389,2)</f>
        <v>0</v>
      </c>
      <c r="BL389" s="18" t="s">
        <v>139</v>
      </c>
      <c r="BM389" s="230" t="s">
        <v>327</v>
      </c>
    </row>
    <row r="390" s="13" customFormat="1">
      <c r="A390" s="13"/>
      <c r="B390" s="232"/>
      <c r="C390" s="233"/>
      <c r="D390" s="234" t="s">
        <v>141</v>
      </c>
      <c r="E390" s="235" t="s">
        <v>1</v>
      </c>
      <c r="F390" s="236" t="s">
        <v>328</v>
      </c>
      <c r="G390" s="233"/>
      <c r="H390" s="235" t="s">
        <v>1</v>
      </c>
      <c r="I390" s="237"/>
      <c r="J390" s="233"/>
      <c r="K390" s="233"/>
      <c r="L390" s="238"/>
      <c r="M390" s="239"/>
      <c r="N390" s="240"/>
      <c r="O390" s="240"/>
      <c r="P390" s="240"/>
      <c r="Q390" s="240"/>
      <c r="R390" s="240"/>
      <c r="S390" s="240"/>
      <c r="T390" s="241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2" t="s">
        <v>141</v>
      </c>
      <c r="AU390" s="242" t="s">
        <v>91</v>
      </c>
      <c r="AV390" s="13" t="s">
        <v>89</v>
      </c>
      <c r="AW390" s="13" t="s">
        <v>36</v>
      </c>
      <c r="AX390" s="13" t="s">
        <v>81</v>
      </c>
      <c r="AY390" s="242" t="s">
        <v>132</v>
      </c>
    </row>
    <row r="391" s="14" customFormat="1">
      <c r="A391" s="14"/>
      <c r="B391" s="243"/>
      <c r="C391" s="244"/>
      <c r="D391" s="234" t="s">
        <v>141</v>
      </c>
      <c r="E391" s="245" t="s">
        <v>1</v>
      </c>
      <c r="F391" s="246" t="s">
        <v>698</v>
      </c>
      <c r="G391" s="244"/>
      <c r="H391" s="247">
        <v>226.809</v>
      </c>
      <c r="I391" s="248"/>
      <c r="J391" s="244"/>
      <c r="K391" s="244"/>
      <c r="L391" s="249"/>
      <c r="M391" s="250"/>
      <c r="N391" s="251"/>
      <c r="O391" s="251"/>
      <c r="P391" s="251"/>
      <c r="Q391" s="251"/>
      <c r="R391" s="251"/>
      <c r="S391" s="251"/>
      <c r="T391" s="252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3" t="s">
        <v>141</v>
      </c>
      <c r="AU391" s="253" t="s">
        <v>91</v>
      </c>
      <c r="AV391" s="14" t="s">
        <v>91</v>
      </c>
      <c r="AW391" s="14" t="s">
        <v>36</v>
      </c>
      <c r="AX391" s="14" t="s">
        <v>81</v>
      </c>
      <c r="AY391" s="253" t="s">
        <v>132</v>
      </c>
    </row>
    <row r="392" s="13" customFormat="1">
      <c r="A392" s="13"/>
      <c r="B392" s="232"/>
      <c r="C392" s="233"/>
      <c r="D392" s="234" t="s">
        <v>141</v>
      </c>
      <c r="E392" s="235" t="s">
        <v>1</v>
      </c>
      <c r="F392" s="236" t="s">
        <v>203</v>
      </c>
      <c r="G392" s="233"/>
      <c r="H392" s="235" t="s">
        <v>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141</v>
      </c>
      <c r="AU392" s="242" t="s">
        <v>91</v>
      </c>
      <c r="AV392" s="13" t="s">
        <v>89</v>
      </c>
      <c r="AW392" s="13" t="s">
        <v>36</v>
      </c>
      <c r="AX392" s="13" t="s">
        <v>81</v>
      </c>
      <c r="AY392" s="242" t="s">
        <v>132</v>
      </c>
    </row>
    <row r="393" s="14" customFormat="1">
      <c r="A393" s="14"/>
      <c r="B393" s="243"/>
      <c r="C393" s="244"/>
      <c r="D393" s="234" t="s">
        <v>141</v>
      </c>
      <c r="E393" s="245" t="s">
        <v>1</v>
      </c>
      <c r="F393" s="246" t="s">
        <v>699</v>
      </c>
      <c r="G393" s="244"/>
      <c r="H393" s="247">
        <v>12.1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141</v>
      </c>
      <c r="AU393" s="253" t="s">
        <v>91</v>
      </c>
      <c r="AV393" s="14" t="s">
        <v>91</v>
      </c>
      <c r="AW393" s="14" t="s">
        <v>36</v>
      </c>
      <c r="AX393" s="14" t="s">
        <v>81</v>
      </c>
      <c r="AY393" s="253" t="s">
        <v>132</v>
      </c>
    </row>
    <row r="394" s="14" customFormat="1">
      <c r="A394" s="14"/>
      <c r="B394" s="243"/>
      <c r="C394" s="244"/>
      <c r="D394" s="234" t="s">
        <v>141</v>
      </c>
      <c r="E394" s="245" t="s">
        <v>1</v>
      </c>
      <c r="F394" s="246" t="s">
        <v>700</v>
      </c>
      <c r="G394" s="244"/>
      <c r="H394" s="247">
        <v>3.3999999999999999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141</v>
      </c>
      <c r="AU394" s="253" t="s">
        <v>91</v>
      </c>
      <c r="AV394" s="14" t="s">
        <v>91</v>
      </c>
      <c r="AW394" s="14" t="s">
        <v>36</v>
      </c>
      <c r="AX394" s="14" t="s">
        <v>81</v>
      </c>
      <c r="AY394" s="253" t="s">
        <v>132</v>
      </c>
    </row>
    <row r="395" s="14" customFormat="1">
      <c r="A395" s="14"/>
      <c r="B395" s="243"/>
      <c r="C395" s="244"/>
      <c r="D395" s="234" t="s">
        <v>141</v>
      </c>
      <c r="E395" s="245" t="s">
        <v>1</v>
      </c>
      <c r="F395" s="246" t="s">
        <v>701</v>
      </c>
      <c r="G395" s="244"/>
      <c r="H395" s="247">
        <v>4.4000000000000004</v>
      </c>
      <c r="I395" s="248"/>
      <c r="J395" s="244"/>
      <c r="K395" s="244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141</v>
      </c>
      <c r="AU395" s="253" t="s">
        <v>91</v>
      </c>
      <c r="AV395" s="14" t="s">
        <v>91</v>
      </c>
      <c r="AW395" s="14" t="s">
        <v>36</v>
      </c>
      <c r="AX395" s="14" t="s">
        <v>81</v>
      </c>
      <c r="AY395" s="253" t="s">
        <v>132</v>
      </c>
    </row>
    <row r="396" s="15" customFormat="1">
      <c r="A396" s="15"/>
      <c r="B396" s="254"/>
      <c r="C396" s="255"/>
      <c r="D396" s="234" t="s">
        <v>141</v>
      </c>
      <c r="E396" s="256" t="s">
        <v>1</v>
      </c>
      <c r="F396" s="257" t="s">
        <v>152</v>
      </c>
      <c r="G396" s="255"/>
      <c r="H396" s="258">
        <v>246.709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4" t="s">
        <v>141</v>
      </c>
      <c r="AU396" s="264" t="s">
        <v>91</v>
      </c>
      <c r="AV396" s="15" t="s">
        <v>139</v>
      </c>
      <c r="AW396" s="15" t="s">
        <v>36</v>
      </c>
      <c r="AX396" s="15" t="s">
        <v>89</v>
      </c>
      <c r="AY396" s="264" t="s">
        <v>132</v>
      </c>
    </row>
    <row r="397" s="2" customFormat="1" ht="37.8" customHeight="1">
      <c r="A397" s="39"/>
      <c r="B397" s="40"/>
      <c r="C397" s="219" t="s">
        <v>458</v>
      </c>
      <c r="D397" s="219" t="s">
        <v>134</v>
      </c>
      <c r="E397" s="220" t="s">
        <v>332</v>
      </c>
      <c r="F397" s="221" t="s">
        <v>333</v>
      </c>
      <c r="G397" s="222" t="s">
        <v>137</v>
      </c>
      <c r="H397" s="223">
        <v>688.88900000000001</v>
      </c>
      <c r="I397" s="224"/>
      <c r="J397" s="225">
        <f>ROUND(I397*H397,2)</f>
        <v>0</v>
      </c>
      <c r="K397" s="221" t="s">
        <v>138</v>
      </c>
      <c r="L397" s="45"/>
      <c r="M397" s="226" t="s">
        <v>1</v>
      </c>
      <c r="N397" s="227" t="s">
        <v>46</v>
      </c>
      <c r="O397" s="92"/>
      <c r="P397" s="228">
        <f>O397*H397</f>
        <v>0</v>
      </c>
      <c r="Q397" s="228">
        <v>0</v>
      </c>
      <c r="R397" s="228">
        <f>Q397*H397</f>
        <v>0</v>
      </c>
      <c r="S397" s="228">
        <v>0</v>
      </c>
      <c r="T397" s="229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0" t="s">
        <v>139</v>
      </c>
      <c r="AT397" s="230" t="s">
        <v>134</v>
      </c>
      <c r="AU397" s="230" t="s">
        <v>91</v>
      </c>
      <c r="AY397" s="18" t="s">
        <v>132</v>
      </c>
      <c r="BE397" s="231">
        <f>IF(N397="základní",J397,0)</f>
        <v>0</v>
      </c>
      <c r="BF397" s="231">
        <f>IF(N397="snížená",J397,0)</f>
        <v>0</v>
      </c>
      <c r="BG397" s="231">
        <f>IF(N397="zákl. přenesená",J397,0)</f>
        <v>0</v>
      </c>
      <c r="BH397" s="231">
        <f>IF(N397="sníž. přenesená",J397,0)</f>
        <v>0</v>
      </c>
      <c r="BI397" s="231">
        <f>IF(N397="nulová",J397,0)</f>
        <v>0</v>
      </c>
      <c r="BJ397" s="18" t="s">
        <v>89</v>
      </c>
      <c r="BK397" s="231">
        <f>ROUND(I397*H397,2)</f>
        <v>0</v>
      </c>
      <c r="BL397" s="18" t="s">
        <v>139</v>
      </c>
      <c r="BM397" s="230" t="s">
        <v>805</v>
      </c>
    </row>
    <row r="398" s="14" customFormat="1">
      <c r="A398" s="14"/>
      <c r="B398" s="243"/>
      <c r="C398" s="244"/>
      <c r="D398" s="234" t="s">
        <v>141</v>
      </c>
      <c r="E398" s="245" t="s">
        <v>1</v>
      </c>
      <c r="F398" s="246" t="s">
        <v>806</v>
      </c>
      <c r="G398" s="244"/>
      <c r="H398" s="247">
        <v>639.18899999999996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141</v>
      </c>
      <c r="AU398" s="253" t="s">
        <v>91</v>
      </c>
      <c r="AV398" s="14" t="s">
        <v>91</v>
      </c>
      <c r="AW398" s="14" t="s">
        <v>36</v>
      </c>
      <c r="AX398" s="14" t="s">
        <v>81</v>
      </c>
      <c r="AY398" s="253" t="s">
        <v>132</v>
      </c>
    </row>
    <row r="399" s="14" customFormat="1">
      <c r="A399" s="14"/>
      <c r="B399" s="243"/>
      <c r="C399" s="244"/>
      <c r="D399" s="234" t="s">
        <v>141</v>
      </c>
      <c r="E399" s="245" t="s">
        <v>1</v>
      </c>
      <c r="F399" s="246" t="s">
        <v>807</v>
      </c>
      <c r="G399" s="244"/>
      <c r="H399" s="247">
        <v>49.700000000000003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141</v>
      </c>
      <c r="AU399" s="253" t="s">
        <v>91</v>
      </c>
      <c r="AV399" s="14" t="s">
        <v>91</v>
      </c>
      <c r="AW399" s="14" t="s">
        <v>36</v>
      </c>
      <c r="AX399" s="14" t="s">
        <v>81</v>
      </c>
      <c r="AY399" s="253" t="s">
        <v>132</v>
      </c>
    </row>
    <row r="400" s="15" customFormat="1">
      <c r="A400" s="15"/>
      <c r="B400" s="254"/>
      <c r="C400" s="255"/>
      <c r="D400" s="234" t="s">
        <v>141</v>
      </c>
      <c r="E400" s="256" t="s">
        <v>1</v>
      </c>
      <c r="F400" s="257" t="s">
        <v>152</v>
      </c>
      <c r="G400" s="255"/>
      <c r="H400" s="258">
        <v>688.88900000000001</v>
      </c>
      <c r="I400" s="259"/>
      <c r="J400" s="255"/>
      <c r="K400" s="255"/>
      <c r="L400" s="260"/>
      <c r="M400" s="261"/>
      <c r="N400" s="262"/>
      <c r="O400" s="262"/>
      <c r="P400" s="262"/>
      <c r="Q400" s="262"/>
      <c r="R400" s="262"/>
      <c r="S400" s="262"/>
      <c r="T400" s="263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64" t="s">
        <v>141</v>
      </c>
      <c r="AU400" s="264" t="s">
        <v>91</v>
      </c>
      <c r="AV400" s="15" t="s">
        <v>139</v>
      </c>
      <c r="AW400" s="15" t="s">
        <v>36</v>
      </c>
      <c r="AX400" s="15" t="s">
        <v>89</v>
      </c>
      <c r="AY400" s="264" t="s">
        <v>132</v>
      </c>
    </row>
    <row r="401" s="2" customFormat="1" ht="16.5" customHeight="1">
      <c r="A401" s="39"/>
      <c r="B401" s="40"/>
      <c r="C401" s="277" t="s">
        <v>462</v>
      </c>
      <c r="D401" s="277" t="s">
        <v>295</v>
      </c>
      <c r="E401" s="278" t="s">
        <v>337</v>
      </c>
      <c r="F401" s="279" t="s">
        <v>338</v>
      </c>
      <c r="G401" s="280" t="s">
        <v>339</v>
      </c>
      <c r="H401" s="281">
        <v>13.778000000000001</v>
      </c>
      <c r="I401" s="282"/>
      <c r="J401" s="283">
        <f>ROUND(I401*H401,2)</f>
        <v>0</v>
      </c>
      <c r="K401" s="279" t="s">
        <v>138</v>
      </c>
      <c r="L401" s="284"/>
      <c r="M401" s="285" t="s">
        <v>1</v>
      </c>
      <c r="N401" s="286" t="s">
        <v>46</v>
      </c>
      <c r="O401" s="92"/>
      <c r="P401" s="228">
        <f>O401*H401</f>
        <v>0</v>
      </c>
      <c r="Q401" s="228">
        <v>0.001</v>
      </c>
      <c r="R401" s="228">
        <f>Q401*H401</f>
        <v>0.013778</v>
      </c>
      <c r="S401" s="228">
        <v>0</v>
      </c>
      <c r="T401" s="229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0" t="s">
        <v>183</v>
      </c>
      <c r="AT401" s="230" t="s">
        <v>295</v>
      </c>
      <c r="AU401" s="230" t="s">
        <v>91</v>
      </c>
      <c r="AY401" s="18" t="s">
        <v>132</v>
      </c>
      <c r="BE401" s="231">
        <f>IF(N401="základní",J401,0)</f>
        <v>0</v>
      </c>
      <c r="BF401" s="231">
        <f>IF(N401="snížená",J401,0)</f>
        <v>0</v>
      </c>
      <c r="BG401" s="231">
        <f>IF(N401="zákl. přenesená",J401,0)</f>
        <v>0</v>
      </c>
      <c r="BH401" s="231">
        <f>IF(N401="sníž. přenesená",J401,0)</f>
        <v>0</v>
      </c>
      <c r="BI401" s="231">
        <f>IF(N401="nulová",J401,0)</f>
        <v>0</v>
      </c>
      <c r="BJ401" s="18" t="s">
        <v>89</v>
      </c>
      <c r="BK401" s="231">
        <f>ROUND(I401*H401,2)</f>
        <v>0</v>
      </c>
      <c r="BL401" s="18" t="s">
        <v>139</v>
      </c>
      <c r="BM401" s="230" t="s">
        <v>808</v>
      </c>
    </row>
    <row r="402" s="14" customFormat="1">
      <c r="A402" s="14"/>
      <c r="B402" s="243"/>
      <c r="C402" s="244"/>
      <c r="D402" s="234" t="s">
        <v>141</v>
      </c>
      <c r="E402" s="245" t="s">
        <v>1</v>
      </c>
      <c r="F402" s="246" t="s">
        <v>809</v>
      </c>
      <c r="G402" s="244"/>
      <c r="H402" s="247">
        <v>12.784000000000001</v>
      </c>
      <c r="I402" s="248"/>
      <c r="J402" s="244"/>
      <c r="K402" s="244"/>
      <c r="L402" s="249"/>
      <c r="M402" s="250"/>
      <c r="N402" s="251"/>
      <c r="O402" s="251"/>
      <c r="P402" s="251"/>
      <c r="Q402" s="251"/>
      <c r="R402" s="251"/>
      <c r="S402" s="251"/>
      <c r="T402" s="252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3" t="s">
        <v>141</v>
      </c>
      <c r="AU402" s="253" t="s">
        <v>91</v>
      </c>
      <c r="AV402" s="14" t="s">
        <v>91</v>
      </c>
      <c r="AW402" s="14" t="s">
        <v>36</v>
      </c>
      <c r="AX402" s="14" t="s">
        <v>81</v>
      </c>
      <c r="AY402" s="253" t="s">
        <v>132</v>
      </c>
    </row>
    <row r="403" s="14" customFormat="1">
      <c r="A403" s="14"/>
      <c r="B403" s="243"/>
      <c r="C403" s="244"/>
      <c r="D403" s="234" t="s">
        <v>141</v>
      </c>
      <c r="E403" s="245" t="s">
        <v>1</v>
      </c>
      <c r="F403" s="246" t="s">
        <v>810</v>
      </c>
      <c r="G403" s="244"/>
      <c r="H403" s="247">
        <v>0.99399999999999999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141</v>
      </c>
      <c r="AU403" s="253" t="s">
        <v>91</v>
      </c>
      <c r="AV403" s="14" t="s">
        <v>91</v>
      </c>
      <c r="AW403" s="14" t="s">
        <v>36</v>
      </c>
      <c r="AX403" s="14" t="s">
        <v>81</v>
      </c>
      <c r="AY403" s="253" t="s">
        <v>132</v>
      </c>
    </row>
    <row r="404" s="15" customFormat="1">
      <c r="A404" s="15"/>
      <c r="B404" s="254"/>
      <c r="C404" s="255"/>
      <c r="D404" s="234" t="s">
        <v>141</v>
      </c>
      <c r="E404" s="256" t="s">
        <v>1</v>
      </c>
      <c r="F404" s="257" t="s">
        <v>152</v>
      </c>
      <c r="G404" s="255"/>
      <c r="H404" s="258">
        <v>13.778000000000001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64" t="s">
        <v>141</v>
      </c>
      <c r="AU404" s="264" t="s">
        <v>91</v>
      </c>
      <c r="AV404" s="15" t="s">
        <v>139</v>
      </c>
      <c r="AW404" s="15" t="s">
        <v>36</v>
      </c>
      <c r="AX404" s="15" t="s">
        <v>89</v>
      </c>
      <c r="AY404" s="264" t="s">
        <v>132</v>
      </c>
    </row>
    <row r="405" s="12" customFormat="1" ht="22.8" customHeight="1">
      <c r="A405" s="12"/>
      <c r="B405" s="203"/>
      <c r="C405" s="204"/>
      <c r="D405" s="205" t="s">
        <v>80</v>
      </c>
      <c r="E405" s="217" t="s">
        <v>91</v>
      </c>
      <c r="F405" s="217" t="s">
        <v>342</v>
      </c>
      <c r="G405" s="204"/>
      <c r="H405" s="204"/>
      <c r="I405" s="207"/>
      <c r="J405" s="218">
        <f>BK405</f>
        <v>0</v>
      </c>
      <c r="K405" s="204"/>
      <c r="L405" s="209"/>
      <c r="M405" s="210"/>
      <c r="N405" s="211"/>
      <c r="O405" s="211"/>
      <c r="P405" s="212">
        <f>SUM(P406:P418)</f>
        <v>0</v>
      </c>
      <c r="Q405" s="211"/>
      <c r="R405" s="212">
        <f>SUM(R406:R418)</f>
        <v>323.45321439999998</v>
      </c>
      <c r="S405" s="211"/>
      <c r="T405" s="213">
        <f>SUM(T406:T418)</f>
        <v>0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14" t="s">
        <v>89</v>
      </c>
      <c r="AT405" s="215" t="s">
        <v>80</v>
      </c>
      <c r="AU405" s="215" t="s">
        <v>89</v>
      </c>
      <c r="AY405" s="214" t="s">
        <v>132</v>
      </c>
      <c r="BK405" s="216">
        <f>SUM(BK406:BK418)</f>
        <v>0</v>
      </c>
    </row>
    <row r="406" s="2" customFormat="1" ht="44.25" customHeight="1">
      <c r="A406" s="39"/>
      <c r="B406" s="40"/>
      <c r="C406" s="219" t="s">
        <v>466</v>
      </c>
      <c r="D406" s="219" t="s">
        <v>134</v>
      </c>
      <c r="E406" s="220" t="s">
        <v>344</v>
      </c>
      <c r="F406" s="221" t="s">
        <v>345</v>
      </c>
      <c r="G406" s="222" t="s">
        <v>186</v>
      </c>
      <c r="H406" s="223">
        <v>114.34</v>
      </c>
      <c r="I406" s="224"/>
      <c r="J406" s="225">
        <f>ROUND(I406*H406,2)</f>
        <v>0</v>
      </c>
      <c r="K406" s="221" t="s">
        <v>138</v>
      </c>
      <c r="L406" s="45"/>
      <c r="M406" s="226" t="s">
        <v>1</v>
      </c>
      <c r="N406" s="227" t="s">
        <v>46</v>
      </c>
      <c r="O406" s="92"/>
      <c r="P406" s="228">
        <f>O406*H406</f>
        <v>0</v>
      </c>
      <c r="Q406" s="228">
        <v>1.6299999999999999</v>
      </c>
      <c r="R406" s="228">
        <f>Q406*H406</f>
        <v>186.3742</v>
      </c>
      <c r="S406" s="228">
        <v>0</v>
      </c>
      <c r="T406" s="229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0" t="s">
        <v>139</v>
      </c>
      <c r="AT406" s="230" t="s">
        <v>134</v>
      </c>
      <c r="AU406" s="230" t="s">
        <v>91</v>
      </c>
      <c r="AY406" s="18" t="s">
        <v>132</v>
      </c>
      <c r="BE406" s="231">
        <f>IF(N406="základní",J406,0)</f>
        <v>0</v>
      </c>
      <c r="BF406" s="231">
        <f>IF(N406="snížená",J406,0)</f>
        <v>0</v>
      </c>
      <c r="BG406" s="231">
        <f>IF(N406="zákl. přenesená",J406,0)</f>
        <v>0</v>
      </c>
      <c r="BH406" s="231">
        <f>IF(N406="sníž. přenesená",J406,0)</f>
        <v>0</v>
      </c>
      <c r="BI406" s="231">
        <f>IF(N406="nulová",J406,0)</f>
        <v>0</v>
      </c>
      <c r="BJ406" s="18" t="s">
        <v>89</v>
      </c>
      <c r="BK406" s="231">
        <f>ROUND(I406*H406,2)</f>
        <v>0</v>
      </c>
      <c r="BL406" s="18" t="s">
        <v>139</v>
      </c>
      <c r="BM406" s="230" t="s">
        <v>346</v>
      </c>
    </row>
    <row r="407" s="13" customFormat="1">
      <c r="A407" s="13"/>
      <c r="B407" s="232"/>
      <c r="C407" s="233"/>
      <c r="D407" s="234" t="s">
        <v>141</v>
      </c>
      <c r="E407" s="235" t="s">
        <v>1</v>
      </c>
      <c r="F407" s="236" t="s">
        <v>142</v>
      </c>
      <c r="G407" s="233"/>
      <c r="H407" s="235" t="s">
        <v>1</v>
      </c>
      <c r="I407" s="237"/>
      <c r="J407" s="233"/>
      <c r="K407" s="233"/>
      <c r="L407" s="238"/>
      <c r="M407" s="239"/>
      <c r="N407" s="240"/>
      <c r="O407" s="240"/>
      <c r="P407" s="240"/>
      <c r="Q407" s="240"/>
      <c r="R407" s="240"/>
      <c r="S407" s="240"/>
      <c r="T407" s="241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2" t="s">
        <v>141</v>
      </c>
      <c r="AU407" s="242" t="s">
        <v>91</v>
      </c>
      <c r="AV407" s="13" t="s">
        <v>89</v>
      </c>
      <c r="AW407" s="13" t="s">
        <v>36</v>
      </c>
      <c r="AX407" s="13" t="s">
        <v>81</v>
      </c>
      <c r="AY407" s="242" t="s">
        <v>132</v>
      </c>
    </row>
    <row r="408" s="14" customFormat="1">
      <c r="A408" s="14"/>
      <c r="B408" s="243"/>
      <c r="C408" s="244"/>
      <c r="D408" s="234" t="s">
        <v>141</v>
      </c>
      <c r="E408" s="245" t="s">
        <v>1</v>
      </c>
      <c r="F408" s="246" t="s">
        <v>811</v>
      </c>
      <c r="G408" s="244"/>
      <c r="H408" s="247">
        <v>89.924999999999997</v>
      </c>
      <c r="I408" s="248"/>
      <c r="J408" s="244"/>
      <c r="K408" s="244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141</v>
      </c>
      <c r="AU408" s="253" t="s">
        <v>91</v>
      </c>
      <c r="AV408" s="14" t="s">
        <v>91</v>
      </c>
      <c r="AW408" s="14" t="s">
        <v>36</v>
      </c>
      <c r="AX408" s="14" t="s">
        <v>81</v>
      </c>
      <c r="AY408" s="253" t="s">
        <v>132</v>
      </c>
    </row>
    <row r="409" s="13" customFormat="1">
      <c r="A409" s="13"/>
      <c r="B409" s="232"/>
      <c r="C409" s="233"/>
      <c r="D409" s="234" t="s">
        <v>141</v>
      </c>
      <c r="E409" s="235" t="s">
        <v>1</v>
      </c>
      <c r="F409" s="236" t="s">
        <v>203</v>
      </c>
      <c r="G409" s="233"/>
      <c r="H409" s="235" t="s">
        <v>1</v>
      </c>
      <c r="I409" s="237"/>
      <c r="J409" s="233"/>
      <c r="K409" s="233"/>
      <c r="L409" s="238"/>
      <c r="M409" s="239"/>
      <c r="N409" s="240"/>
      <c r="O409" s="240"/>
      <c r="P409" s="240"/>
      <c r="Q409" s="240"/>
      <c r="R409" s="240"/>
      <c r="S409" s="240"/>
      <c r="T409" s="241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2" t="s">
        <v>141</v>
      </c>
      <c r="AU409" s="242" t="s">
        <v>91</v>
      </c>
      <c r="AV409" s="13" t="s">
        <v>89</v>
      </c>
      <c r="AW409" s="13" t="s">
        <v>36</v>
      </c>
      <c r="AX409" s="13" t="s">
        <v>81</v>
      </c>
      <c r="AY409" s="242" t="s">
        <v>132</v>
      </c>
    </row>
    <row r="410" s="14" customFormat="1">
      <c r="A410" s="14"/>
      <c r="B410" s="243"/>
      <c r="C410" s="244"/>
      <c r="D410" s="234" t="s">
        <v>141</v>
      </c>
      <c r="E410" s="245" t="s">
        <v>1</v>
      </c>
      <c r="F410" s="246" t="s">
        <v>812</v>
      </c>
      <c r="G410" s="244"/>
      <c r="H410" s="247">
        <v>2.4750000000000001</v>
      </c>
      <c r="I410" s="248"/>
      <c r="J410" s="244"/>
      <c r="K410" s="244"/>
      <c r="L410" s="249"/>
      <c r="M410" s="250"/>
      <c r="N410" s="251"/>
      <c r="O410" s="251"/>
      <c r="P410" s="251"/>
      <c r="Q410" s="251"/>
      <c r="R410" s="251"/>
      <c r="S410" s="251"/>
      <c r="T410" s="252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3" t="s">
        <v>141</v>
      </c>
      <c r="AU410" s="253" t="s">
        <v>91</v>
      </c>
      <c r="AV410" s="14" t="s">
        <v>91</v>
      </c>
      <c r="AW410" s="14" t="s">
        <v>36</v>
      </c>
      <c r="AX410" s="14" t="s">
        <v>81</v>
      </c>
      <c r="AY410" s="253" t="s">
        <v>132</v>
      </c>
    </row>
    <row r="411" s="13" customFormat="1">
      <c r="A411" s="13"/>
      <c r="B411" s="232"/>
      <c r="C411" s="233"/>
      <c r="D411" s="234" t="s">
        <v>141</v>
      </c>
      <c r="E411" s="235" t="s">
        <v>1</v>
      </c>
      <c r="F411" s="236" t="s">
        <v>663</v>
      </c>
      <c r="G411" s="233"/>
      <c r="H411" s="235" t="s">
        <v>1</v>
      </c>
      <c r="I411" s="237"/>
      <c r="J411" s="233"/>
      <c r="K411" s="233"/>
      <c r="L411" s="238"/>
      <c r="M411" s="239"/>
      <c r="N411" s="240"/>
      <c r="O411" s="240"/>
      <c r="P411" s="240"/>
      <c r="Q411" s="240"/>
      <c r="R411" s="240"/>
      <c r="S411" s="240"/>
      <c r="T411" s="241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2" t="s">
        <v>141</v>
      </c>
      <c r="AU411" s="242" t="s">
        <v>91</v>
      </c>
      <c r="AV411" s="13" t="s">
        <v>89</v>
      </c>
      <c r="AW411" s="13" t="s">
        <v>36</v>
      </c>
      <c r="AX411" s="13" t="s">
        <v>81</v>
      </c>
      <c r="AY411" s="242" t="s">
        <v>132</v>
      </c>
    </row>
    <row r="412" s="14" customFormat="1">
      <c r="A412" s="14"/>
      <c r="B412" s="243"/>
      <c r="C412" s="244"/>
      <c r="D412" s="234" t="s">
        <v>141</v>
      </c>
      <c r="E412" s="245" t="s">
        <v>1</v>
      </c>
      <c r="F412" s="246" t="s">
        <v>813</v>
      </c>
      <c r="G412" s="244"/>
      <c r="H412" s="247">
        <v>21.059999999999999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141</v>
      </c>
      <c r="AU412" s="253" t="s">
        <v>91</v>
      </c>
      <c r="AV412" s="14" t="s">
        <v>91</v>
      </c>
      <c r="AW412" s="14" t="s">
        <v>36</v>
      </c>
      <c r="AX412" s="14" t="s">
        <v>81</v>
      </c>
      <c r="AY412" s="253" t="s">
        <v>132</v>
      </c>
    </row>
    <row r="413" s="14" customFormat="1">
      <c r="A413" s="14"/>
      <c r="B413" s="243"/>
      <c r="C413" s="244"/>
      <c r="D413" s="234" t="s">
        <v>141</v>
      </c>
      <c r="E413" s="245" t="s">
        <v>1</v>
      </c>
      <c r="F413" s="246" t="s">
        <v>814</v>
      </c>
      <c r="G413" s="244"/>
      <c r="H413" s="247">
        <v>0.88</v>
      </c>
      <c r="I413" s="248"/>
      <c r="J413" s="244"/>
      <c r="K413" s="244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141</v>
      </c>
      <c r="AU413" s="253" t="s">
        <v>91</v>
      </c>
      <c r="AV413" s="14" t="s">
        <v>91</v>
      </c>
      <c r="AW413" s="14" t="s">
        <v>36</v>
      </c>
      <c r="AX413" s="14" t="s">
        <v>81</v>
      </c>
      <c r="AY413" s="253" t="s">
        <v>132</v>
      </c>
    </row>
    <row r="414" s="15" customFormat="1">
      <c r="A414" s="15"/>
      <c r="B414" s="254"/>
      <c r="C414" s="255"/>
      <c r="D414" s="234" t="s">
        <v>141</v>
      </c>
      <c r="E414" s="256" t="s">
        <v>1</v>
      </c>
      <c r="F414" s="257" t="s">
        <v>152</v>
      </c>
      <c r="G414" s="255"/>
      <c r="H414" s="258">
        <v>114.34</v>
      </c>
      <c r="I414" s="259"/>
      <c r="J414" s="255"/>
      <c r="K414" s="255"/>
      <c r="L414" s="260"/>
      <c r="M414" s="261"/>
      <c r="N414" s="262"/>
      <c r="O414" s="262"/>
      <c r="P414" s="262"/>
      <c r="Q414" s="262"/>
      <c r="R414" s="262"/>
      <c r="S414" s="262"/>
      <c r="T414" s="263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64" t="s">
        <v>141</v>
      </c>
      <c r="AU414" s="264" t="s">
        <v>91</v>
      </c>
      <c r="AV414" s="15" t="s">
        <v>139</v>
      </c>
      <c r="AW414" s="15" t="s">
        <v>36</v>
      </c>
      <c r="AX414" s="15" t="s">
        <v>89</v>
      </c>
      <c r="AY414" s="264" t="s">
        <v>132</v>
      </c>
    </row>
    <row r="415" s="2" customFormat="1" ht="66.75" customHeight="1">
      <c r="A415" s="39"/>
      <c r="B415" s="40"/>
      <c r="C415" s="219" t="s">
        <v>470</v>
      </c>
      <c r="D415" s="219" t="s">
        <v>134</v>
      </c>
      <c r="E415" s="220" t="s">
        <v>351</v>
      </c>
      <c r="F415" s="221" t="s">
        <v>352</v>
      </c>
      <c r="G415" s="222" t="s">
        <v>163</v>
      </c>
      <c r="H415" s="223">
        <v>576</v>
      </c>
      <c r="I415" s="224"/>
      <c r="J415" s="225">
        <f>ROUND(I415*H415,2)</f>
        <v>0</v>
      </c>
      <c r="K415" s="221" t="s">
        <v>138</v>
      </c>
      <c r="L415" s="45"/>
      <c r="M415" s="226" t="s">
        <v>1</v>
      </c>
      <c r="N415" s="227" t="s">
        <v>46</v>
      </c>
      <c r="O415" s="92"/>
      <c r="P415" s="228">
        <f>O415*H415</f>
        <v>0</v>
      </c>
      <c r="Q415" s="228">
        <v>0.23798440000000001</v>
      </c>
      <c r="R415" s="228">
        <f>Q415*H415</f>
        <v>137.07901440000001</v>
      </c>
      <c r="S415" s="228">
        <v>0</v>
      </c>
      <c r="T415" s="229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0" t="s">
        <v>139</v>
      </c>
      <c r="AT415" s="230" t="s">
        <v>134</v>
      </c>
      <c r="AU415" s="230" t="s">
        <v>91</v>
      </c>
      <c r="AY415" s="18" t="s">
        <v>132</v>
      </c>
      <c r="BE415" s="231">
        <f>IF(N415="základní",J415,0)</f>
        <v>0</v>
      </c>
      <c r="BF415" s="231">
        <f>IF(N415="snížená",J415,0)</f>
        <v>0</v>
      </c>
      <c r="BG415" s="231">
        <f>IF(N415="zákl. přenesená",J415,0)</f>
        <v>0</v>
      </c>
      <c r="BH415" s="231">
        <f>IF(N415="sníž. přenesená",J415,0)</f>
        <v>0</v>
      </c>
      <c r="BI415" s="231">
        <f>IF(N415="nulová",J415,0)</f>
        <v>0</v>
      </c>
      <c r="BJ415" s="18" t="s">
        <v>89</v>
      </c>
      <c r="BK415" s="231">
        <f>ROUND(I415*H415,2)</f>
        <v>0</v>
      </c>
      <c r="BL415" s="18" t="s">
        <v>139</v>
      </c>
      <c r="BM415" s="230" t="s">
        <v>353</v>
      </c>
    </row>
    <row r="416" s="14" customFormat="1">
      <c r="A416" s="14"/>
      <c r="B416" s="243"/>
      <c r="C416" s="244"/>
      <c r="D416" s="234" t="s">
        <v>141</v>
      </c>
      <c r="E416" s="245" t="s">
        <v>1</v>
      </c>
      <c r="F416" s="246" t="s">
        <v>815</v>
      </c>
      <c r="G416" s="244"/>
      <c r="H416" s="247">
        <v>545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141</v>
      </c>
      <c r="AU416" s="253" t="s">
        <v>91</v>
      </c>
      <c r="AV416" s="14" t="s">
        <v>91</v>
      </c>
      <c r="AW416" s="14" t="s">
        <v>36</v>
      </c>
      <c r="AX416" s="14" t="s">
        <v>81</v>
      </c>
      <c r="AY416" s="253" t="s">
        <v>132</v>
      </c>
    </row>
    <row r="417" s="14" customFormat="1">
      <c r="A417" s="14"/>
      <c r="B417" s="243"/>
      <c r="C417" s="244"/>
      <c r="D417" s="234" t="s">
        <v>141</v>
      </c>
      <c r="E417" s="245" t="s">
        <v>1</v>
      </c>
      <c r="F417" s="246" t="s">
        <v>816</v>
      </c>
      <c r="G417" s="244"/>
      <c r="H417" s="247">
        <v>31</v>
      </c>
      <c r="I417" s="248"/>
      <c r="J417" s="244"/>
      <c r="K417" s="244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141</v>
      </c>
      <c r="AU417" s="253" t="s">
        <v>91</v>
      </c>
      <c r="AV417" s="14" t="s">
        <v>91</v>
      </c>
      <c r="AW417" s="14" t="s">
        <v>36</v>
      </c>
      <c r="AX417" s="14" t="s">
        <v>81</v>
      </c>
      <c r="AY417" s="253" t="s">
        <v>132</v>
      </c>
    </row>
    <row r="418" s="15" customFormat="1">
      <c r="A418" s="15"/>
      <c r="B418" s="254"/>
      <c r="C418" s="255"/>
      <c r="D418" s="234" t="s">
        <v>141</v>
      </c>
      <c r="E418" s="256" t="s">
        <v>1</v>
      </c>
      <c r="F418" s="257" t="s">
        <v>152</v>
      </c>
      <c r="G418" s="255"/>
      <c r="H418" s="258">
        <v>576</v>
      </c>
      <c r="I418" s="259"/>
      <c r="J418" s="255"/>
      <c r="K418" s="255"/>
      <c r="L418" s="260"/>
      <c r="M418" s="261"/>
      <c r="N418" s="262"/>
      <c r="O418" s="262"/>
      <c r="P418" s="262"/>
      <c r="Q418" s="262"/>
      <c r="R418" s="262"/>
      <c r="S418" s="262"/>
      <c r="T418" s="263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4" t="s">
        <v>141</v>
      </c>
      <c r="AU418" s="264" t="s">
        <v>91</v>
      </c>
      <c r="AV418" s="15" t="s">
        <v>139</v>
      </c>
      <c r="AW418" s="15" t="s">
        <v>36</v>
      </c>
      <c r="AX418" s="15" t="s">
        <v>89</v>
      </c>
      <c r="AY418" s="264" t="s">
        <v>132</v>
      </c>
    </row>
    <row r="419" s="12" customFormat="1" ht="22.8" customHeight="1">
      <c r="A419" s="12"/>
      <c r="B419" s="203"/>
      <c r="C419" s="204"/>
      <c r="D419" s="205" t="s">
        <v>80</v>
      </c>
      <c r="E419" s="217" t="s">
        <v>153</v>
      </c>
      <c r="F419" s="217" t="s">
        <v>355</v>
      </c>
      <c r="G419" s="204"/>
      <c r="H419" s="204"/>
      <c r="I419" s="207"/>
      <c r="J419" s="218">
        <f>BK419</f>
        <v>0</v>
      </c>
      <c r="K419" s="204"/>
      <c r="L419" s="209"/>
      <c r="M419" s="210"/>
      <c r="N419" s="211"/>
      <c r="O419" s="211"/>
      <c r="P419" s="212">
        <f>SUM(P420:P424)</f>
        <v>0</v>
      </c>
      <c r="Q419" s="211"/>
      <c r="R419" s="212">
        <f>SUM(R420:R424)</f>
        <v>7.4169006</v>
      </c>
      <c r="S419" s="211"/>
      <c r="T419" s="213">
        <f>SUM(T420:T424)</f>
        <v>0</v>
      </c>
      <c r="U419" s="12"/>
      <c r="V419" s="12"/>
      <c r="W419" s="12"/>
      <c r="X419" s="12"/>
      <c r="Y419" s="12"/>
      <c r="Z419" s="12"/>
      <c r="AA419" s="12"/>
      <c r="AB419" s="12"/>
      <c r="AC419" s="12"/>
      <c r="AD419" s="12"/>
      <c r="AE419" s="12"/>
      <c r="AR419" s="214" t="s">
        <v>89</v>
      </c>
      <c r="AT419" s="215" t="s">
        <v>80</v>
      </c>
      <c r="AU419" s="215" t="s">
        <v>89</v>
      </c>
      <c r="AY419" s="214" t="s">
        <v>132</v>
      </c>
      <c r="BK419" s="216">
        <f>SUM(BK420:BK424)</f>
        <v>0</v>
      </c>
    </row>
    <row r="420" s="2" customFormat="1" ht="44.25" customHeight="1">
      <c r="A420" s="39"/>
      <c r="B420" s="40"/>
      <c r="C420" s="219" t="s">
        <v>474</v>
      </c>
      <c r="D420" s="219" t="s">
        <v>134</v>
      </c>
      <c r="E420" s="220" t="s">
        <v>817</v>
      </c>
      <c r="F420" s="221" t="s">
        <v>818</v>
      </c>
      <c r="G420" s="222" t="s">
        <v>398</v>
      </c>
      <c r="H420" s="223">
        <v>1</v>
      </c>
      <c r="I420" s="224"/>
      <c r="J420" s="225">
        <f>ROUND(I420*H420,2)</f>
        <v>0</v>
      </c>
      <c r="K420" s="221" t="s">
        <v>138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0.016900600000000002</v>
      </c>
      <c r="R420" s="228">
        <f>Q420*H420</f>
        <v>0.016900600000000002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139</v>
      </c>
      <c r="AT420" s="230" t="s">
        <v>134</v>
      </c>
      <c r="AU420" s="230" t="s">
        <v>91</v>
      </c>
      <c r="AY420" s="18" t="s">
        <v>132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89</v>
      </c>
      <c r="BK420" s="231">
        <f>ROUND(I420*H420,2)</f>
        <v>0</v>
      </c>
      <c r="BL420" s="18" t="s">
        <v>139</v>
      </c>
      <c r="BM420" s="230" t="s">
        <v>819</v>
      </c>
    </row>
    <row r="421" s="2" customFormat="1" ht="24.15" customHeight="1">
      <c r="A421" s="39"/>
      <c r="B421" s="40"/>
      <c r="C421" s="277" t="s">
        <v>478</v>
      </c>
      <c r="D421" s="277" t="s">
        <v>295</v>
      </c>
      <c r="E421" s="278" t="s">
        <v>820</v>
      </c>
      <c r="F421" s="279" t="s">
        <v>821</v>
      </c>
      <c r="G421" s="280" t="s">
        <v>398</v>
      </c>
      <c r="H421" s="281">
        <v>1</v>
      </c>
      <c r="I421" s="282"/>
      <c r="J421" s="283">
        <f>ROUND(I421*H421,2)</f>
        <v>0</v>
      </c>
      <c r="K421" s="279" t="s">
        <v>1</v>
      </c>
      <c r="L421" s="284"/>
      <c r="M421" s="285" t="s">
        <v>1</v>
      </c>
      <c r="N421" s="286" t="s">
        <v>46</v>
      </c>
      <c r="O421" s="92"/>
      <c r="P421" s="228">
        <f>O421*H421</f>
        <v>0</v>
      </c>
      <c r="Q421" s="228">
        <v>5.1100000000000003</v>
      </c>
      <c r="R421" s="228">
        <f>Q421*H421</f>
        <v>5.1100000000000003</v>
      </c>
      <c r="S421" s="228">
        <v>0</v>
      </c>
      <c r="T421" s="229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0" t="s">
        <v>183</v>
      </c>
      <c r="AT421" s="230" t="s">
        <v>295</v>
      </c>
      <c r="AU421" s="230" t="s">
        <v>91</v>
      </c>
      <c r="AY421" s="18" t="s">
        <v>132</v>
      </c>
      <c r="BE421" s="231">
        <f>IF(N421="základní",J421,0)</f>
        <v>0</v>
      </c>
      <c r="BF421" s="231">
        <f>IF(N421="snížená",J421,0)</f>
        <v>0</v>
      </c>
      <c r="BG421" s="231">
        <f>IF(N421="zákl. přenesená",J421,0)</f>
        <v>0</v>
      </c>
      <c r="BH421" s="231">
        <f>IF(N421="sníž. přenesená",J421,0)</f>
        <v>0</v>
      </c>
      <c r="BI421" s="231">
        <f>IF(N421="nulová",J421,0)</f>
        <v>0</v>
      </c>
      <c r="BJ421" s="18" t="s">
        <v>89</v>
      </c>
      <c r="BK421" s="231">
        <f>ROUND(I421*H421,2)</f>
        <v>0</v>
      </c>
      <c r="BL421" s="18" t="s">
        <v>139</v>
      </c>
      <c r="BM421" s="230" t="s">
        <v>822</v>
      </c>
    </row>
    <row r="422" s="2" customFormat="1" ht="37.8" customHeight="1">
      <c r="A422" s="39"/>
      <c r="B422" s="40"/>
      <c r="C422" s="219" t="s">
        <v>482</v>
      </c>
      <c r="D422" s="219" t="s">
        <v>134</v>
      </c>
      <c r="E422" s="220" t="s">
        <v>823</v>
      </c>
      <c r="F422" s="221" t="s">
        <v>824</v>
      </c>
      <c r="G422" s="222" t="s">
        <v>398</v>
      </c>
      <c r="H422" s="223">
        <v>1</v>
      </c>
      <c r="I422" s="224"/>
      <c r="J422" s="225">
        <f>ROUND(I422*H422,2)</f>
        <v>0</v>
      </c>
      <c r="K422" s="221" t="s">
        <v>138</v>
      </c>
      <c r="L422" s="45"/>
      <c r="M422" s="226" t="s">
        <v>1</v>
      </c>
      <c r="N422" s="227" t="s">
        <v>46</v>
      </c>
      <c r="O422" s="92"/>
      <c r="P422" s="228">
        <f>O422*H422</f>
        <v>0</v>
      </c>
      <c r="Q422" s="228">
        <v>0</v>
      </c>
      <c r="R422" s="228">
        <f>Q422*H422</f>
        <v>0</v>
      </c>
      <c r="S422" s="228">
        <v>0</v>
      </c>
      <c r="T422" s="229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0" t="s">
        <v>139</v>
      </c>
      <c r="AT422" s="230" t="s">
        <v>134</v>
      </c>
      <c r="AU422" s="230" t="s">
        <v>91</v>
      </c>
      <c r="AY422" s="18" t="s">
        <v>132</v>
      </c>
      <c r="BE422" s="231">
        <f>IF(N422="základní",J422,0)</f>
        <v>0</v>
      </c>
      <c r="BF422" s="231">
        <f>IF(N422="snížená",J422,0)</f>
        <v>0</v>
      </c>
      <c r="BG422" s="231">
        <f>IF(N422="zákl. přenesená",J422,0)</f>
        <v>0</v>
      </c>
      <c r="BH422" s="231">
        <f>IF(N422="sníž. přenesená",J422,0)</f>
        <v>0</v>
      </c>
      <c r="BI422" s="231">
        <f>IF(N422="nulová",J422,0)</f>
        <v>0</v>
      </c>
      <c r="BJ422" s="18" t="s">
        <v>89</v>
      </c>
      <c r="BK422" s="231">
        <f>ROUND(I422*H422,2)</f>
        <v>0</v>
      </c>
      <c r="BL422" s="18" t="s">
        <v>139</v>
      </c>
      <c r="BM422" s="230" t="s">
        <v>825</v>
      </c>
    </row>
    <row r="423" s="2" customFormat="1" ht="33" customHeight="1">
      <c r="A423" s="39"/>
      <c r="B423" s="40"/>
      <c r="C423" s="277" t="s">
        <v>486</v>
      </c>
      <c r="D423" s="277" t="s">
        <v>295</v>
      </c>
      <c r="E423" s="278" t="s">
        <v>826</v>
      </c>
      <c r="F423" s="279" t="s">
        <v>827</v>
      </c>
      <c r="G423" s="280" t="s">
        <v>398</v>
      </c>
      <c r="H423" s="281">
        <v>1</v>
      </c>
      <c r="I423" s="282"/>
      <c r="J423" s="283">
        <f>ROUND(I423*H423,2)</f>
        <v>0</v>
      </c>
      <c r="K423" s="279" t="s">
        <v>138</v>
      </c>
      <c r="L423" s="284"/>
      <c r="M423" s="285" t="s">
        <v>1</v>
      </c>
      <c r="N423" s="286" t="s">
        <v>46</v>
      </c>
      <c r="O423" s="92"/>
      <c r="P423" s="228">
        <f>O423*H423</f>
        <v>0</v>
      </c>
      <c r="Q423" s="228">
        <v>2.29</v>
      </c>
      <c r="R423" s="228">
        <f>Q423*H423</f>
        <v>2.29</v>
      </c>
      <c r="S423" s="228">
        <v>0</v>
      </c>
      <c r="T423" s="229">
        <f>S423*H423</f>
        <v>0</v>
      </c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R423" s="230" t="s">
        <v>183</v>
      </c>
      <c r="AT423" s="230" t="s">
        <v>295</v>
      </c>
      <c r="AU423" s="230" t="s">
        <v>91</v>
      </c>
      <c r="AY423" s="18" t="s">
        <v>132</v>
      </c>
      <c r="BE423" s="231">
        <f>IF(N423="základní",J423,0)</f>
        <v>0</v>
      </c>
      <c r="BF423" s="231">
        <f>IF(N423="snížená",J423,0)</f>
        <v>0</v>
      </c>
      <c r="BG423" s="231">
        <f>IF(N423="zákl. přenesená",J423,0)</f>
        <v>0</v>
      </c>
      <c r="BH423" s="231">
        <f>IF(N423="sníž. přenesená",J423,0)</f>
        <v>0</v>
      </c>
      <c r="BI423" s="231">
        <f>IF(N423="nulová",J423,0)</f>
        <v>0</v>
      </c>
      <c r="BJ423" s="18" t="s">
        <v>89</v>
      </c>
      <c r="BK423" s="231">
        <f>ROUND(I423*H423,2)</f>
        <v>0</v>
      </c>
      <c r="BL423" s="18" t="s">
        <v>139</v>
      </c>
      <c r="BM423" s="230" t="s">
        <v>828</v>
      </c>
    </row>
    <row r="424" s="2" customFormat="1">
      <c r="A424" s="39"/>
      <c r="B424" s="40"/>
      <c r="C424" s="41"/>
      <c r="D424" s="234" t="s">
        <v>392</v>
      </c>
      <c r="E424" s="41"/>
      <c r="F424" s="287" t="s">
        <v>829</v>
      </c>
      <c r="G424" s="41"/>
      <c r="H424" s="41"/>
      <c r="I424" s="288"/>
      <c r="J424" s="41"/>
      <c r="K424" s="41"/>
      <c r="L424" s="45"/>
      <c r="M424" s="289"/>
      <c r="N424" s="290"/>
      <c r="O424" s="92"/>
      <c r="P424" s="92"/>
      <c r="Q424" s="92"/>
      <c r="R424" s="92"/>
      <c r="S424" s="92"/>
      <c r="T424" s="93"/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T424" s="18" t="s">
        <v>392</v>
      </c>
      <c r="AU424" s="18" t="s">
        <v>91</v>
      </c>
    </row>
    <row r="425" s="12" customFormat="1" ht="22.8" customHeight="1">
      <c r="A425" s="12"/>
      <c r="B425" s="203"/>
      <c r="C425" s="204"/>
      <c r="D425" s="205" t="s">
        <v>80</v>
      </c>
      <c r="E425" s="217" t="s">
        <v>139</v>
      </c>
      <c r="F425" s="217" t="s">
        <v>356</v>
      </c>
      <c r="G425" s="204"/>
      <c r="H425" s="204"/>
      <c r="I425" s="207"/>
      <c r="J425" s="218">
        <f>BK425</f>
        <v>0</v>
      </c>
      <c r="K425" s="204"/>
      <c r="L425" s="209"/>
      <c r="M425" s="210"/>
      <c r="N425" s="211"/>
      <c r="O425" s="211"/>
      <c r="P425" s="212">
        <f>SUM(P426:P446)</f>
        <v>0</v>
      </c>
      <c r="Q425" s="211"/>
      <c r="R425" s="212">
        <f>SUM(R426:R446)</f>
        <v>0.58767199999999997</v>
      </c>
      <c r="S425" s="211"/>
      <c r="T425" s="213">
        <f>SUM(T426:T446)</f>
        <v>0</v>
      </c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R425" s="214" t="s">
        <v>89</v>
      </c>
      <c r="AT425" s="215" t="s">
        <v>80</v>
      </c>
      <c r="AU425" s="215" t="s">
        <v>89</v>
      </c>
      <c r="AY425" s="214" t="s">
        <v>132</v>
      </c>
      <c r="BK425" s="216">
        <f>SUM(BK426:BK446)</f>
        <v>0</v>
      </c>
    </row>
    <row r="426" s="2" customFormat="1" ht="24.15" customHeight="1">
      <c r="A426" s="39"/>
      <c r="B426" s="40"/>
      <c r="C426" s="219" t="s">
        <v>490</v>
      </c>
      <c r="D426" s="219" t="s">
        <v>134</v>
      </c>
      <c r="E426" s="220" t="s">
        <v>358</v>
      </c>
      <c r="F426" s="221" t="s">
        <v>359</v>
      </c>
      <c r="G426" s="222" t="s">
        <v>186</v>
      </c>
      <c r="H426" s="223">
        <v>0.5</v>
      </c>
      <c r="I426" s="224"/>
      <c r="J426" s="225">
        <f>ROUND(I426*H426,2)</f>
        <v>0</v>
      </c>
      <c r="K426" s="221" t="s">
        <v>138</v>
      </c>
      <c r="L426" s="45"/>
      <c r="M426" s="226" t="s">
        <v>1</v>
      </c>
      <c r="N426" s="227" t="s">
        <v>46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139</v>
      </c>
      <c r="AT426" s="230" t="s">
        <v>134</v>
      </c>
      <c r="AU426" s="230" t="s">
        <v>91</v>
      </c>
      <c r="AY426" s="18" t="s">
        <v>132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89</v>
      </c>
      <c r="BK426" s="231">
        <f>ROUND(I426*H426,2)</f>
        <v>0</v>
      </c>
      <c r="BL426" s="18" t="s">
        <v>139</v>
      </c>
      <c r="BM426" s="230" t="s">
        <v>830</v>
      </c>
    </row>
    <row r="427" s="14" customFormat="1">
      <c r="A427" s="14"/>
      <c r="B427" s="243"/>
      <c r="C427" s="244"/>
      <c r="D427" s="234" t="s">
        <v>141</v>
      </c>
      <c r="E427" s="245" t="s">
        <v>1</v>
      </c>
      <c r="F427" s="246" t="s">
        <v>831</v>
      </c>
      <c r="G427" s="244"/>
      <c r="H427" s="247">
        <v>0.5</v>
      </c>
      <c r="I427" s="248"/>
      <c r="J427" s="244"/>
      <c r="K427" s="244"/>
      <c r="L427" s="249"/>
      <c r="M427" s="250"/>
      <c r="N427" s="251"/>
      <c r="O427" s="251"/>
      <c r="P427" s="251"/>
      <c r="Q427" s="251"/>
      <c r="R427" s="251"/>
      <c r="S427" s="251"/>
      <c r="T427" s="252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3" t="s">
        <v>141</v>
      </c>
      <c r="AU427" s="253" t="s">
        <v>91</v>
      </c>
      <c r="AV427" s="14" t="s">
        <v>91</v>
      </c>
      <c r="AW427" s="14" t="s">
        <v>36</v>
      </c>
      <c r="AX427" s="14" t="s">
        <v>89</v>
      </c>
      <c r="AY427" s="253" t="s">
        <v>132</v>
      </c>
    </row>
    <row r="428" s="2" customFormat="1" ht="33" customHeight="1">
      <c r="A428" s="39"/>
      <c r="B428" s="40"/>
      <c r="C428" s="219" t="s">
        <v>494</v>
      </c>
      <c r="D428" s="219" t="s">
        <v>134</v>
      </c>
      <c r="E428" s="220" t="s">
        <v>363</v>
      </c>
      <c r="F428" s="221" t="s">
        <v>364</v>
      </c>
      <c r="G428" s="222" t="s">
        <v>186</v>
      </c>
      <c r="H428" s="223">
        <v>62.590000000000003</v>
      </c>
      <c r="I428" s="224"/>
      <c r="J428" s="225">
        <f>ROUND(I428*H428,2)</f>
        <v>0</v>
      </c>
      <c r="K428" s="221" t="s">
        <v>138</v>
      </c>
      <c r="L428" s="45"/>
      <c r="M428" s="226" t="s">
        <v>1</v>
      </c>
      <c r="N428" s="227" t="s">
        <v>46</v>
      </c>
      <c r="O428" s="92"/>
      <c r="P428" s="228">
        <f>O428*H428</f>
        <v>0</v>
      </c>
      <c r="Q428" s="228">
        <v>0</v>
      </c>
      <c r="R428" s="228">
        <f>Q428*H428</f>
        <v>0</v>
      </c>
      <c r="S428" s="228">
        <v>0</v>
      </c>
      <c r="T428" s="229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0" t="s">
        <v>139</v>
      </c>
      <c r="AT428" s="230" t="s">
        <v>134</v>
      </c>
      <c r="AU428" s="230" t="s">
        <v>91</v>
      </c>
      <c r="AY428" s="18" t="s">
        <v>132</v>
      </c>
      <c r="BE428" s="231">
        <f>IF(N428="základní",J428,0)</f>
        <v>0</v>
      </c>
      <c r="BF428" s="231">
        <f>IF(N428="snížená",J428,0)</f>
        <v>0</v>
      </c>
      <c r="BG428" s="231">
        <f>IF(N428="zákl. přenesená",J428,0)</f>
        <v>0</v>
      </c>
      <c r="BH428" s="231">
        <f>IF(N428="sníž. přenesená",J428,0)</f>
        <v>0</v>
      </c>
      <c r="BI428" s="231">
        <f>IF(N428="nulová",J428,0)</f>
        <v>0</v>
      </c>
      <c r="BJ428" s="18" t="s">
        <v>89</v>
      </c>
      <c r="BK428" s="231">
        <f>ROUND(I428*H428,2)</f>
        <v>0</v>
      </c>
      <c r="BL428" s="18" t="s">
        <v>139</v>
      </c>
      <c r="BM428" s="230" t="s">
        <v>365</v>
      </c>
    </row>
    <row r="429" s="13" customFormat="1">
      <c r="A429" s="13"/>
      <c r="B429" s="232"/>
      <c r="C429" s="233"/>
      <c r="D429" s="234" t="s">
        <v>141</v>
      </c>
      <c r="E429" s="235" t="s">
        <v>1</v>
      </c>
      <c r="F429" s="236" t="s">
        <v>142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141</v>
      </c>
      <c r="AU429" s="242" t="s">
        <v>91</v>
      </c>
      <c r="AV429" s="13" t="s">
        <v>89</v>
      </c>
      <c r="AW429" s="13" t="s">
        <v>36</v>
      </c>
      <c r="AX429" s="13" t="s">
        <v>81</v>
      </c>
      <c r="AY429" s="242" t="s">
        <v>132</v>
      </c>
    </row>
    <row r="430" s="13" customFormat="1">
      <c r="A430" s="13"/>
      <c r="B430" s="232"/>
      <c r="C430" s="233"/>
      <c r="D430" s="234" t="s">
        <v>141</v>
      </c>
      <c r="E430" s="235" t="s">
        <v>1</v>
      </c>
      <c r="F430" s="236" t="s">
        <v>194</v>
      </c>
      <c r="G430" s="233"/>
      <c r="H430" s="235" t="s">
        <v>1</v>
      </c>
      <c r="I430" s="237"/>
      <c r="J430" s="233"/>
      <c r="K430" s="233"/>
      <c r="L430" s="238"/>
      <c r="M430" s="239"/>
      <c r="N430" s="240"/>
      <c r="O430" s="240"/>
      <c r="P430" s="240"/>
      <c r="Q430" s="240"/>
      <c r="R430" s="240"/>
      <c r="S430" s="240"/>
      <c r="T430" s="241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2" t="s">
        <v>141</v>
      </c>
      <c r="AU430" s="242" t="s">
        <v>91</v>
      </c>
      <c r="AV430" s="13" t="s">
        <v>89</v>
      </c>
      <c r="AW430" s="13" t="s">
        <v>36</v>
      </c>
      <c r="AX430" s="13" t="s">
        <v>81</v>
      </c>
      <c r="AY430" s="242" t="s">
        <v>132</v>
      </c>
    </row>
    <row r="431" s="14" customFormat="1">
      <c r="A431" s="14"/>
      <c r="B431" s="243"/>
      <c r="C431" s="244"/>
      <c r="D431" s="234" t="s">
        <v>141</v>
      </c>
      <c r="E431" s="245" t="s">
        <v>1</v>
      </c>
      <c r="F431" s="246" t="s">
        <v>832</v>
      </c>
      <c r="G431" s="244"/>
      <c r="H431" s="247">
        <v>60.939999999999998</v>
      </c>
      <c r="I431" s="248"/>
      <c r="J431" s="244"/>
      <c r="K431" s="244"/>
      <c r="L431" s="249"/>
      <c r="M431" s="250"/>
      <c r="N431" s="251"/>
      <c r="O431" s="251"/>
      <c r="P431" s="251"/>
      <c r="Q431" s="251"/>
      <c r="R431" s="251"/>
      <c r="S431" s="251"/>
      <c r="T431" s="252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3" t="s">
        <v>141</v>
      </c>
      <c r="AU431" s="253" t="s">
        <v>91</v>
      </c>
      <c r="AV431" s="14" t="s">
        <v>91</v>
      </c>
      <c r="AW431" s="14" t="s">
        <v>36</v>
      </c>
      <c r="AX431" s="14" t="s">
        <v>81</v>
      </c>
      <c r="AY431" s="253" t="s">
        <v>132</v>
      </c>
    </row>
    <row r="432" s="14" customFormat="1">
      <c r="A432" s="14"/>
      <c r="B432" s="243"/>
      <c r="C432" s="244"/>
      <c r="D432" s="234" t="s">
        <v>141</v>
      </c>
      <c r="E432" s="245" t="s">
        <v>1</v>
      </c>
      <c r="F432" s="246" t="s">
        <v>833</v>
      </c>
      <c r="G432" s="244"/>
      <c r="H432" s="247">
        <v>1.6499999999999999</v>
      </c>
      <c r="I432" s="248"/>
      <c r="J432" s="244"/>
      <c r="K432" s="244"/>
      <c r="L432" s="249"/>
      <c r="M432" s="250"/>
      <c r="N432" s="251"/>
      <c r="O432" s="251"/>
      <c r="P432" s="251"/>
      <c r="Q432" s="251"/>
      <c r="R432" s="251"/>
      <c r="S432" s="251"/>
      <c r="T432" s="252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3" t="s">
        <v>141</v>
      </c>
      <c r="AU432" s="253" t="s">
        <v>91</v>
      </c>
      <c r="AV432" s="14" t="s">
        <v>91</v>
      </c>
      <c r="AW432" s="14" t="s">
        <v>36</v>
      </c>
      <c r="AX432" s="14" t="s">
        <v>81</v>
      </c>
      <c r="AY432" s="253" t="s">
        <v>132</v>
      </c>
    </row>
    <row r="433" s="15" customFormat="1">
      <c r="A433" s="15"/>
      <c r="B433" s="254"/>
      <c r="C433" s="255"/>
      <c r="D433" s="234" t="s">
        <v>141</v>
      </c>
      <c r="E433" s="256" t="s">
        <v>1</v>
      </c>
      <c r="F433" s="257" t="s">
        <v>152</v>
      </c>
      <c r="G433" s="255"/>
      <c r="H433" s="258">
        <v>62.590000000000003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5"/>
      <c r="V433" s="15"/>
      <c r="W433" s="15"/>
      <c r="X433" s="15"/>
      <c r="Y433" s="15"/>
      <c r="Z433" s="15"/>
      <c r="AA433" s="15"/>
      <c r="AB433" s="15"/>
      <c r="AC433" s="15"/>
      <c r="AD433" s="15"/>
      <c r="AE433" s="15"/>
      <c r="AT433" s="264" t="s">
        <v>141</v>
      </c>
      <c r="AU433" s="264" t="s">
        <v>91</v>
      </c>
      <c r="AV433" s="15" t="s">
        <v>139</v>
      </c>
      <c r="AW433" s="15" t="s">
        <v>36</v>
      </c>
      <c r="AX433" s="15" t="s">
        <v>89</v>
      </c>
      <c r="AY433" s="264" t="s">
        <v>132</v>
      </c>
    </row>
    <row r="434" s="2" customFormat="1" ht="24.15" customHeight="1">
      <c r="A434" s="39"/>
      <c r="B434" s="40"/>
      <c r="C434" s="219" t="s">
        <v>498</v>
      </c>
      <c r="D434" s="219" t="s">
        <v>134</v>
      </c>
      <c r="E434" s="220" t="s">
        <v>834</v>
      </c>
      <c r="F434" s="221" t="s">
        <v>835</v>
      </c>
      <c r="G434" s="222" t="s">
        <v>398</v>
      </c>
      <c r="H434" s="223">
        <v>4</v>
      </c>
      <c r="I434" s="224"/>
      <c r="J434" s="225">
        <f>ROUND(I434*H434,2)</f>
        <v>0</v>
      </c>
      <c r="K434" s="221" t="s">
        <v>138</v>
      </c>
      <c r="L434" s="45"/>
      <c r="M434" s="226" t="s">
        <v>1</v>
      </c>
      <c r="N434" s="227" t="s">
        <v>46</v>
      </c>
      <c r="O434" s="92"/>
      <c r="P434" s="228">
        <f>O434*H434</f>
        <v>0</v>
      </c>
      <c r="Q434" s="228">
        <v>0.087417999999999996</v>
      </c>
      <c r="R434" s="228">
        <f>Q434*H434</f>
        <v>0.34967199999999998</v>
      </c>
      <c r="S434" s="228">
        <v>0</v>
      </c>
      <c r="T434" s="229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0" t="s">
        <v>139</v>
      </c>
      <c r="AT434" s="230" t="s">
        <v>134</v>
      </c>
      <c r="AU434" s="230" t="s">
        <v>91</v>
      </c>
      <c r="AY434" s="18" t="s">
        <v>132</v>
      </c>
      <c r="BE434" s="231">
        <f>IF(N434="základní",J434,0)</f>
        <v>0</v>
      </c>
      <c r="BF434" s="231">
        <f>IF(N434="snížená",J434,0)</f>
        <v>0</v>
      </c>
      <c r="BG434" s="231">
        <f>IF(N434="zákl. přenesená",J434,0)</f>
        <v>0</v>
      </c>
      <c r="BH434" s="231">
        <f>IF(N434="sníž. přenesená",J434,0)</f>
        <v>0</v>
      </c>
      <c r="BI434" s="231">
        <f>IF(N434="nulová",J434,0)</f>
        <v>0</v>
      </c>
      <c r="BJ434" s="18" t="s">
        <v>89</v>
      </c>
      <c r="BK434" s="231">
        <f>ROUND(I434*H434,2)</f>
        <v>0</v>
      </c>
      <c r="BL434" s="18" t="s">
        <v>139</v>
      </c>
      <c r="BM434" s="230" t="s">
        <v>836</v>
      </c>
    </row>
    <row r="435" s="2" customFormat="1" ht="24.15" customHeight="1">
      <c r="A435" s="39"/>
      <c r="B435" s="40"/>
      <c r="C435" s="277" t="s">
        <v>502</v>
      </c>
      <c r="D435" s="277" t="s">
        <v>295</v>
      </c>
      <c r="E435" s="278" t="s">
        <v>837</v>
      </c>
      <c r="F435" s="279" t="s">
        <v>838</v>
      </c>
      <c r="G435" s="280" t="s">
        <v>398</v>
      </c>
      <c r="H435" s="281">
        <v>2</v>
      </c>
      <c r="I435" s="282"/>
      <c r="J435" s="283">
        <f>ROUND(I435*H435,2)</f>
        <v>0</v>
      </c>
      <c r="K435" s="279" t="s">
        <v>138</v>
      </c>
      <c r="L435" s="284"/>
      <c r="M435" s="285" t="s">
        <v>1</v>
      </c>
      <c r="N435" s="286" t="s">
        <v>46</v>
      </c>
      <c r="O435" s="92"/>
      <c r="P435" s="228">
        <f>O435*H435</f>
        <v>0</v>
      </c>
      <c r="Q435" s="228">
        <v>0.050999999999999997</v>
      </c>
      <c r="R435" s="228">
        <f>Q435*H435</f>
        <v>0.10199999999999999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183</v>
      </c>
      <c r="AT435" s="230" t="s">
        <v>295</v>
      </c>
      <c r="AU435" s="230" t="s">
        <v>91</v>
      </c>
      <c r="AY435" s="18" t="s">
        <v>132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89</v>
      </c>
      <c r="BK435" s="231">
        <f>ROUND(I435*H435,2)</f>
        <v>0</v>
      </c>
      <c r="BL435" s="18" t="s">
        <v>139</v>
      </c>
      <c r="BM435" s="230" t="s">
        <v>839</v>
      </c>
    </row>
    <row r="436" s="2" customFormat="1" ht="24.15" customHeight="1">
      <c r="A436" s="39"/>
      <c r="B436" s="40"/>
      <c r="C436" s="277" t="s">
        <v>506</v>
      </c>
      <c r="D436" s="277" t="s">
        <v>295</v>
      </c>
      <c r="E436" s="278" t="s">
        <v>840</v>
      </c>
      <c r="F436" s="279" t="s">
        <v>841</v>
      </c>
      <c r="G436" s="280" t="s">
        <v>398</v>
      </c>
      <c r="H436" s="281">
        <v>2</v>
      </c>
      <c r="I436" s="282"/>
      <c r="J436" s="283">
        <f>ROUND(I436*H436,2)</f>
        <v>0</v>
      </c>
      <c r="K436" s="279" t="s">
        <v>138</v>
      </c>
      <c r="L436" s="284"/>
      <c r="M436" s="285" t="s">
        <v>1</v>
      </c>
      <c r="N436" s="286" t="s">
        <v>46</v>
      </c>
      <c r="O436" s="92"/>
      <c r="P436" s="228">
        <f>O436*H436</f>
        <v>0</v>
      </c>
      <c r="Q436" s="228">
        <v>0.068000000000000005</v>
      </c>
      <c r="R436" s="228">
        <f>Q436*H436</f>
        <v>0.13600000000000001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183</v>
      </c>
      <c r="AT436" s="230" t="s">
        <v>295</v>
      </c>
      <c r="AU436" s="230" t="s">
        <v>91</v>
      </c>
      <c r="AY436" s="18" t="s">
        <v>132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89</v>
      </c>
      <c r="BK436" s="231">
        <f>ROUND(I436*H436,2)</f>
        <v>0</v>
      </c>
      <c r="BL436" s="18" t="s">
        <v>139</v>
      </c>
      <c r="BM436" s="230" t="s">
        <v>842</v>
      </c>
    </row>
    <row r="437" s="2" customFormat="1" ht="49.05" customHeight="1">
      <c r="A437" s="39"/>
      <c r="B437" s="40"/>
      <c r="C437" s="219" t="s">
        <v>510</v>
      </c>
      <c r="D437" s="219" t="s">
        <v>134</v>
      </c>
      <c r="E437" s="220" t="s">
        <v>843</v>
      </c>
      <c r="F437" s="221" t="s">
        <v>844</v>
      </c>
      <c r="G437" s="222" t="s">
        <v>186</v>
      </c>
      <c r="H437" s="223">
        <v>0.78400000000000003</v>
      </c>
      <c r="I437" s="224"/>
      <c r="J437" s="225">
        <f>ROUND(I437*H437,2)</f>
        <v>0</v>
      </c>
      <c r="K437" s="221" t="s">
        <v>138</v>
      </c>
      <c r="L437" s="45"/>
      <c r="M437" s="226" t="s">
        <v>1</v>
      </c>
      <c r="N437" s="227" t="s">
        <v>46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139</v>
      </c>
      <c r="AT437" s="230" t="s">
        <v>134</v>
      </c>
      <c r="AU437" s="230" t="s">
        <v>91</v>
      </c>
      <c r="AY437" s="18" t="s">
        <v>132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89</v>
      </c>
      <c r="BK437" s="231">
        <f>ROUND(I437*H437,2)</f>
        <v>0</v>
      </c>
      <c r="BL437" s="18" t="s">
        <v>139</v>
      </c>
      <c r="BM437" s="230" t="s">
        <v>845</v>
      </c>
    </row>
    <row r="438" s="13" customFormat="1">
      <c r="A438" s="13"/>
      <c r="B438" s="232"/>
      <c r="C438" s="233"/>
      <c r="D438" s="234" t="s">
        <v>141</v>
      </c>
      <c r="E438" s="235" t="s">
        <v>1</v>
      </c>
      <c r="F438" s="236" t="s">
        <v>663</v>
      </c>
      <c r="G438" s="233"/>
      <c r="H438" s="235" t="s">
        <v>1</v>
      </c>
      <c r="I438" s="237"/>
      <c r="J438" s="233"/>
      <c r="K438" s="233"/>
      <c r="L438" s="238"/>
      <c r="M438" s="239"/>
      <c r="N438" s="240"/>
      <c r="O438" s="240"/>
      <c r="P438" s="240"/>
      <c r="Q438" s="240"/>
      <c r="R438" s="240"/>
      <c r="S438" s="240"/>
      <c r="T438" s="241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2" t="s">
        <v>141</v>
      </c>
      <c r="AU438" s="242" t="s">
        <v>91</v>
      </c>
      <c r="AV438" s="13" t="s">
        <v>89</v>
      </c>
      <c r="AW438" s="13" t="s">
        <v>36</v>
      </c>
      <c r="AX438" s="13" t="s">
        <v>81</v>
      </c>
      <c r="AY438" s="242" t="s">
        <v>132</v>
      </c>
    </row>
    <row r="439" s="14" customFormat="1">
      <c r="A439" s="14"/>
      <c r="B439" s="243"/>
      <c r="C439" s="244"/>
      <c r="D439" s="234" t="s">
        <v>141</v>
      </c>
      <c r="E439" s="245" t="s">
        <v>1</v>
      </c>
      <c r="F439" s="246" t="s">
        <v>846</v>
      </c>
      <c r="G439" s="244"/>
      <c r="H439" s="247">
        <v>0.54000000000000004</v>
      </c>
      <c r="I439" s="248"/>
      <c r="J439" s="244"/>
      <c r="K439" s="244"/>
      <c r="L439" s="249"/>
      <c r="M439" s="250"/>
      <c r="N439" s="251"/>
      <c r="O439" s="251"/>
      <c r="P439" s="251"/>
      <c r="Q439" s="251"/>
      <c r="R439" s="251"/>
      <c r="S439" s="251"/>
      <c r="T439" s="252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3" t="s">
        <v>141</v>
      </c>
      <c r="AU439" s="253" t="s">
        <v>91</v>
      </c>
      <c r="AV439" s="14" t="s">
        <v>91</v>
      </c>
      <c r="AW439" s="14" t="s">
        <v>36</v>
      </c>
      <c r="AX439" s="14" t="s">
        <v>81</v>
      </c>
      <c r="AY439" s="253" t="s">
        <v>132</v>
      </c>
    </row>
    <row r="440" s="14" customFormat="1">
      <c r="A440" s="14"/>
      <c r="B440" s="243"/>
      <c r="C440" s="244"/>
      <c r="D440" s="234" t="s">
        <v>141</v>
      </c>
      <c r="E440" s="245" t="s">
        <v>1</v>
      </c>
      <c r="F440" s="246" t="s">
        <v>847</v>
      </c>
      <c r="G440" s="244"/>
      <c r="H440" s="247">
        <v>0.244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3" t="s">
        <v>141</v>
      </c>
      <c r="AU440" s="253" t="s">
        <v>91</v>
      </c>
      <c r="AV440" s="14" t="s">
        <v>91</v>
      </c>
      <c r="AW440" s="14" t="s">
        <v>36</v>
      </c>
      <c r="AX440" s="14" t="s">
        <v>81</v>
      </c>
      <c r="AY440" s="253" t="s">
        <v>132</v>
      </c>
    </row>
    <row r="441" s="15" customFormat="1">
      <c r="A441" s="15"/>
      <c r="B441" s="254"/>
      <c r="C441" s="255"/>
      <c r="D441" s="234" t="s">
        <v>141</v>
      </c>
      <c r="E441" s="256" t="s">
        <v>1</v>
      </c>
      <c r="F441" s="257" t="s">
        <v>152</v>
      </c>
      <c r="G441" s="255"/>
      <c r="H441" s="258">
        <v>0.78400000000000003</v>
      </c>
      <c r="I441" s="259"/>
      <c r="J441" s="255"/>
      <c r="K441" s="255"/>
      <c r="L441" s="260"/>
      <c r="M441" s="261"/>
      <c r="N441" s="262"/>
      <c r="O441" s="262"/>
      <c r="P441" s="262"/>
      <c r="Q441" s="262"/>
      <c r="R441" s="262"/>
      <c r="S441" s="262"/>
      <c r="T441" s="263"/>
      <c r="U441" s="15"/>
      <c r="V441" s="15"/>
      <c r="W441" s="15"/>
      <c r="X441" s="15"/>
      <c r="Y441" s="15"/>
      <c r="Z441" s="15"/>
      <c r="AA441" s="15"/>
      <c r="AB441" s="15"/>
      <c r="AC441" s="15"/>
      <c r="AD441" s="15"/>
      <c r="AE441" s="15"/>
      <c r="AT441" s="264" t="s">
        <v>141</v>
      </c>
      <c r="AU441" s="264" t="s">
        <v>91</v>
      </c>
      <c r="AV441" s="15" t="s">
        <v>139</v>
      </c>
      <c r="AW441" s="15" t="s">
        <v>36</v>
      </c>
      <c r="AX441" s="15" t="s">
        <v>89</v>
      </c>
      <c r="AY441" s="264" t="s">
        <v>132</v>
      </c>
    </row>
    <row r="442" s="2" customFormat="1" ht="44.25" customHeight="1">
      <c r="A442" s="39"/>
      <c r="B442" s="40"/>
      <c r="C442" s="219" t="s">
        <v>514</v>
      </c>
      <c r="D442" s="219" t="s">
        <v>134</v>
      </c>
      <c r="E442" s="220" t="s">
        <v>370</v>
      </c>
      <c r="F442" s="221" t="s">
        <v>371</v>
      </c>
      <c r="G442" s="222" t="s">
        <v>186</v>
      </c>
      <c r="H442" s="223">
        <v>10.151</v>
      </c>
      <c r="I442" s="224"/>
      <c r="J442" s="225">
        <f>ROUND(I442*H442,2)</f>
        <v>0</v>
      </c>
      <c r="K442" s="221" t="s">
        <v>138</v>
      </c>
      <c r="L442" s="45"/>
      <c r="M442" s="226" t="s">
        <v>1</v>
      </c>
      <c r="N442" s="227" t="s">
        <v>46</v>
      </c>
      <c r="O442" s="92"/>
      <c r="P442" s="228">
        <f>O442*H442</f>
        <v>0</v>
      </c>
      <c r="Q442" s="228">
        <v>0</v>
      </c>
      <c r="R442" s="228">
        <f>Q442*H442</f>
        <v>0</v>
      </c>
      <c r="S442" s="228">
        <v>0</v>
      </c>
      <c r="T442" s="229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0" t="s">
        <v>139</v>
      </c>
      <c r="AT442" s="230" t="s">
        <v>134</v>
      </c>
      <c r="AU442" s="230" t="s">
        <v>91</v>
      </c>
      <c r="AY442" s="18" t="s">
        <v>132</v>
      </c>
      <c r="BE442" s="231">
        <f>IF(N442="základní",J442,0)</f>
        <v>0</v>
      </c>
      <c r="BF442" s="231">
        <f>IF(N442="snížená",J442,0)</f>
        <v>0</v>
      </c>
      <c r="BG442" s="231">
        <f>IF(N442="zákl. přenesená",J442,0)</f>
        <v>0</v>
      </c>
      <c r="BH442" s="231">
        <f>IF(N442="sníž. přenesená",J442,0)</f>
        <v>0</v>
      </c>
      <c r="BI442" s="231">
        <f>IF(N442="nulová",J442,0)</f>
        <v>0</v>
      </c>
      <c r="BJ442" s="18" t="s">
        <v>89</v>
      </c>
      <c r="BK442" s="231">
        <f>ROUND(I442*H442,2)</f>
        <v>0</v>
      </c>
      <c r="BL442" s="18" t="s">
        <v>139</v>
      </c>
      <c r="BM442" s="230" t="s">
        <v>848</v>
      </c>
    </row>
    <row r="443" s="14" customFormat="1">
      <c r="A443" s="14"/>
      <c r="B443" s="243"/>
      <c r="C443" s="244"/>
      <c r="D443" s="234" t="s">
        <v>141</v>
      </c>
      <c r="E443" s="245" t="s">
        <v>1</v>
      </c>
      <c r="F443" s="246" t="s">
        <v>849</v>
      </c>
      <c r="G443" s="244"/>
      <c r="H443" s="247">
        <v>0.52800000000000002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141</v>
      </c>
      <c r="AU443" s="253" t="s">
        <v>91</v>
      </c>
      <c r="AV443" s="14" t="s">
        <v>91</v>
      </c>
      <c r="AW443" s="14" t="s">
        <v>36</v>
      </c>
      <c r="AX443" s="14" t="s">
        <v>81</v>
      </c>
      <c r="AY443" s="253" t="s">
        <v>132</v>
      </c>
    </row>
    <row r="444" s="14" customFormat="1">
      <c r="A444" s="14"/>
      <c r="B444" s="243"/>
      <c r="C444" s="244"/>
      <c r="D444" s="234" t="s">
        <v>141</v>
      </c>
      <c r="E444" s="245" t="s">
        <v>1</v>
      </c>
      <c r="F444" s="246" t="s">
        <v>850</v>
      </c>
      <c r="G444" s="244"/>
      <c r="H444" s="247">
        <v>0.023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141</v>
      </c>
      <c r="AU444" s="253" t="s">
        <v>91</v>
      </c>
      <c r="AV444" s="14" t="s">
        <v>91</v>
      </c>
      <c r="AW444" s="14" t="s">
        <v>36</v>
      </c>
      <c r="AX444" s="14" t="s">
        <v>81</v>
      </c>
      <c r="AY444" s="253" t="s">
        <v>132</v>
      </c>
    </row>
    <row r="445" s="14" customFormat="1">
      <c r="A445" s="14"/>
      <c r="B445" s="243"/>
      <c r="C445" s="244"/>
      <c r="D445" s="234" t="s">
        <v>141</v>
      </c>
      <c r="E445" s="245" t="s">
        <v>1</v>
      </c>
      <c r="F445" s="246" t="s">
        <v>851</v>
      </c>
      <c r="G445" s="244"/>
      <c r="H445" s="247">
        <v>9.5999999999999996</v>
      </c>
      <c r="I445" s="248"/>
      <c r="J445" s="244"/>
      <c r="K445" s="244"/>
      <c r="L445" s="249"/>
      <c r="M445" s="250"/>
      <c r="N445" s="251"/>
      <c r="O445" s="251"/>
      <c r="P445" s="251"/>
      <c r="Q445" s="251"/>
      <c r="R445" s="251"/>
      <c r="S445" s="251"/>
      <c r="T445" s="252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3" t="s">
        <v>141</v>
      </c>
      <c r="AU445" s="253" t="s">
        <v>91</v>
      </c>
      <c r="AV445" s="14" t="s">
        <v>91</v>
      </c>
      <c r="AW445" s="14" t="s">
        <v>36</v>
      </c>
      <c r="AX445" s="14" t="s">
        <v>81</v>
      </c>
      <c r="AY445" s="253" t="s">
        <v>132</v>
      </c>
    </row>
    <row r="446" s="15" customFormat="1">
      <c r="A446" s="15"/>
      <c r="B446" s="254"/>
      <c r="C446" s="255"/>
      <c r="D446" s="234" t="s">
        <v>141</v>
      </c>
      <c r="E446" s="256" t="s">
        <v>1</v>
      </c>
      <c r="F446" s="257" t="s">
        <v>152</v>
      </c>
      <c r="G446" s="255"/>
      <c r="H446" s="258">
        <v>10.151</v>
      </c>
      <c r="I446" s="259"/>
      <c r="J446" s="255"/>
      <c r="K446" s="255"/>
      <c r="L446" s="260"/>
      <c r="M446" s="261"/>
      <c r="N446" s="262"/>
      <c r="O446" s="262"/>
      <c r="P446" s="262"/>
      <c r="Q446" s="262"/>
      <c r="R446" s="262"/>
      <c r="S446" s="262"/>
      <c r="T446" s="263"/>
      <c r="U446" s="15"/>
      <c r="V446" s="15"/>
      <c r="W446" s="15"/>
      <c r="X446" s="15"/>
      <c r="Y446" s="15"/>
      <c r="Z446" s="15"/>
      <c r="AA446" s="15"/>
      <c r="AB446" s="15"/>
      <c r="AC446" s="15"/>
      <c r="AD446" s="15"/>
      <c r="AE446" s="15"/>
      <c r="AT446" s="264" t="s">
        <v>141</v>
      </c>
      <c r="AU446" s="264" t="s">
        <v>91</v>
      </c>
      <c r="AV446" s="15" t="s">
        <v>139</v>
      </c>
      <c r="AW446" s="15" t="s">
        <v>36</v>
      </c>
      <c r="AX446" s="15" t="s">
        <v>89</v>
      </c>
      <c r="AY446" s="264" t="s">
        <v>132</v>
      </c>
    </row>
    <row r="447" s="12" customFormat="1" ht="22.8" customHeight="1">
      <c r="A447" s="12"/>
      <c r="B447" s="203"/>
      <c r="C447" s="204"/>
      <c r="D447" s="205" t="s">
        <v>80</v>
      </c>
      <c r="E447" s="217" t="s">
        <v>166</v>
      </c>
      <c r="F447" s="217" t="s">
        <v>374</v>
      </c>
      <c r="G447" s="204"/>
      <c r="H447" s="204"/>
      <c r="I447" s="207"/>
      <c r="J447" s="218">
        <f>BK447</f>
        <v>0</v>
      </c>
      <c r="K447" s="204"/>
      <c r="L447" s="209"/>
      <c r="M447" s="210"/>
      <c r="N447" s="211"/>
      <c r="O447" s="211"/>
      <c r="P447" s="212">
        <f>SUM(P448:P539)</f>
        <v>0</v>
      </c>
      <c r="Q447" s="211"/>
      <c r="R447" s="212">
        <f>SUM(R448:R539)</f>
        <v>25.3848816</v>
      </c>
      <c r="S447" s="211"/>
      <c r="T447" s="213">
        <f>SUM(T448:T539)</f>
        <v>0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4" t="s">
        <v>89</v>
      </c>
      <c r="AT447" s="215" t="s">
        <v>80</v>
      </c>
      <c r="AU447" s="215" t="s">
        <v>89</v>
      </c>
      <c r="AY447" s="214" t="s">
        <v>132</v>
      </c>
      <c r="BK447" s="216">
        <f>SUM(BK448:BK539)</f>
        <v>0</v>
      </c>
    </row>
    <row r="448" s="2" customFormat="1" ht="37.8" customHeight="1">
      <c r="A448" s="39"/>
      <c r="B448" s="40"/>
      <c r="C448" s="219" t="s">
        <v>518</v>
      </c>
      <c r="D448" s="219" t="s">
        <v>134</v>
      </c>
      <c r="E448" s="220" t="s">
        <v>376</v>
      </c>
      <c r="F448" s="221" t="s">
        <v>377</v>
      </c>
      <c r="G448" s="222" t="s">
        <v>137</v>
      </c>
      <c r="H448" s="223">
        <v>37.106000000000002</v>
      </c>
      <c r="I448" s="224"/>
      <c r="J448" s="225">
        <f>ROUND(I448*H448,2)</f>
        <v>0</v>
      </c>
      <c r="K448" s="221" t="s">
        <v>138</v>
      </c>
      <c r="L448" s="45"/>
      <c r="M448" s="226" t="s">
        <v>1</v>
      </c>
      <c r="N448" s="227" t="s">
        <v>46</v>
      </c>
      <c r="O448" s="92"/>
      <c r="P448" s="228">
        <f>O448*H448</f>
        <v>0</v>
      </c>
      <c r="Q448" s="228">
        <v>0</v>
      </c>
      <c r="R448" s="228">
        <f>Q448*H448</f>
        <v>0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139</v>
      </c>
      <c r="AT448" s="230" t="s">
        <v>134</v>
      </c>
      <c r="AU448" s="230" t="s">
        <v>91</v>
      </c>
      <c r="AY448" s="18" t="s">
        <v>132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89</v>
      </c>
      <c r="BK448" s="231">
        <f>ROUND(I448*H448,2)</f>
        <v>0</v>
      </c>
      <c r="BL448" s="18" t="s">
        <v>139</v>
      </c>
      <c r="BM448" s="230" t="s">
        <v>852</v>
      </c>
    </row>
    <row r="449" s="13" customFormat="1">
      <c r="A449" s="13"/>
      <c r="B449" s="232"/>
      <c r="C449" s="233"/>
      <c r="D449" s="234" t="s">
        <v>141</v>
      </c>
      <c r="E449" s="235" t="s">
        <v>1</v>
      </c>
      <c r="F449" s="236" t="s">
        <v>142</v>
      </c>
      <c r="G449" s="233"/>
      <c r="H449" s="235" t="s">
        <v>1</v>
      </c>
      <c r="I449" s="237"/>
      <c r="J449" s="233"/>
      <c r="K449" s="233"/>
      <c r="L449" s="238"/>
      <c r="M449" s="239"/>
      <c r="N449" s="240"/>
      <c r="O449" s="240"/>
      <c r="P449" s="240"/>
      <c r="Q449" s="240"/>
      <c r="R449" s="240"/>
      <c r="S449" s="240"/>
      <c r="T449" s="241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2" t="s">
        <v>141</v>
      </c>
      <c r="AU449" s="242" t="s">
        <v>91</v>
      </c>
      <c r="AV449" s="13" t="s">
        <v>89</v>
      </c>
      <c r="AW449" s="13" t="s">
        <v>36</v>
      </c>
      <c r="AX449" s="13" t="s">
        <v>81</v>
      </c>
      <c r="AY449" s="242" t="s">
        <v>132</v>
      </c>
    </row>
    <row r="450" s="13" customFormat="1">
      <c r="A450" s="13"/>
      <c r="B450" s="232"/>
      <c r="C450" s="233"/>
      <c r="D450" s="234" t="s">
        <v>141</v>
      </c>
      <c r="E450" s="235" t="s">
        <v>1</v>
      </c>
      <c r="F450" s="236" t="s">
        <v>143</v>
      </c>
      <c r="G450" s="233"/>
      <c r="H450" s="235" t="s">
        <v>1</v>
      </c>
      <c r="I450" s="237"/>
      <c r="J450" s="233"/>
      <c r="K450" s="233"/>
      <c r="L450" s="238"/>
      <c r="M450" s="239"/>
      <c r="N450" s="240"/>
      <c r="O450" s="240"/>
      <c r="P450" s="240"/>
      <c r="Q450" s="240"/>
      <c r="R450" s="240"/>
      <c r="S450" s="240"/>
      <c r="T450" s="241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2" t="s">
        <v>141</v>
      </c>
      <c r="AU450" s="242" t="s">
        <v>91</v>
      </c>
      <c r="AV450" s="13" t="s">
        <v>89</v>
      </c>
      <c r="AW450" s="13" t="s">
        <v>36</v>
      </c>
      <c r="AX450" s="13" t="s">
        <v>81</v>
      </c>
      <c r="AY450" s="242" t="s">
        <v>132</v>
      </c>
    </row>
    <row r="451" s="14" customFormat="1">
      <c r="A451" s="14"/>
      <c r="B451" s="243"/>
      <c r="C451" s="244"/>
      <c r="D451" s="234" t="s">
        <v>141</v>
      </c>
      <c r="E451" s="245" t="s">
        <v>1</v>
      </c>
      <c r="F451" s="246" t="s">
        <v>672</v>
      </c>
      <c r="G451" s="244"/>
      <c r="H451" s="247">
        <v>34.606000000000002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3" t="s">
        <v>141</v>
      </c>
      <c r="AU451" s="253" t="s">
        <v>91</v>
      </c>
      <c r="AV451" s="14" t="s">
        <v>91</v>
      </c>
      <c r="AW451" s="14" t="s">
        <v>36</v>
      </c>
      <c r="AX451" s="14" t="s">
        <v>81</v>
      </c>
      <c r="AY451" s="253" t="s">
        <v>132</v>
      </c>
    </row>
    <row r="452" s="13" customFormat="1">
      <c r="A452" s="13"/>
      <c r="B452" s="232"/>
      <c r="C452" s="233"/>
      <c r="D452" s="234" t="s">
        <v>141</v>
      </c>
      <c r="E452" s="235" t="s">
        <v>1</v>
      </c>
      <c r="F452" s="236" t="s">
        <v>663</v>
      </c>
      <c r="G452" s="233"/>
      <c r="H452" s="235" t="s">
        <v>1</v>
      </c>
      <c r="I452" s="237"/>
      <c r="J452" s="233"/>
      <c r="K452" s="233"/>
      <c r="L452" s="238"/>
      <c r="M452" s="239"/>
      <c r="N452" s="240"/>
      <c r="O452" s="240"/>
      <c r="P452" s="240"/>
      <c r="Q452" s="240"/>
      <c r="R452" s="240"/>
      <c r="S452" s="240"/>
      <c r="T452" s="241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2" t="s">
        <v>141</v>
      </c>
      <c r="AU452" s="242" t="s">
        <v>91</v>
      </c>
      <c r="AV452" s="13" t="s">
        <v>89</v>
      </c>
      <c r="AW452" s="13" t="s">
        <v>36</v>
      </c>
      <c r="AX452" s="13" t="s">
        <v>81</v>
      </c>
      <c r="AY452" s="242" t="s">
        <v>132</v>
      </c>
    </row>
    <row r="453" s="14" customFormat="1">
      <c r="A453" s="14"/>
      <c r="B453" s="243"/>
      <c r="C453" s="244"/>
      <c r="D453" s="234" t="s">
        <v>141</v>
      </c>
      <c r="E453" s="245" t="s">
        <v>1</v>
      </c>
      <c r="F453" s="246" t="s">
        <v>673</v>
      </c>
      <c r="G453" s="244"/>
      <c r="H453" s="247">
        <v>2.5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141</v>
      </c>
      <c r="AU453" s="253" t="s">
        <v>91</v>
      </c>
      <c r="AV453" s="14" t="s">
        <v>91</v>
      </c>
      <c r="AW453" s="14" t="s">
        <v>36</v>
      </c>
      <c r="AX453" s="14" t="s">
        <v>81</v>
      </c>
      <c r="AY453" s="253" t="s">
        <v>132</v>
      </c>
    </row>
    <row r="454" s="15" customFormat="1">
      <c r="A454" s="15"/>
      <c r="B454" s="254"/>
      <c r="C454" s="255"/>
      <c r="D454" s="234" t="s">
        <v>141</v>
      </c>
      <c r="E454" s="256" t="s">
        <v>1</v>
      </c>
      <c r="F454" s="257" t="s">
        <v>152</v>
      </c>
      <c r="G454" s="255"/>
      <c r="H454" s="258">
        <v>37.106000000000002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4" t="s">
        <v>141</v>
      </c>
      <c r="AU454" s="264" t="s">
        <v>91</v>
      </c>
      <c r="AV454" s="15" t="s">
        <v>139</v>
      </c>
      <c r="AW454" s="15" t="s">
        <v>36</v>
      </c>
      <c r="AX454" s="15" t="s">
        <v>89</v>
      </c>
      <c r="AY454" s="264" t="s">
        <v>132</v>
      </c>
    </row>
    <row r="455" s="2" customFormat="1" ht="33" customHeight="1">
      <c r="A455" s="39"/>
      <c r="B455" s="40"/>
      <c r="C455" s="219" t="s">
        <v>522</v>
      </c>
      <c r="D455" s="219" t="s">
        <v>134</v>
      </c>
      <c r="E455" s="220" t="s">
        <v>380</v>
      </c>
      <c r="F455" s="221" t="s">
        <v>381</v>
      </c>
      <c r="G455" s="222" t="s">
        <v>137</v>
      </c>
      <c r="H455" s="223">
        <v>37.106000000000002</v>
      </c>
      <c r="I455" s="224"/>
      <c r="J455" s="225">
        <f>ROUND(I455*H455,2)</f>
        <v>0</v>
      </c>
      <c r="K455" s="221" t="s">
        <v>138</v>
      </c>
      <c r="L455" s="45"/>
      <c r="M455" s="226" t="s">
        <v>1</v>
      </c>
      <c r="N455" s="227" t="s">
        <v>46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139</v>
      </c>
      <c r="AT455" s="230" t="s">
        <v>134</v>
      </c>
      <c r="AU455" s="230" t="s">
        <v>91</v>
      </c>
      <c r="AY455" s="18" t="s">
        <v>132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89</v>
      </c>
      <c r="BK455" s="231">
        <f>ROUND(I455*H455,2)</f>
        <v>0</v>
      </c>
      <c r="BL455" s="18" t="s">
        <v>139</v>
      </c>
      <c r="BM455" s="230" t="s">
        <v>853</v>
      </c>
    </row>
    <row r="456" s="13" customFormat="1">
      <c r="A456" s="13"/>
      <c r="B456" s="232"/>
      <c r="C456" s="233"/>
      <c r="D456" s="234" t="s">
        <v>141</v>
      </c>
      <c r="E456" s="235" t="s">
        <v>1</v>
      </c>
      <c r="F456" s="236" t="s">
        <v>142</v>
      </c>
      <c r="G456" s="233"/>
      <c r="H456" s="235" t="s">
        <v>1</v>
      </c>
      <c r="I456" s="237"/>
      <c r="J456" s="233"/>
      <c r="K456" s="233"/>
      <c r="L456" s="238"/>
      <c r="M456" s="239"/>
      <c r="N456" s="240"/>
      <c r="O456" s="240"/>
      <c r="P456" s="240"/>
      <c r="Q456" s="240"/>
      <c r="R456" s="240"/>
      <c r="S456" s="240"/>
      <c r="T456" s="241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2" t="s">
        <v>141</v>
      </c>
      <c r="AU456" s="242" t="s">
        <v>91</v>
      </c>
      <c r="AV456" s="13" t="s">
        <v>89</v>
      </c>
      <c r="AW456" s="13" t="s">
        <v>36</v>
      </c>
      <c r="AX456" s="13" t="s">
        <v>81</v>
      </c>
      <c r="AY456" s="242" t="s">
        <v>132</v>
      </c>
    </row>
    <row r="457" s="13" customFormat="1">
      <c r="A457" s="13"/>
      <c r="B457" s="232"/>
      <c r="C457" s="233"/>
      <c r="D457" s="234" t="s">
        <v>141</v>
      </c>
      <c r="E457" s="235" t="s">
        <v>1</v>
      </c>
      <c r="F457" s="236" t="s">
        <v>143</v>
      </c>
      <c r="G457" s="233"/>
      <c r="H457" s="235" t="s">
        <v>1</v>
      </c>
      <c r="I457" s="237"/>
      <c r="J457" s="233"/>
      <c r="K457" s="233"/>
      <c r="L457" s="238"/>
      <c r="M457" s="239"/>
      <c r="N457" s="240"/>
      <c r="O457" s="240"/>
      <c r="P457" s="240"/>
      <c r="Q457" s="240"/>
      <c r="R457" s="240"/>
      <c r="S457" s="240"/>
      <c r="T457" s="241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42" t="s">
        <v>141</v>
      </c>
      <c r="AU457" s="242" t="s">
        <v>91</v>
      </c>
      <c r="AV457" s="13" t="s">
        <v>89</v>
      </c>
      <c r="AW457" s="13" t="s">
        <v>36</v>
      </c>
      <c r="AX457" s="13" t="s">
        <v>81</v>
      </c>
      <c r="AY457" s="242" t="s">
        <v>132</v>
      </c>
    </row>
    <row r="458" s="14" customFormat="1">
      <c r="A458" s="14"/>
      <c r="B458" s="243"/>
      <c r="C458" s="244"/>
      <c r="D458" s="234" t="s">
        <v>141</v>
      </c>
      <c r="E458" s="245" t="s">
        <v>1</v>
      </c>
      <c r="F458" s="246" t="s">
        <v>672</v>
      </c>
      <c r="G458" s="244"/>
      <c r="H458" s="247">
        <v>34.606000000000002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141</v>
      </c>
      <c r="AU458" s="253" t="s">
        <v>91</v>
      </c>
      <c r="AV458" s="14" t="s">
        <v>91</v>
      </c>
      <c r="AW458" s="14" t="s">
        <v>36</v>
      </c>
      <c r="AX458" s="14" t="s">
        <v>81</v>
      </c>
      <c r="AY458" s="253" t="s">
        <v>132</v>
      </c>
    </row>
    <row r="459" s="13" customFormat="1">
      <c r="A459" s="13"/>
      <c r="B459" s="232"/>
      <c r="C459" s="233"/>
      <c r="D459" s="234" t="s">
        <v>141</v>
      </c>
      <c r="E459" s="235" t="s">
        <v>1</v>
      </c>
      <c r="F459" s="236" t="s">
        <v>663</v>
      </c>
      <c r="G459" s="233"/>
      <c r="H459" s="235" t="s">
        <v>1</v>
      </c>
      <c r="I459" s="237"/>
      <c r="J459" s="233"/>
      <c r="K459" s="233"/>
      <c r="L459" s="238"/>
      <c r="M459" s="239"/>
      <c r="N459" s="240"/>
      <c r="O459" s="240"/>
      <c r="P459" s="240"/>
      <c r="Q459" s="240"/>
      <c r="R459" s="240"/>
      <c r="S459" s="240"/>
      <c r="T459" s="241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2" t="s">
        <v>141</v>
      </c>
      <c r="AU459" s="242" t="s">
        <v>91</v>
      </c>
      <c r="AV459" s="13" t="s">
        <v>89</v>
      </c>
      <c r="AW459" s="13" t="s">
        <v>36</v>
      </c>
      <c r="AX459" s="13" t="s">
        <v>81</v>
      </c>
      <c r="AY459" s="242" t="s">
        <v>132</v>
      </c>
    </row>
    <row r="460" s="14" customFormat="1">
      <c r="A460" s="14"/>
      <c r="B460" s="243"/>
      <c r="C460" s="244"/>
      <c r="D460" s="234" t="s">
        <v>141</v>
      </c>
      <c r="E460" s="245" t="s">
        <v>1</v>
      </c>
      <c r="F460" s="246" t="s">
        <v>673</v>
      </c>
      <c r="G460" s="244"/>
      <c r="H460" s="247">
        <v>2.5</v>
      </c>
      <c r="I460" s="248"/>
      <c r="J460" s="244"/>
      <c r="K460" s="244"/>
      <c r="L460" s="249"/>
      <c r="M460" s="250"/>
      <c r="N460" s="251"/>
      <c r="O460" s="251"/>
      <c r="P460" s="251"/>
      <c r="Q460" s="251"/>
      <c r="R460" s="251"/>
      <c r="S460" s="251"/>
      <c r="T460" s="252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3" t="s">
        <v>141</v>
      </c>
      <c r="AU460" s="253" t="s">
        <v>91</v>
      </c>
      <c r="AV460" s="14" t="s">
        <v>91</v>
      </c>
      <c r="AW460" s="14" t="s">
        <v>36</v>
      </c>
      <c r="AX460" s="14" t="s">
        <v>81</v>
      </c>
      <c r="AY460" s="253" t="s">
        <v>132</v>
      </c>
    </row>
    <row r="461" s="15" customFormat="1">
      <c r="A461" s="15"/>
      <c r="B461" s="254"/>
      <c r="C461" s="255"/>
      <c r="D461" s="234" t="s">
        <v>141</v>
      </c>
      <c r="E461" s="256" t="s">
        <v>1</v>
      </c>
      <c r="F461" s="257" t="s">
        <v>152</v>
      </c>
      <c r="G461" s="255"/>
      <c r="H461" s="258">
        <v>37.106000000000002</v>
      </c>
      <c r="I461" s="259"/>
      <c r="J461" s="255"/>
      <c r="K461" s="255"/>
      <c r="L461" s="260"/>
      <c r="M461" s="261"/>
      <c r="N461" s="262"/>
      <c r="O461" s="262"/>
      <c r="P461" s="262"/>
      <c r="Q461" s="262"/>
      <c r="R461" s="262"/>
      <c r="S461" s="262"/>
      <c r="T461" s="263"/>
      <c r="U461" s="15"/>
      <c r="V461" s="15"/>
      <c r="W461" s="15"/>
      <c r="X461" s="15"/>
      <c r="Y461" s="15"/>
      <c r="Z461" s="15"/>
      <c r="AA461" s="15"/>
      <c r="AB461" s="15"/>
      <c r="AC461" s="15"/>
      <c r="AD461" s="15"/>
      <c r="AE461" s="15"/>
      <c r="AT461" s="264" t="s">
        <v>141</v>
      </c>
      <c r="AU461" s="264" t="s">
        <v>91</v>
      </c>
      <c r="AV461" s="15" t="s">
        <v>139</v>
      </c>
      <c r="AW461" s="15" t="s">
        <v>36</v>
      </c>
      <c r="AX461" s="15" t="s">
        <v>89</v>
      </c>
      <c r="AY461" s="264" t="s">
        <v>132</v>
      </c>
    </row>
    <row r="462" s="2" customFormat="1" ht="33" customHeight="1">
      <c r="A462" s="39"/>
      <c r="B462" s="40"/>
      <c r="C462" s="219" t="s">
        <v>526</v>
      </c>
      <c r="D462" s="219" t="s">
        <v>134</v>
      </c>
      <c r="E462" s="220" t="s">
        <v>854</v>
      </c>
      <c r="F462" s="221" t="s">
        <v>855</v>
      </c>
      <c r="G462" s="222" t="s">
        <v>137</v>
      </c>
      <c r="H462" s="223">
        <v>347.185</v>
      </c>
      <c r="I462" s="224"/>
      <c r="J462" s="225">
        <f>ROUND(I462*H462,2)</f>
        <v>0</v>
      </c>
      <c r="K462" s="221" t="s">
        <v>138</v>
      </c>
      <c r="L462" s="45"/>
      <c r="M462" s="226" t="s">
        <v>1</v>
      </c>
      <c r="N462" s="227" t="s">
        <v>46</v>
      </c>
      <c r="O462" s="92"/>
      <c r="P462" s="228">
        <f>O462*H462</f>
        <v>0</v>
      </c>
      <c r="Q462" s="228">
        <v>0</v>
      </c>
      <c r="R462" s="228">
        <f>Q462*H462</f>
        <v>0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139</v>
      </c>
      <c r="AT462" s="230" t="s">
        <v>134</v>
      </c>
      <c r="AU462" s="230" t="s">
        <v>91</v>
      </c>
      <c r="AY462" s="18" t="s">
        <v>132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89</v>
      </c>
      <c r="BK462" s="231">
        <f>ROUND(I462*H462,2)</f>
        <v>0</v>
      </c>
      <c r="BL462" s="18" t="s">
        <v>139</v>
      </c>
      <c r="BM462" s="230" t="s">
        <v>856</v>
      </c>
    </row>
    <row r="463" s="13" customFormat="1">
      <c r="A463" s="13"/>
      <c r="B463" s="232"/>
      <c r="C463" s="233"/>
      <c r="D463" s="234" t="s">
        <v>141</v>
      </c>
      <c r="E463" s="235" t="s">
        <v>1</v>
      </c>
      <c r="F463" s="236" t="s">
        <v>142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141</v>
      </c>
      <c r="AU463" s="242" t="s">
        <v>91</v>
      </c>
      <c r="AV463" s="13" t="s">
        <v>89</v>
      </c>
      <c r="AW463" s="13" t="s">
        <v>36</v>
      </c>
      <c r="AX463" s="13" t="s">
        <v>81</v>
      </c>
      <c r="AY463" s="242" t="s">
        <v>132</v>
      </c>
    </row>
    <row r="464" s="13" customFormat="1">
      <c r="A464" s="13"/>
      <c r="B464" s="232"/>
      <c r="C464" s="233"/>
      <c r="D464" s="234" t="s">
        <v>141</v>
      </c>
      <c r="E464" s="235" t="s">
        <v>1</v>
      </c>
      <c r="F464" s="236" t="s">
        <v>143</v>
      </c>
      <c r="G464" s="233"/>
      <c r="H464" s="235" t="s">
        <v>1</v>
      </c>
      <c r="I464" s="237"/>
      <c r="J464" s="233"/>
      <c r="K464" s="233"/>
      <c r="L464" s="238"/>
      <c r="M464" s="239"/>
      <c r="N464" s="240"/>
      <c r="O464" s="240"/>
      <c r="P464" s="240"/>
      <c r="Q464" s="240"/>
      <c r="R464" s="240"/>
      <c r="S464" s="240"/>
      <c r="T464" s="241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2" t="s">
        <v>141</v>
      </c>
      <c r="AU464" s="242" t="s">
        <v>91</v>
      </c>
      <c r="AV464" s="13" t="s">
        <v>89</v>
      </c>
      <c r="AW464" s="13" t="s">
        <v>36</v>
      </c>
      <c r="AX464" s="13" t="s">
        <v>81</v>
      </c>
      <c r="AY464" s="242" t="s">
        <v>132</v>
      </c>
    </row>
    <row r="465" s="14" customFormat="1">
      <c r="A465" s="14"/>
      <c r="B465" s="243"/>
      <c r="C465" s="244"/>
      <c r="D465" s="234" t="s">
        <v>141</v>
      </c>
      <c r="E465" s="245" t="s">
        <v>1</v>
      </c>
      <c r="F465" s="246" t="s">
        <v>660</v>
      </c>
      <c r="G465" s="244"/>
      <c r="H465" s="247">
        <v>58.256</v>
      </c>
      <c r="I465" s="248"/>
      <c r="J465" s="244"/>
      <c r="K465" s="244"/>
      <c r="L465" s="249"/>
      <c r="M465" s="250"/>
      <c r="N465" s="251"/>
      <c r="O465" s="251"/>
      <c r="P465" s="251"/>
      <c r="Q465" s="251"/>
      <c r="R465" s="251"/>
      <c r="S465" s="251"/>
      <c r="T465" s="252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3" t="s">
        <v>141</v>
      </c>
      <c r="AU465" s="253" t="s">
        <v>91</v>
      </c>
      <c r="AV465" s="14" t="s">
        <v>91</v>
      </c>
      <c r="AW465" s="14" t="s">
        <v>36</v>
      </c>
      <c r="AX465" s="14" t="s">
        <v>81</v>
      </c>
      <c r="AY465" s="253" t="s">
        <v>132</v>
      </c>
    </row>
    <row r="466" s="14" customFormat="1">
      <c r="A466" s="14"/>
      <c r="B466" s="243"/>
      <c r="C466" s="244"/>
      <c r="D466" s="234" t="s">
        <v>141</v>
      </c>
      <c r="E466" s="245" t="s">
        <v>1</v>
      </c>
      <c r="F466" s="246" t="s">
        <v>661</v>
      </c>
      <c r="G466" s="244"/>
      <c r="H466" s="247">
        <v>113.399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141</v>
      </c>
      <c r="AU466" s="253" t="s">
        <v>91</v>
      </c>
      <c r="AV466" s="14" t="s">
        <v>91</v>
      </c>
      <c r="AW466" s="14" t="s">
        <v>36</v>
      </c>
      <c r="AX466" s="14" t="s">
        <v>81</v>
      </c>
      <c r="AY466" s="253" t="s">
        <v>132</v>
      </c>
    </row>
    <row r="467" s="14" customFormat="1">
      <c r="A467" s="14"/>
      <c r="B467" s="243"/>
      <c r="C467" s="244"/>
      <c r="D467" s="234" t="s">
        <v>141</v>
      </c>
      <c r="E467" s="245" t="s">
        <v>1</v>
      </c>
      <c r="F467" s="246" t="s">
        <v>668</v>
      </c>
      <c r="G467" s="244"/>
      <c r="H467" s="247">
        <v>166.43000000000001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3" t="s">
        <v>141</v>
      </c>
      <c r="AU467" s="253" t="s">
        <v>91</v>
      </c>
      <c r="AV467" s="14" t="s">
        <v>91</v>
      </c>
      <c r="AW467" s="14" t="s">
        <v>36</v>
      </c>
      <c r="AX467" s="14" t="s">
        <v>81</v>
      </c>
      <c r="AY467" s="253" t="s">
        <v>132</v>
      </c>
    </row>
    <row r="468" s="13" customFormat="1">
      <c r="A468" s="13"/>
      <c r="B468" s="232"/>
      <c r="C468" s="233"/>
      <c r="D468" s="234" t="s">
        <v>141</v>
      </c>
      <c r="E468" s="235" t="s">
        <v>1</v>
      </c>
      <c r="F468" s="236" t="s">
        <v>203</v>
      </c>
      <c r="G468" s="233"/>
      <c r="H468" s="235" t="s">
        <v>1</v>
      </c>
      <c r="I468" s="237"/>
      <c r="J468" s="233"/>
      <c r="K468" s="233"/>
      <c r="L468" s="238"/>
      <c r="M468" s="239"/>
      <c r="N468" s="240"/>
      <c r="O468" s="240"/>
      <c r="P468" s="240"/>
      <c r="Q468" s="240"/>
      <c r="R468" s="240"/>
      <c r="S468" s="240"/>
      <c r="T468" s="241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2" t="s">
        <v>141</v>
      </c>
      <c r="AU468" s="242" t="s">
        <v>91</v>
      </c>
      <c r="AV468" s="13" t="s">
        <v>89</v>
      </c>
      <c r="AW468" s="13" t="s">
        <v>36</v>
      </c>
      <c r="AX468" s="13" t="s">
        <v>81</v>
      </c>
      <c r="AY468" s="242" t="s">
        <v>132</v>
      </c>
    </row>
    <row r="469" s="14" customFormat="1">
      <c r="A469" s="14"/>
      <c r="B469" s="243"/>
      <c r="C469" s="244"/>
      <c r="D469" s="234" t="s">
        <v>141</v>
      </c>
      <c r="E469" s="245" t="s">
        <v>1</v>
      </c>
      <c r="F469" s="246" t="s">
        <v>662</v>
      </c>
      <c r="G469" s="244"/>
      <c r="H469" s="247">
        <v>2.2000000000000002</v>
      </c>
      <c r="I469" s="248"/>
      <c r="J469" s="244"/>
      <c r="K469" s="244"/>
      <c r="L469" s="249"/>
      <c r="M469" s="250"/>
      <c r="N469" s="251"/>
      <c r="O469" s="251"/>
      <c r="P469" s="251"/>
      <c r="Q469" s="251"/>
      <c r="R469" s="251"/>
      <c r="S469" s="251"/>
      <c r="T469" s="252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3" t="s">
        <v>141</v>
      </c>
      <c r="AU469" s="253" t="s">
        <v>91</v>
      </c>
      <c r="AV469" s="14" t="s">
        <v>91</v>
      </c>
      <c r="AW469" s="14" t="s">
        <v>36</v>
      </c>
      <c r="AX469" s="14" t="s">
        <v>81</v>
      </c>
      <c r="AY469" s="253" t="s">
        <v>132</v>
      </c>
    </row>
    <row r="470" s="14" customFormat="1">
      <c r="A470" s="14"/>
      <c r="B470" s="243"/>
      <c r="C470" s="244"/>
      <c r="D470" s="234" t="s">
        <v>141</v>
      </c>
      <c r="E470" s="245" t="s">
        <v>1</v>
      </c>
      <c r="F470" s="246" t="s">
        <v>670</v>
      </c>
      <c r="G470" s="244"/>
      <c r="H470" s="247">
        <v>2.2000000000000002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141</v>
      </c>
      <c r="AU470" s="253" t="s">
        <v>91</v>
      </c>
      <c r="AV470" s="14" t="s">
        <v>91</v>
      </c>
      <c r="AW470" s="14" t="s">
        <v>36</v>
      </c>
      <c r="AX470" s="14" t="s">
        <v>81</v>
      </c>
      <c r="AY470" s="253" t="s">
        <v>132</v>
      </c>
    </row>
    <row r="471" s="13" customFormat="1">
      <c r="A471" s="13"/>
      <c r="B471" s="232"/>
      <c r="C471" s="233"/>
      <c r="D471" s="234" t="s">
        <v>141</v>
      </c>
      <c r="E471" s="235" t="s">
        <v>1</v>
      </c>
      <c r="F471" s="236" t="s">
        <v>663</v>
      </c>
      <c r="G471" s="233"/>
      <c r="H471" s="235" t="s">
        <v>1</v>
      </c>
      <c r="I471" s="237"/>
      <c r="J471" s="233"/>
      <c r="K471" s="233"/>
      <c r="L471" s="238"/>
      <c r="M471" s="239"/>
      <c r="N471" s="240"/>
      <c r="O471" s="240"/>
      <c r="P471" s="240"/>
      <c r="Q471" s="240"/>
      <c r="R471" s="240"/>
      <c r="S471" s="240"/>
      <c r="T471" s="241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2" t="s">
        <v>141</v>
      </c>
      <c r="AU471" s="242" t="s">
        <v>91</v>
      </c>
      <c r="AV471" s="13" t="s">
        <v>89</v>
      </c>
      <c r="AW471" s="13" t="s">
        <v>36</v>
      </c>
      <c r="AX471" s="13" t="s">
        <v>81</v>
      </c>
      <c r="AY471" s="242" t="s">
        <v>132</v>
      </c>
    </row>
    <row r="472" s="14" customFormat="1">
      <c r="A472" s="14"/>
      <c r="B472" s="243"/>
      <c r="C472" s="244"/>
      <c r="D472" s="234" t="s">
        <v>141</v>
      </c>
      <c r="E472" s="245" t="s">
        <v>1</v>
      </c>
      <c r="F472" s="246" t="s">
        <v>664</v>
      </c>
      <c r="G472" s="244"/>
      <c r="H472" s="247">
        <v>4.7000000000000002</v>
      </c>
      <c r="I472" s="248"/>
      <c r="J472" s="244"/>
      <c r="K472" s="244"/>
      <c r="L472" s="249"/>
      <c r="M472" s="250"/>
      <c r="N472" s="251"/>
      <c r="O472" s="251"/>
      <c r="P472" s="251"/>
      <c r="Q472" s="251"/>
      <c r="R472" s="251"/>
      <c r="S472" s="251"/>
      <c r="T472" s="252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3" t="s">
        <v>141</v>
      </c>
      <c r="AU472" s="253" t="s">
        <v>91</v>
      </c>
      <c r="AV472" s="14" t="s">
        <v>91</v>
      </c>
      <c r="AW472" s="14" t="s">
        <v>36</v>
      </c>
      <c r="AX472" s="14" t="s">
        <v>81</v>
      </c>
      <c r="AY472" s="253" t="s">
        <v>132</v>
      </c>
    </row>
    <row r="473" s="15" customFormat="1">
      <c r="A473" s="15"/>
      <c r="B473" s="254"/>
      <c r="C473" s="255"/>
      <c r="D473" s="234" t="s">
        <v>141</v>
      </c>
      <c r="E473" s="256" t="s">
        <v>1</v>
      </c>
      <c r="F473" s="257" t="s">
        <v>152</v>
      </c>
      <c r="G473" s="255"/>
      <c r="H473" s="258">
        <v>347.185</v>
      </c>
      <c r="I473" s="259"/>
      <c r="J473" s="255"/>
      <c r="K473" s="255"/>
      <c r="L473" s="260"/>
      <c r="M473" s="261"/>
      <c r="N473" s="262"/>
      <c r="O473" s="262"/>
      <c r="P473" s="262"/>
      <c r="Q473" s="262"/>
      <c r="R473" s="262"/>
      <c r="S473" s="262"/>
      <c r="T473" s="263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64" t="s">
        <v>141</v>
      </c>
      <c r="AU473" s="264" t="s">
        <v>91</v>
      </c>
      <c r="AV473" s="15" t="s">
        <v>139</v>
      </c>
      <c r="AW473" s="15" t="s">
        <v>36</v>
      </c>
      <c r="AX473" s="15" t="s">
        <v>89</v>
      </c>
      <c r="AY473" s="264" t="s">
        <v>132</v>
      </c>
    </row>
    <row r="474" s="2" customFormat="1" ht="33" customHeight="1">
      <c r="A474" s="39"/>
      <c r="B474" s="40"/>
      <c r="C474" s="219" t="s">
        <v>530</v>
      </c>
      <c r="D474" s="219" t="s">
        <v>134</v>
      </c>
      <c r="E474" s="220" t="s">
        <v>857</v>
      </c>
      <c r="F474" s="221" t="s">
        <v>858</v>
      </c>
      <c r="G474" s="222" t="s">
        <v>137</v>
      </c>
      <c r="H474" s="223">
        <v>65.156000000000006</v>
      </c>
      <c r="I474" s="224"/>
      <c r="J474" s="225">
        <f>ROUND(I474*H474,2)</f>
        <v>0</v>
      </c>
      <c r="K474" s="221" t="s">
        <v>138</v>
      </c>
      <c r="L474" s="45"/>
      <c r="M474" s="226" t="s">
        <v>1</v>
      </c>
      <c r="N474" s="227" t="s">
        <v>46</v>
      </c>
      <c r="O474" s="92"/>
      <c r="P474" s="228">
        <f>O474*H474</f>
        <v>0</v>
      </c>
      <c r="Q474" s="228">
        <v>0</v>
      </c>
      <c r="R474" s="228">
        <f>Q474*H474</f>
        <v>0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139</v>
      </c>
      <c r="AT474" s="230" t="s">
        <v>134</v>
      </c>
      <c r="AU474" s="230" t="s">
        <v>91</v>
      </c>
      <c r="AY474" s="18" t="s">
        <v>132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89</v>
      </c>
      <c r="BK474" s="231">
        <f>ROUND(I474*H474,2)</f>
        <v>0</v>
      </c>
      <c r="BL474" s="18" t="s">
        <v>139</v>
      </c>
      <c r="BM474" s="230" t="s">
        <v>859</v>
      </c>
    </row>
    <row r="475" s="13" customFormat="1">
      <c r="A475" s="13"/>
      <c r="B475" s="232"/>
      <c r="C475" s="233"/>
      <c r="D475" s="234" t="s">
        <v>141</v>
      </c>
      <c r="E475" s="235" t="s">
        <v>1</v>
      </c>
      <c r="F475" s="236" t="s">
        <v>669</v>
      </c>
      <c r="G475" s="233"/>
      <c r="H475" s="235" t="s">
        <v>1</v>
      </c>
      <c r="I475" s="237"/>
      <c r="J475" s="233"/>
      <c r="K475" s="233"/>
      <c r="L475" s="238"/>
      <c r="M475" s="239"/>
      <c r="N475" s="240"/>
      <c r="O475" s="240"/>
      <c r="P475" s="240"/>
      <c r="Q475" s="240"/>
      <c r="R475" s="240"/>
      <c r="S475" s="240"/>
      <c r="T475" s="241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42" t="s">
        <v>141</v>
      </c>
      <c r="AU475" s="242" t="s">
        <v>91</v>
      </c>
      <c r="AV475" s="13" t="s">
        <v>89</v>
      </c>
      <c r="AW475" s="13" t="s">
        <v>36</v>
      </c>
      <c r="AX475" s="13" t="s">
        <v>81</v>
      </c>
      <c r="AY475" s="242" t="s">
        <v>132</v>
      </c>
    </row>
    <row r="476" s="14" customFormat="1">
      <c r="A476" s="14"/>
      <c r="B476" s="243"/>
      <c r="C476" s="244"/>
      <c r="D476" s="234" t="s">
        <v>141</v>
      </c>
      <c r="E476" s="245" t="s">
        <v>1</v>
      </c>
      <c r="F476" s="246" t="s">
        <v>660</v>
      </c>
      <c r="G476" s="244"/>
      <c r="H476" s="247">
        <v>58.256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141</v>
      </c>
      <c r="AU476" s="253" t="s">
        <v>91</v>
      </c>
      <c r="AV476" s="14" t="s">
        <v>91</v>
      </c>
      <c r="AW476" s="14" t="s">
        <v>36</v>
      </c>
      <c r="AX476" s="14" t="s">
        <v>81</v>
      </c>
      <c r="AY476" s="253" t="s">
        <v>132</v>
      </c>
    </row>
    <row r="477" s="13" customFormat="1">
      <c r="A477" s="13"/>
      <c r="B477" s="232"/>
      <c r="C477" s="233"/>
      <c r="D477" s="234" t="s">
        <v>141</v>
      </c>
      <c r="E477" s="235" t="s">
        <v>1</v>
      </c>
      <c r="F477" s="236" t="s">
        <v>203</v>
      </c>
      <c r="G477" s="233"/>
      <c r="H477" s="235" t="s">
        <v>1</v>
      </c>
      <c r="I477" s="237"/>
      <c r="J477" s="233"/>
      <c r="K477" s="233"/>
      <c r="L477" s="238"/>
      <c r="M477" s="239"/>
      <c r="N477" s="240"/>
      <c r="O477" s="240"/>
      <c r="P477" s="240"/>
      <c r="Q477" s="240"/>
      <c r="R477" s="240"/>
      <c r="S477" s="240"/>
      <c r="T477" s="241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2" t="s">
        <v>141</v>
      </c>
      <c r="AU477" s="242" t="s">
        <v>91</v>
      </c>
      <c r="AV477" s="13" t="s">
        <v>89</v>
      </c>
      <c r="AW477" s="13" t="s">
        <v>36</v>
      </c>
      <c r="AX477" s="13" t="s">
        <v>81</v>
      </c>
      <c r="AY477" s="242" t="s">
        <v>132</v>
      </c>
    </row>
    <row r="478" s="14" customFormat="1">
      <c r="A478" s="14"/>
      <c r="B478" s="243"/>
      <c r="C478" s="244"/>
      <c r="D478" s="234" t="s">
        <v>141</v>
      </c>
      <c r="E478" s="245" t="s">
        <v>1</v>
      </c>
      <c r="F478" s="246" t="s">
        <v>662</v>
      </c>
      <c r="G478" s="244"/>
      <c r="H478" s="247">
        <v>2.2000000000000002</v>
      </c>
      <c r="I478" s="248"/>
      <c r="J478" s="244"/>
      <c r="K478" s="244"/>
      <c r="L478" s="249"/>
      <c r="M478" s="250"/>
      <c r="N478" s="251"/>
      <c r="O478" s="251"/>
      <c r="P478" s="251"/>
      <c r="Q478" s="251"/>
      <c r="R478" s="251"/>
      <c r="S478" s="251"/>
      <c r="T478" s="252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3" t="s">
        <v>141</v>
      </c>
      <c r="AU478" s="253" t="s">
        <v>91</v>
      </c>
      <c r="AV478" s="14" t="s">
        <v>91</v>
      </c>
      <c r="AW478" s="14" t="s">
        <v>36</v>
      </c>
      <c r="AX478" s="14" t="s">
        <v>81</v>
      </c>
      <c r="AY478" s="253" t="s">
        <v>132</v>
      </c>
    </row>
    <row r="479" s="13" customFormat="1">
      <c r="A479" s="13"/>
      <c r="B479" s="232"/>
      <c r="C479" s="233"/>
      <c r="D479" s="234" t="s">
        <v>141</v>
      </c>
      <c r="E479" s="235" t="s">
        <v>1</v>
      </c>
      <c r="F479" s="236" t="s">
        <v>663</v>
      </c>
      <c r="G479" s="233"/>
      <c r="H479" s="235" t="s">
        <v>1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141</v>
      </c>
      <c r="AU479" s="242" t="s">
        <v>91</v>
      </c>
      <c r="AV479" s="13" t="s">
        <v>89</v>
      </c>
      <c r="AW479" s="13" t="s">
        <v>36</v>
      </c>
      <c r="AX479" s="13" t="s">
        <v>81</v>
      </c>
      <c r="AY479" s="242" t="s">
        <v>132</v>
      </c>
    </row>
    <row r="480" s="14" customFormat="1">
      <c r="A480" s="14"/>
      <c r="B480" s="243"/>
      <c r="C480" s="244"/>
      <c r="D480" s="234" t="s">
        <v>141</v>
      </c>
      <c r="E480" s="245" t="s">
        <v>1</v>
      </c>
      <c r="F480" s="246" t="s">
        <v>664</v>
      </c>
      <c r="G480" s="244"/>
      <c r="H480" s="247">
        <v>4.7000000000000002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141</v>
      </c>
      <c r="AU480" s="253" t="s">
        <v>91</v>
      </c>
      <c r="AV480" s="14" t="s">
        <v>91</v>
      </c>
      <c r="AW480" s="14" t="s">
        <v>36</v>
      </c>
      <c r="AX480" s="14" t="s">
        <v>81</v>
      </c>
      <c r="AY480" s="253" t="s">
        <v>132</v>
      </c>
    </row>
    <row r="481" s="15" customFormat="1">
      <c r="A481" s="15"/>
      <c r="B481" s="254"/>
      <c r="C481" s="255"/>
      <c r="D481" s="234" t="s">
        <v>141</v>
      </c>
      <c r="E481" s="256" t="s">
        <v>1</v>
      </c>
      <c r="F481" s="257" t="s">
        <v>152</v>
      </c>
      <c r="G481" s="255"/>
      <c r="H481" s="258">
        <v>65.156000000000006</v>
      </c>
      <c r="I481" s="259"/>
      <c r="J481" s="255"/>
      <c r="K481" s="255"/>
      <c r="L481" s="260"/>
      <c r="M481" s="261"/>
      <c r="N481" s="262"/>
      <c r="O481" s="262"/>
      <c r="P481" s="262"/>
      <c r="Q481" s="262"/>
      <c r="R481" s="262"/>
      <c r="S481" s="262"/>
      <c r="T481" s="263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4" t="s">
        <v>141</v>
      </c>
      <c r="AU481" s="264" t="s">
        <v>91</v>
      </c>
      <c r="AV481" s="15" t="s">
        <v>139</v>
      </c>
      <c r="AW481" s="15" t="s">
        <v>36</v>
      </c>
      <c r="AX481" s="15" t="s">
        <v>89</v>
      </c>
      <c r="AY481" s="264" t="s">
        <v>132</v>
      </c>
    </row>
    <row r="482" s="2" customFormat="1" ht="49.05" customHeight="1">
      <c r="A482" s="39"/>
      <c r="B482" s="40"/>
      <c r="C482" s="219" t="s">
        <v>534</v>
      </c>
      <c r="D482" s="219" t="s">
        <v>134</v>
      </c>
      <c r="E482" s="220" t="s">
        <v>860</v>
      </c>
      <c r="F482" s="221" t="s">
        <v>861</v>
      </c>
      <c r="G482" s="222" t="s">
        <v>137</v>
      </c>
      <c r="H482" s="223">
        <v>65.156000000000006</v>
      </c>
      <c r="I482" s="224"/>
      <c r="J482" s="225">
        <f>ROUND(I482*H482,2)</f>
        <v>0</v>
      </c>
      <c r="K482" s="221" t="s">
        <v>138</v>
      </c>
      <c r="L482" s="45"/>
      <c r="M482" s="226" t="s">
        <v>1</v>
      </c>
      <c r="N482" s="227" t="s">
        <v>46</v>
      </c>
      <c r="O482" s="92"/>
      <c r="P482" s="228">
        <f>O482*H482</f>
        <v>0</v>
      </c>
      <c r="Q482" s="228">
        <v>0</v>
      </c>
      <c r="R482" s="228">
        <f>Q482*H482</f>
        <v>0</v>
      </c>
      <c r="S482" s="228">
        <v>0</v>
      </c>
      <c r="T482" s="229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0" t="s">
        <v>139</v>
      </c>
      <c r="AT482" s="230" t="s">
        <v>134</v>
      </c>
      <c r="AU482" s="230" t="s">
        <v>91</v>
      </c>
      <c r="AY482" s="18" t="s">
        <v>132</v>
      </c>
      <c r="BE482" s="231">
        <f>IF(N482="základní",J482,0)</f>
        <v>0</v>
      </c>
      <c r="BF482" s="231">
        <f>IF(N482="snížená",J482,0)</f>
        <v>0</v>
      </c>
      <c r="BG482" s="231">
        <f>IF(N482="zákl. přenesená",J482,0)</f>
        <v>0</v>
      </c>
      <c r="BH482" s="231">
        <f>IF(N482="sníž. přenesená",J482,0)</f>
        <v>0</v>
      </c>
      <c r="BI482" s="231">
        <f>IF(N482="nulová",J482,0)</f>
        <v>0</v>
      </c>
      <c r="BJ482" s="18" t="s">
        <v>89</v>
      </c>
      <c r="BK482" s="231">
        <f>ROUND(I482*H482,2)</f>
        <v>0</v>
      </c>
      <c r="BL482" s="18" t="s">
        <v>139</v>
      </c>
      <c r="BM482" s="230" t="s">
        <v>862</v>
      </c>
    </row>
    <row r="483" s="13" customFormat="1">
      <c r="A483" s="13"/>
      <c r="B483" s="232"/>
      <c r="C483" s="233"/>
      <c r="D483" s="234" t="s">
        <v>141</v>
      </c>
      <c r="E483" s="235" t="s">
        <v>1</v>
      </c>
      <c r="F483" s="236" t="s">
        <v>142</v>
      </c>
      <c r="G483" s="233"/>
      <c r="H483" s="235" t="s">
        <v>1</v>
      </c>
      <c r="I483" s="237"/>
      <c r="J483" s="233"/>
      <c r="K483" s="233"/>
      <c r="L483" s="238"/>
      <c r="M483" s="239"/>
      <c r="N483" s="240"/>
      <c r="O483" s="240"/>
      <c r="P483" s="240"/>
      <c r="Q483" s="240"/>
      <c r="R483" s="240"/>
      <c r="S483" s="240"/>
      <c r="T483" s="241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42" t="s">
        <v>141</v>
      </c>
      <c r="AU483" s="242" t="s">
        <v>91</v>
      </c>
      <c r="AV483" s="13" t="s">
        <v>89</v>
      </c>
      <c r="AW483" s="13" t="s">
        <v>36</v>
      </c>
      <c r="AX483" s="13" t="s">
        <v>81</v>
      </c>
      <c r="AY483" s="242" t="s">
        <v>132</v>
      </c>
    </row>
    <row r="484" s="13" customFormat="1">
      <c r="A484" s="13"/>
      <c r="B484" s="232"/>
      <c r="C484" s="233"/>
      <c r="D484" s="234" t="s">
        <v>141</v>
      </c>
      <c r="E484" s="235" t="s">
        <v>1</v>
      </c>
      <c r="F484" s="236" t="s">
        <v>143</v>
      </c>
      <c r="G484" s="233"/>
      <c r="H484" s="235" t="s">
        <v>1</v>
      </c>
      <c r="I484" s="237"/>
      <c r="J484" s="233"/>
      <c r="K484" s="233"/>
      <c r="L484" s="238"/>
      <c r="M484" s="239"/>
      <c r="N484" s="240"/>
      <c r="O484" s="240"/>
      <c r="P484" s="240"/>
      <c r="Q484" s="240"/>
      <c r="R484" s="240"/>
      <c r="S484" s="240"/>
      <c r="T484" s="241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2" t="s">
        <v>141</v>
      </c>
      <c r="AU484" s="242" t="s">
        <v>91</v>
      </c>
      <c r="AV484" s="13" t="s">
        <v>89</v>
      </c>
      <c r="AW484" s="13" t="s">
        <v>36</v>
      </c>
      <c r="AX484" s="13" t="s">
        <v>81</v>
      </c>
      <c r="AY484" s="242" t="s">
        <v>132</v>
      </c>
    </row>
    <row r="485" s="14" customFormat="1">
      <c r="A485" s="14"/>
      <c r="B485" s="243"/>
      <c r="C485" s="244"/>
      <c r="D485" s="234" t="s">
        <v>141</v>
      </c>
      <c r="E485" s="245" t="s">
        <v>1</v>
      </c>
      <c r="F485" s="246" t="s">
        <v>660</v>
      </c>
      <c r="G485" s="244"/>
      <c r="H485" s="247">
        <v>58.256</v>
      </c>
      <c r="I485" s="248"/>
      <c r="J485" s="244"/>
      <c r="K485" s="244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141</v>
      </c>
      <c r="AU485" s="253" t="s">
        <v>91</v>
      </c>
      <c r="AV485" s="14" t="s">
        <v>91</v>
      </c>
      <c r="AW485" s="14" t="s">
        <v>36</v>
      </c>
      <c r="AX485" s="14" t="s">
        <v>81</v>
      </c>
      <c r="AY485" s="253" t="s">
        <v>132</v>
      </c>
    </row>
    <row r="486" s="13" customFormat="1">
      <c r="A486" s="13"/>
      <c r="B486" s="232"/>
      <c r="C486" s="233"/>
      <c r="D486" s="234" t="s">
        <v>141</v>
      </c>
      <c r="E486" s="235" t="s">
        <v>1</v>
      </c>
      <c r="F486" s="236" t="s">
        <v>203</v>
      </c>
      <c r="G486" s="233"/>
      <c r="H486" s="235" t="s">
        <v>1</v>
      </c>
      <c r="I486" s="237"/>
      <c r="J486" s="233"/>
      <c r="K486" s="233"/>
      <c r="L486" s="238"/>
      <c r="M486" s="239"/>
      <c r="N486" s="240"/>
      <c r="O486" s="240"/>
      <c r="P486" s="240"/>
      <c r="Q486" s="240"/>
      <c r="R486" s="240"/>
      <c r="S486" s="240"/>
      <c r="T486" s="241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2" t="s">
        <v>141</v>
      </c>
      <c r="AU486" s="242" t="s">
        <v>91</v>
      </c>
      <c r="AV486" s="13" t="s">
        <v>89</v>
      </c>
      <c r="AW486" s="13" t="s">
        <v>36</v>
      </c>
      <c r="AX486" s="13" t="s">
        <v>81</v>
      </c>
      <c r="AY486" s="242" t="s">
        <v>132</v>
      </c>
    </row>
    <row r="487" s="14" customFormat="1">
      <c r="A487" s="14"/>
      <c r="B487" s="243"/>
      <c r="C487" s="244"/>
      <c r="D487" s="234" t="s">
        <v>141</v>
      </c>
      <c r="E487" s="245" t="s">
        <v>1</v>
      </c>
      <c r="F487" s="246" t="s">
        <v>662</v>
      </c>
      <c r="G487" s="244"/>
      <c r="H487" s="247">
        <v>2.2000000000000002</v>
      </c>
      <c r="I487" s="248"/>
      <c r="J487" s="244"/>
      <c r="K487" s="244"/>
      <c r="L487" s="249"/>
      <c r="M487" s="250"/>
      <c r="N487" s="251"/>
      <c r="O487" s="251"/>
      <c r="P487" s="251"/>
      <c r="Q487" s="251"/>
      <c r="R487" s="251"/>
      <c r="S487" s="251"/>
      <c r="T487" s="252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3" t="s">
        <v>141</v>
      </c>
      <c r="AU487" s="253" t="s">
        <v>91</v>
      </c>
      <c r="AV487" s="14" t="s">
        <v>91</v>
      </c>
      <c r="AW487" s="14" t="s">
        <v>36</v>
      </c>
      <c r="AX487" s="14" t="s">
        <v>81</v>
      </c>
      <c r="AY487" s="253" t="s">
        <v>132</v>
      </c>
    </row>
    <row r="488" s="13" customFormat="1">
      <c r="A488" s="13"/>
      <c r="B488" s="232"/>
      <c r="C488" s="233"/>
      <c r="D488" s="234" t="s">
        <v>141</v>
      </c>
      <c r="E488" s="235" t="s">
        <v>1</v>
      </c>
      <c r="F488" s="236" t="s">
        <v>663</v>
      </c>
      <c r="G488" s="233"/>
      <c r="H488" s="235" t="s">
        <v>1</v>
      </c>
      <c r="I488" s="237"/>
      <c r="J488" s="233"/>
      <c r="K488" s="233"/>
      <c r="L488" s="238"/>
      <c r="M488" s="239"/>
      <c r="N488" s="240"/>
      <c r="O488" s="240"/>
      <c r="P488" s="240"/>
      <c r="Q488" s="240"/>
      <c r="R488" s="240"/>
      <c r="S488" s="240"/>
      <c r="T488" s="241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2" t="s">
        <v>141</v>
      </c>
      <c r="AU488" s="242" t="s">
        <v>91</v>
      </c>
      <c r="AV488" s="13" t="s">
        <v>89</v>
      </c>
      <c r="AW488" s="13" t="s">
        <v>36</v>
      </c>
      <c r="AX488" s="13" t="s">
        <v>81</v>
      </c>
      <c r="AY488" s="242" t="s">
        <v>132</v>
      </c>
    </row>
    <row r="489" s="14" customFormat="1">
      <c r="A489" s="14"/>
      <c r="B489" s="243"/>
      <c r="C489" s="244"/>
      <c r="D489" s="234" t="s">
        <v>141</v>
      </c>
      <c r="E489" s="245" t="s">
        <v>1</v>
      </c>
      <c r="F489" s="246" t="s">
        <v>664</v>
      </c>
      <c r="G489" s="244"/>
      <c r="H489" s="247">
        <v>4.7000000000000002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3" t="s">
        <v>141</v>
      </c>
      <c r="AU489" s="253" t="s">
        <v>91</v>
      </c>
      <c r="AV489" s="14" t="s">
        <v>91</v>
      </c>
      <c r="AW489" s="14" t="s">
        <v>36</v>
      </c>
      <c r="AX489" s="14" t="s">
        <v>81</v>
      </c>
      <c r="AY489" s="253" t="s">
        <v>132</v>
      </c>
    </row>
    <row r="490" s="15" customFormat="1">
      <c r="A490" s="15"/>
      <c r="B490" s="254"/>
      <c r="C490" s="255"/>
      <c r="D490" s="234" t="s">
        <v>141</v>
      </c>
      <c r="E490" s="256" t="s">
        <v>1</v>
      </c>
      <c r="F490" s="257" t="s">
        <v>152</v>
      </c>
      <c r="G490" s="255"/>
      <c r="H490" s="258">
        <v>65.156000000000006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5"/>
      <c r="V490" s="15"/>
      <c r="W490" s="15"/>
      <c r="X490" s="15"/>
      <c r="Y490" s="15"/>
      <c r="Z490" s="15"/>
      <c r="AA490" s="15"/>
      <c r="AB490" s="15"/>
      <c r="AC490" s="15"/>
      <c r="AD490" s="15"/>
      <c r="AE490" s="15"/>
      <c r="AT490" s="264" t="s">
        <v>141</v>
      </c>
      <c r="AU490" s="264" t="s">
        <v>91</v>
      </c>
      <c r="AV490" s="15" t="s">
        <v>139</v>
      </c>
      <c r="AW490" s="15" t="s">
        <v>36</v>
      </c>
      <c r="AX490" s="15" t="s">
        <v>89</v>
      </c>
      <c r="AY490" s="264" t="s">
        <v>132</v>
      </c>
    </row>
    <row r="491" s="2" customFormat="1" ht="37.8" customHeight="1">
      <c r="A491" s="39"/>
      <c r="B491" s="40"/>
      <c r="C491" s="219" t="s">
        <v>538</v>
      </c>
      <c r="D491" s="219" t="s">
        <v>134</v>
      </c>
      <c r="E491" s="220" t="s">
        <v>863</v>
      </c>
      <c r="F491" s="221" t="s">
        <v>864</v>
      </c>
      <c r="G491" s="222" t="s">
        <v>137</v>
      </c>
      <c r="H491" s="223">
        <v>168.63</v>
      </c>
      <c r="I491" s="224"/>
      <c r="J491" s="225">
        <f>ROUND(I491*H491,2)</f>
        <v>0</v>
      </c>
      <c r="K491" s="221" t="s">
        <v>1</v>
      </c>
      <c r="L491" s="45"/>
      <c r="M491" s="226" t="s">
        <v>1</v>
      </c>
      <c r="N491" s="227" t="s">
        <v>46</v>
      </c>
      <c r="O491" s="92"/>
      <c r="P491" s="228">
        <f>O491*H491</f>
        <v>0</v>
      </c>
      <c r="Q491" s="228">
        <v>0</v>
      </c>
      <c r="R491" s="228">
        <f>Q491*H491</f>
        <v>0</v>
      </c>
      <c r="S491" s="228">
        <v>0</v>
      </c>
      <c r="T491" s="229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0" t="s">
        <v>139</v>
      </c>
      <c r="AT491" s="230" t="s">
        <v>134</v>
      </c>
      <c r="AU491" s="230" t="s">
        <v>91</v>
      </c>
      <c r="AY491" s="18" t="s">
        <v>132</v>
      </c>
      <c r="BE491" s="231">
        <f>IF(N491="základní",J491,0)</f>
        <v>0</v>
      </c>
      <c r="BF491" s="231">
        <f>IF(N491="snížená",J491,0)</f>
        <v>0</v>
      </c>
      <c r="BG491" s="231">
        <f>IF(N491="zákl. přenesená",J491,0)</f>
        <v>0</v>
      </c>
      <c r="BH491" s="231">
        <f>IF(N491="sníž. přenesená",J491,0)</f>
        <v>0</v>
      </c>
      <c r="BI491" s="231">
        <f>IF(N491="nulová",J491,0)</f>
        <v>0</v>
      </c>
      <c r="BJ491" s="18" t="s">
        <v>89</v>
      </c>
      <c r="BK491" s="231">
        <f>ROUND(I491*H491,2)</f>
        <v>0</v>
      </c>
      <c r="BL491" s="18" t="s">
        <v>139</v>
      </c>
      <c r="BM491" s="230" t="s">
        <v>865</v>
      </c>
    </row>
    <row r="492" s="13" customFormat="1">
      <c r="A492" s="13"/>
      <c r="B492" s="232"/>
      <c r="C492" s="233"/>
      <c r="D492" s="234" t="s">
        <v>141</v>
      </c>
      <c r="E492" s="235" t="s">
        <v>1</v>
      </c>
      <c r="F492" s="236" t="s">
        <v>866</v>
      </c>
      <c r="G492" s="233"/>
      <c r="H492" s="235" t="s">
        <v>1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141</v>
      </c>
      <c r="AU492" s="242" t="s">
        <v>91</v>
      </c>
      <c r="AV492" s="13" t="s">
        <v>89</v>
      </c>
      <c r="AW492" s="13" t="s">
        <v>36</v>
      </c>
      <c r="AX492" s="13" t="s">
        <v>81</v>
      </c>
      <c r="AY492" s="242" t="s">
        <v>132</v>
      </c>
    </row>
    <row r="493" s="14" customFormat="1">
      <c r="A493" s="14"/>
      <c r="B493" s="243"/>
      <c r="C493" s="244"/>
      <c r="D493" s="234" t="s">
        <v>141</v>
      </c>
      <c r="E493" s="245" t="s">
        <v>1</v>
      </c>
      <c r="F493" s="246" t="s">
        <v>668</v>
      </c>
      <c r="G493" s="244"/>
      <c r="H493" s="247">
        <v>166.43000000000001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141</v>
      </c>
      <c r="AU493" s="253" t="s">
        <v>91</v>
      </c>
      <c r="AV493" s="14" t="s">
        <v>91</v>
      </c>
      <c r="AW493" s="14" t="s">
        <v>36</v>
      </c>
      <c r="AX493" s="14" t="s">
        <v>81</v>
      </c>
      <c r="AY493" s="253" t="s">
        <v>132</v>
      </c>
    </row>
    <row r="494" s="13" customFormat="1">
      <c r="A494" s="13"/>
      <c r="B494" s="232"/>
      <c r="C494" s="233"/>
      <c r="D494" s="234" t="s">
        <v>141</v>
      </c>
      <c r="E494" s="235" t="s">
        <v>1</v>
      </c>
      <c r="F494" s="236" t="s">
        <v>203</v>
      </c>
      <c r="G494" s="233"/>
      <c r="H494" s="235" t="s">
        <v>1</v>
      </c>
      <c r="I494" s="237"/>
      <c r="J494" s="233"/>
      <c r="K494" s="233"/>
      <c r="L494" s="238"/>
      <c r="M494" s="239"/>
      <c r="N494" s="240"/>
      <c r="O494" s="240"/>
      <c r="P494" s="240"/>
      <c r="Q494" s="240"/>
      <c r="R494" s="240"/>
      <c r="S494" s="240"/>
      <c r="T494" s="241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2" t="s">
        <v>141</v>
      </c>
      <c r="AU494" s="242" t="s">
        <v>91</v>
      </c>
      <c r="AV494" s="13" t="s">
        <v>89</v>
      </c>
      <c r="AW494" s="13" t="s">
        <v>36</v>
      </c>
      <c r="AX494" s="13" t="s">
        <v>81</v>
      </c>
      <c r="AY494" s="242" t="s">
        <v>132</v>
      </c>
    </row>
    <row r="495" s="14" customFormat="1">
      <c r="A495" s="14"/>
      <c r="B495" s="243"/>
      <c r="C495" s="244"/>
      <c r="D495" s="234" t="s">
        <v>141</v>
      </c>
      <c r="E495" s="245" t="s">
        <v>1</v>
      </c>
      <c r="F495" s="246" t="s">
        <v>670</v>
      </c>
      <c r="G495" s="244"/>
      <c r="H495" s="247">
        <v>2.2000000000000002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3" t="s">
        <v>141</v>
      </c>
      <c r="AU495" s="253" t="s">
        <v>91</v>
      </c>
      <c r="AV495" s="14" t="s">
        <v>91</v>
      </c>
      <c r="AW495" s="14" t="s">
        <v>36</v>
      </c>
      <c r="AX495" s="14" t="s">
        <v>81</v>
      </c>
      <c r="AY495" s="253" t="s">
        <v>132</v>
      </c>
    </row>
    <row r="496" s="15" customFormat="1">
      <c r="A496" s="15"/>
      <c r="B496" s="254"/>
      <c r="C496" s="255"/>
      <c r="D496" s="234" t="s">
        <v>141</v>
      </c>
      <c r="E496" s="256" t="s">
        <v>1</v>
      </c>
      <c r="F496" s="257" t="s">
        <v>152</v>
      </c>
      <c r="G496" s="255"/>
      <c r="H496" s="258">
        <v>168.63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4" t="s">
        <v>141</v>
      </c>
      <c r="AU496" s="264" t="s">
        <v>91</v>
      </c>
      <c r="AV496" s="15" t="s">
        <v>139</v>
      </c>
      <c r="AW496" s="15" t="s">
        <v>36</v>
      </c>
      <c r="AX496" s="15" t="s">
        <v>89</v>
      </c>
      <c r="AY496" s="264" t="s">
        <v>132</v>
      </c>
    </row>
    <row r="497" s="2" customFormat="1" ht="37.8" customHeight="1">
      <c r="A497" s="39"/>
      <c r="B497" s="40"/>
      <c r="C497" s="219" t="s">
        <v>542</v>
      </c>
      <c r="D497" s="219" t="s">
        <v>134</v>
      </c>
      <c r="E497" s="220" t="s">
        <v>867</v>
      </c>
      <c r="F497" s="221" t="s">
        <v>868</v>
      </c>
      <c r="G497" s="222" t="s">
        <v>137</v>
      </c>
      <c r="H497" s="223">
        <v>206.18000000000001</v>
      </c>
      <c r="I497" s="224"/>
      <c r="J497" s="225">
        <f>ROUND(I497*H497,2)</f>
        <v>0</v>
      </c>
      <c r="K497" s="221" t="s">
        <v>138</v>
      </c>
      <c r="L497" s="45"/>
      <c r="M497" s="226" t="s">
        <v>1</v>
      </c>
      <c r="N497" s="227" t="s">
        <v>46</v>
      </c>
      <c r="O497" s="92"/>
      <c r="P497" s="228">
        <f>O497*H497</f>
        <v>0</v>
      </c>
      <c r="Q497" s="228">
        <v>0</v>
      </c>
      <c r="R497" s="228">
        <f>Q497*H497</f>
        <v>0</v>
      </c>
      <c r="S497" s="228">
        <v>0</v>
      </c>
      <c r="T497" s="229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0" t="s">
        <v>139</v>
      </c>
      <c r="AT497" s="230" t="s">
        <v>134</v>
      </c>
      <c r="AU497" s="230" t="s">
        <v>91</v>
      </c>
      <c r="AY497" s="18" t="s">
        <v>132</v>
      </c>
      <c r="BE497" s="231">
        <f>IF(N497="základní",J497,0)</f>
        <v>0</v>
      </c>
      <c r="BF497" s="231">
        <f>IF(N497="snížená",J497,0)</f>
        <v>0</v>
      </c>
      <c r="BG497" s="231">
        <f>IF(N497="zákl. přenesená",J497,0)</f>
        <v>0</v>
      </c>
      <c r="BH497" s="231">
        <f>IF(N497="sníž. přenesená",J497,0)</f>
        <v>0</v>
      </c>
      <c r="BI497" s="231">
        <f>IF(N497="nulová",J497,0)</f>
        <v>0</v>
      </c>
      <c r="BJ497" s="18" t="s">
        <v>89</v>
      </c>
      <c r="BK497" s="231">
        <f>ROUND(I497*H497,2)</f>
        <v>0</v>
      </c>
      <c r="BL497" s="18" t="s">
        <v>139</v>
      </c>
      <c r="BM497" s="230" t="s">
        <v>869</v>
      </c>
    </row>
    <row r="498" s="13" customFormat="1">
      <c r="A498" s="13"/>
      <c r="B498" s="232"/>
      <c r="C498" s="233"/>
      <c r="D498" s="234" t="s">
        <v>141</v>
      </c>
      <c r="E498" s="235" t="s">
        <v>1</v>
      </c>
      <c r="F498" s="236" t="s">
        <v>142</v>
      </c>
      <c r="G498" s="233"/>
      <c r="H498" s="235" t="s">
        <v>1</v>
      </c>
      <c r="I498" s="237"/>
      <c r="J498" s="233"/>
      <c r="K498" s="233"/>
      <c r="L498" s="238"/>
      <c r="M498" s="239"/>
      <c r="N498" s="240"/>
      <c r="O498" s="240"/>
      <c r="P498" s="240"/>
      <c r="Q498" s="240"/>
      <c r="R498" s="240"/>
      <c r="S498" s="240"/>
      <c r="T498" s="241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2" t="s">
        <v>141</v>
      </c>
      <c r="AU498" s="242" t="s">
        <v>91</v>
      </c>
      <c r="AV498" s="13" t="s">
        <v>89</v>
      </c>
      <c r="AW498" s="13" t="s">
        <v>36</v>
      </c>
      <c r="AX498" s="13" t="s">
        <v>81</v>
      </c>
      <c r="AY498" s="242" t="s">
        <v>132</v>
      </c>
    </row>
    <row r="499" s="13" customFormat="1">
      <c r="A499" s="13"/>
      <c r="B499" s="232"/>
      <c r="C499" s="233"/>
      <c r="D499" s="234" t="s">
        <v>141</v>
      </c>
      <c r="E499" s="235" t="s">
        <v>1</v>
      </c>
      <c r="F499" s="236" t="s">
        <v>143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141</v>
      </c>
      <c r="AU499" s="242" t="s">
        <v>91</v>
      </c>
      <c r="AV499" s="13" t="s">
        <v>89</v>
      </c>
      <c r="AW499" s="13" t="s">
        <v>36</v>
      </c>
      <c r="AX499" s="13" t="s">
        <v>81</v>
      </c>
      <c r="AY499" s="242" t="s">
        <v>132</v>
      </c>
    </row>
    <row r="500" s="14" customFormat="1">
      <c r="A500" s="14"/>
      <c r="B500" s="243"/>
      <c r="C500" s="244"/>
      <c r="D500" s="234" t="s">
        <v>141</v>
      </c>
      <c r="E500" s="245" t="s">
        <v>1</v>
      </c>
      <c r="F500" s="246" t="s">
        <v>677</v>
      </c>
      <c r="G500" s="244"/>
      <c r="H500" s="247">
        <v>206.18000000000001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141</v>
      </c>
      <c r="AU500" s="253" t="s">
        <v>91</v>
      </c>
      <c r="AV500" s="14" t="s">
        <v>91</v>
      </c>
      <c r="AW500" s="14" t="s">
        <v>36</v>
      </c>
      <c r="AX500" s="14" t="s">
        <v>81</v>
      </c>
      <c r="AY500" s="253" t="s">
        <v>132</v>
      </c>
    </row>
    <row r="501" s="15" customFormat="1">
      <c r="A501" s="15"/>
      <c r="B501" s="254"/>
      <c r="C501" s="255"/>
      <c r="D501" s="234" t="s">
        <v>141</v>
      </c>
      <c r="E501" s="256" t="s">
        <v>1</v>
      </c>
      <c r="F501" s="257" t="s">
        <v>152</v>
      </c>
      <c r="G501" s="255"/>
      <c r="H501" s="258">
        <v>206.18000000000001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64" t="s">
        <v>141</v>
      </c>
      <c r="AU501" s="264" t="s">
        <v>91</v>
      </c>
      <c r="AV501" s="15" t="s">
        <v>139</v>
      </c>
      <c r="AW501" s="15" t="s">
        <v>36</v>
      </c>
      <c r="AX501" s="15" t="s">
        <v>89</v>
      </c>
      <c r="AY501" s="264" t="s">
        <v>132</v>
      </c>
    </row>
    <row r="502" s="2" customFormat="1" ht="37.8" customHeight="1">
      <c r="A502" s="39"/>
      <c r="B502" s="40"/>
      <c r="C502" s="219" t="s">
        <v>546</v>
      </c>
      <c r="D502" s="219" t="s">
        <v>134</v>
      </c>
      <c r="E502" s="220" t="s">
        <v>870</v>
      </c>
      <c r="F502" s="221" t="s">
        <v>871</v>
      </c>
      <c r="G502" s="222" t="s">
        <v>137</v>
      </c>
      <c r="H502" s="223">
        <v>65.156000000000006</v>
      </c>
      <c r="I502" s="224"/>
      <c r="J502" s="225">
        <f>ROUND(I502*H502,2)</f>
        <v>0</v>
      </c>
      <c r="K502" s="221" t="s">
        <v>138</v>
      </c>
      <c r="L502" s="45"/>
      <c r="M502" s="226" t="s">
        <v>1</v>
      </c>
      <c r="N502" s="227" t="s">
        <v>46</v>
      </c>
      <c r="O502" s="92"/>
      <c r="P502" s="228">
        <f>O502*H502</f>
        <v>0</v>
      </c>
      <c r="Q502" s="228">
        <v>0</v>
      </c>
      <c r="R502" s="228">
        <f>Q502*H502</f>
        <v>0</v>
      </c>
      <c r="S502" s="228">
        <v>0</v>
      </c>
      <c r="T502" s="229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0" t="s">
        <v>139</v>
      </c>
      <c r="AT502" s="230" t="s">
        <v>134</v>
      </c>
      <c r="AU502" s="230" t="s">
        <v>91</v>
      </c>
      <c r="AY502" s="18" t="s">
        <v>132</v>
      </c>
      <c r="BE502" s="231">
        <f>IF(N502="základní",J502,0)</f>
        <v>0</v>
      </c>
      <c r="BF502" s="231">
        <f>IF(N502="snížená",J502,0)</f>
        <v>0</v>
      </c>
      <c r="BG502" s="231">
        <f>IF(N502="zákl. přenesená",J502,0)</f>
        <v>0</v>
      </c>
      <c r="BH502" s="231">
        <f>IF(N502="sníž. přenesená",J502,0)</f>
        <v>0</v>
      </c>
      <c r="BI502" s="231">
        <f>IF(N502="nulová",J502,0)</f>
        <v>0</v>
      </c>
      <c r="BJ502" s="18" t="s">
        <v>89</v>
      </c>
      <c r="BK502" s="231">
        <f>ROUND(I502*H502,2)</f>
        <v>0</v>
      </c>
      <c r="BL502" s="18" t="s">
        <v>139</v>
      </c>
      <c r="BM502" s="230" t="s">
        <v>872</v>
      </c>
    </row>
    <row r="503" s="13" customFormat="1">
      <c r="A503" s="13"/>
      <c r="B503" s="232"/>
      <c r="C503" s="233"/>
      <c r="D503" s="234" t="s">
        <v>141</v>
      </c>
      <c r="E503" s="235" t="s">
        <v>1</v>
      </c>
      <c r="F503" s="236" t="s">
        <v>142</v>
      </c>
      <c r="G503" s="233"/>
      <c r="H503" s="235" t="s">
        <v>1</v>
      </c>
      <c r="I503" s="237"/>
      <c r="J503" s="233"/>
      <c r="K503" s="233"/>
      <c r="L503" s="238"/>
      <c r="M503" s="239"/>
      <c r="N503" s="240"/>
      <c r="O503" s="240"/>
      <c r="P503" s="240"/>
      <c r="Q503" s="240"/>
      <c r="R503" s="240"/>
      <c r="S503" s="240"/>
      <c r="T503" s="241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42" t="s">
        <v>141</v>
      </c>
      <c r="AU503" s="242" t="s">
        <v>91</v>
      </c>
      <c r="AV503" s="13" t="s">
        <v>89</v>
      </c>
      <c r="AW503" s="13" t="s">
        <v>36</v>
      </c>
      <c r="AX503" s="13" t="s">
        <v>81</v>
      </c>
      <c r="AY503" s="242" t="s">
        <v>132</v>
      </c>
    </row>
    <row r="504" s="13" customFormat="1">
      <c r="A504" s="13"/>
      <c r="B504" s="232"/>
      <c r="C504" s="233"/>
      <c r="D504" s="234" t="s">
        <v>141</v>
      </c>
      <c r="E504" s="235" t="s">
        <v>1</v>
      </c>
      <c r="F504" s="236" t="s">
        <v>143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141</v>
      </c>
      <c r="AU504" s="242" t="s">
        <v>91</v>
      </c>
      <c r="AV504" s="13" t="s">
        <v>89</v>
      </c>
      <c r="AW504" s="13" t="s">
        <v>36</v>
      </c>
      <c r="AX504" s="13" t="s">
        <v>81</v>
      </c>
      <c r="AY504" s="242" t="s">
        <v>132</v>
      </c>
    </row>
    <row r="505" s="14" customFormat="1">
      <c r="A505" s="14"/>
      <c r="B505" s="243"/>
      <c r="C505" s="244"/>
      <c r="D505" s="234" t="s">
        <v>141</v>
      </c>
      <c r="E505" s="245" t="s">
        <v>1</v>
      </c>
      <c r="F505" s="246" t="s">
        <v>660</v>
      </c>
      <c r="G505" s="244"/>
      <c r="H505" s="247">
        <v>58.256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141</v>
      </c>
      <c r="AU505" s="253" t="s">
        <v>91</v>
      </c>
      <c r="AV505" s="14" t="s">
        <v>91</v>
      </c>
      <c r="AW505" s="14" t="s">
        <v>36</v>
      </c>
      <c r="AX505" s="14" t="s">
        <v>81</v>
      </c>
      <c r="AY505" s="253" t="s">
        <v>132</v>
      </c>
    </row>
    <row r="506" s="13" customFormat="1">
      <c r="A506" s="13"/>
      <c r="B506" s="232"/>
      <c r="C506" s="233"/>
      <c r="D506" s="234" t="s">
        <v>141</v>
      </c>
      <c r="E506" s="235" t="s">
        <v>1</v>
      </c>
      <c r="F506" s="236" t="s">
        <v>203</v>
      </c>
      <c r="G506" s="233"/>
      <c r="H506" s="235" t="s">
        <v>1</v>
      </c>
      <c r="I506" s="237"/>
      <c r="J506" s="233"/>
      <c r="K506" s="233"/>
      <c r="L506" s="238"/>
      <c r="M506" s="239"/>
      <c r="N506" s="240"/>
      <c r="O506" s="240"/>
      <c r="P506" s="240"/>
      <c r="Q506" s="240"/>
      <c r="R506" s="240"/>
      <c r="S506" s="240"/>
      <c r="T506" s="241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2" t="s">
        <v>141</v>
      </c>
      <c r="AU506" s="242" t="s">
        <v>91</v>
      </c>
      <c r="AV506" s="13" t="s">
        <v>89</v>
      </c>
      <c r="AW506" s="13" t="s">
        <v>36</v>
      </c>
      <c r="AX506" s="13" t="s">
        <v>81</v>
      </c>
      <c r="AY506" s="242" t="s">
        <v>132</v>
      </c>
    </row>
    <row r="507" s="14" customFormat="1">
      <c r="A507" s="14"/>
      <c r="B507" s="243"/>
      <c r="C507" s="244"/>
      <c r="D507" s="234" t="s">
        <v>141</v>
      </c>
      <c r="E507" s="245" t="s">
        <v>1</v>
      </c>
      <c r="F507" s="246" t="s">
        <v>662</v>
      </c>
      <c r="G507" s="244"/>
      <c r="H507" s="247">
        <v>2.2000000000000002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3" t="s">
        <v>141</v>
      </c>
      <c r="AU507" s="253" t="s">
        <v>91</v>
      </c>
      <c r="AV507" s="14" t="s">
        <v>91</v>
      </c>
      <c r="AW507" s="14" t="s">
        <v>36</v>
      </c>
      <c r="AX507" s="14" t="s">
        <v>81</v>
      </c>
      <c r="AY507" s="253" t="s">
        <v>132</v>
      </c>
    </row>
    <row r="508" s="13" customFormat="1">
      <c r="A508" s="13"/>
      <c r="B508" s="232"/>
      <c r="C508" s="233"/>
      <c r="D508" s="234" t="s">
        <v>141</v>
      </c>
      <c r="E508" s="235" t="s">
        <v>1</v>
      </c>
      <c r="F508" s="236" t="s">
        <v>663</v>
      </c>
      <c r="G508" s="233"/>
      <c r="H508" s="235" t="s">
        <v>1</v>
      </c>
      <c r="I508" s="237"/>
      <c r="J508" s="233"/>
      <c r="K508" s="233"/>
      <c r="L508" s="238"/>
      <c r="M508" s="239"/>
      <c r="N508" s="240"/>
      <c r="O508" s="240"/>
      <c r="P508" s="240"/>
      <c r="Q508" s="240"/>
      <c r="R508" s="240"/>
      <c r="S508" s="240"/>
      <c r="T508" s="241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2" t="s">
        <v>141</v>
      </c>
      <c r="AU508" s="242" t="s">
        <v>91</v>
      </c>
      <c r="AV508" s="13" t="s">
        <v>89</v>
      </c>
      <c r="AW508" s="13" t="s">
        <v>36</v>
      </c>
      <c r="AX508" s="13" t="s">
        <v>81</v>
      </c>
      <c r="AY508" s="242" t="s">
        <v>132</v>
      </c>
    </row>
    <row r="509" s="14" customFormat="1">
      <c r="A509" s="14"/>
      <c r="B509" s="243"/>
      <c r="C509" s="244"/>
      <c r="D509" s="234" t="s">
        <v>141</v>
      </c>
      <c r="E509" s="245" t="s">
        <v>1</v>
      </c>
      <c r="F509" s="246" t="s">
        <v>664</v>
      </c>
      <c r="G509" s="244"/>
      <c r="H509" s="247">
        <v>4.7000000000000002</v>
      </c>
      <c r="I509" s="248"/>
      <c r="J509" s="244"/>
      <c r="K509" s="244"/>
      <c r="L509" s="249"/>
      <c r="M509" s="250"/>
      <c r="N509" s="251"/>
      <c r="O509" s="251"/>
      <c r="P509" s="251"/>
      <c r="Q509" s="251"/>
      <c r="R509" s="251"/>
      <c r="S509" s="251"/>
      <c r="T509" s="252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3" t="s">
        <v>141</v>
      </c>
      <c r="AU509" s="253" t="s">
        <v>91</v>
      </c>
      <c r="AV509" s="14" t="s">
        <v>91</v>
      </c>
      <c r="AW509" s="14" t="s">
        <v>36</v>
      </c>
      <c r="AX509" s="14" t="s">
        <v>81</v>
      </c>
      <c r="AY509" s="253" t="s">
        <v>132</v>
      </c>
    </row>
    <row r="510" s="15" customFormat="1">
      <c r="A510" s="15"/>
      <c r="B510" s="254"/>
      <c r="C510" s="255"/>
      <c r="D510" s="234" t="s">
        <v>141</v>
      </c>
      <c r="E510" s="256" t="s">
        <v>1</v>
      </c>
      <c r="F510" s="257" t="s">
        <v>152</v>
      </c>
      <c r="G510" s="255"/>
      <c r="H510" s="258">
        <v>65.156000000000006</v>
      </c>
      <c r="I510" s="259"/>
      <c r="J510" s="255"/>
      <c r="K510" s="255"/>
      <c r="L510" s="260"/>
      <c r="M510" s="261"/>
      <c r="N510" s="262"/>
      <c r="O510" s="262"/>
      <c r="P510" s="262"/>
      <c r="Q510" s="262"/>
      <c r="R510" s="262"/>
      <c r="S510" s="262"/>
      <c r="T510" s="263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4" t="s">
        <v>141</v>
      </c>
      <c r="AU510" s="264" t="s">
        <v>91</v>
      </c>
      <c r="AV510" s="15" t="s">
        <v>139</v>
      </c>
      <c r="AW510" s="15" t="s">
        <v>36</v>
      </c>
      <c r="AX510" s="15" t="s">
        <v>89</v>
      </c>
      <c r="AY510" s="264" t="s">
        <v>132</v>
      </c>
    </row>
    <row r="511" s="2" customFormat="1" ht="24.15" customHeight="1">
      <c r="A511" s="39"/>
      <c r="B511" s="40"/>
      <c r="C511" s="219" t="s">
        <v>550</v>
      </c>
      <c r="D511" s="219" t="s">
        <v>134</v>
      </c>
      <c r="E511" s="220" t="s">
        <v>873</v>
      </c>
      <c r="F511" s="221" t="s">
        <v>874</v>
      </c>
      <c r="G511" s="222" t="s">
        <v>137</v>
      </c>
      <c r="H511" s="223">
        <v>100.532</v>
      </c>
      <c r="I511" s="224"/>
      <c r="J511" s="225">
        <f>ROUND(I511*H511,2)</f>
        <v>0</v>
      </c>
      <c r="K511" s="221" t="s">
        <v>138</v>
      </c>
      <c r="L511" s="45"/>
      <c r="M511" s="226" t="s">
        <v>1</v>
      </c>
      <c r="N511" s="227" t="s">
        <v>46</v>
      </c>
      <c r="O511" s="92"/>
      <c r="P511" s="228">
        <f>O511*H511</f>
        <v>0</v>
      </c>
      <c r="Q511" s="228">
        <v>0</v>
      </c>
      <c r="R511" s="228">
        <f>Q511*H511</f>
        <v>0</v>
      </c>
      <c r="S511" s="228">
        <v>0</v>
      </c>
      <c r="T511" s="229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0" t="s">
        <v>139</v>
      </c>
      <c r="AT511" s="230" t="s">
        <v>134</v>
      </c>
      <c r="AU511" s="230" t="s">
        <v>91</v>
      </c>
      <c r="AY511" s="18" t="s">
        <v>132</v>
      </c>
      <c r="BE511" s="231">
        <f>IF(N511="základní",J511,0)</f>
        <v>0</v>
      </c>
      <c r="BF511" s="231">
        <f>IF(N511="snížená",J511,0)</f>
        <v>0</v>
      </c>
      <c r="BG511" s="231">
        <f>IF(N511="zákl. přenesená",J511,0)</f>
        <v>0</v>
      </c>
      <c r="BH511" s="231">
        <f>IF(N511="sníž. přenesená",J511,0)</f>
        <v>0</v>
      </c>
      <c r="BI511" s="231">
        <f>IF(N511="nulová",J511,0)</f>
        <v>0</v>
      </c>
      <c r="BJ511" s="18" t="s">
        <v>89</v>
      </c>
      <c r="BK511" s="231">
        <f>ROUND(I511*H511,2)</f>
        <v>0</v>
      </c>
      <c r="BL511" s="18" t="s">
        <v>139</v>
      </c>
      <c r="BM511" s="230" t="s">
        <v>875</v>
      </c>
    </row>
    <row r="512" s="13" customFormat="1">
      <c r="A512" s="13"/>
      <c r="B512" s="232"/>
      <c r="C512" s="233"/>
      <c r="D512" s="234" t="s">
        <v>141</v>
      </c>
      <c r="E512" s="235" t="s">
        <v>1</v>
      </c>
      <c r="F512" s="236" t="s">
        <v>142</v>
      </c>
      <c r="G512" s="233"/>
      <c r="H512" s="235" t="s">
        <v>1</v>
      </c>
      <c r="I512" s="237"/>
      <c r="J512" s="233"/>
      <c r="K512" s="233"/>
      <c r="L512" s="238"/>
      <c r="M512" s="239"/>
      <c r="N512" s="240"/>
      <c r="O512" s="240"/>
      <c r="P512" s="240"/>
      <c r="Q512" s="240"/>
      <c r="R512" s="240"/>
      <c r="S512" s="240"/>
      <c r="T512" s="241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2" t="s">
        <v>141</v>
      </c>
      <c r="AU512" s="242" t="s">
        <v>91</v>
      </c>
      <c r="AV512" s="13" t="s">
        <v>89</v>
      </c>
      <c r="AW512" s="13" t="s">
        <v>36</v>
      </c>
      <c r="AX512" s="13" t="s">
        <v>81</v>
      </c>
      <c r="AY512" s="242" t="s">
        <v>132</v>
      </c>
    </row>
    <row r="513" s="13" customFormat="1">
      <c r="A513" s="13"/>
      <c r="B513" s="232"/>
      <c r="C513" s="233"/>
      <c r="D513" s="234" t="s">
        <v>141</v>
      </c>
      <c r="E513" s="235" t="s">
        <v>1</v>
      </c>
      <c r="F513" s="236" t="s">
        <v>143</v>
      </c>
      <c r="G513" s="233"/>
      <c r="H513" s="235" t="s">
        <v>1</v>
      </c>
      <c r="I513" s="237"/>
      <c r="J513" s="233"/>
      <c r="K513" s="233"/>
      <c r="L513" s="238"/>
      <c r="M513" s="239"/>
      <c r="N513" s="240"/>
      <c r="O513" s="240"/>
      <c r="P513" s="240"/>
      <c r="Q513" s="240"/>
      <c r="R513" s="240"/>
      <c r="S513" s="240"/>
      <c r="T513" s="241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2" t="s">
        <v>141</v>
      </c>
      <c r="AU513" s="242" t="s">
        <v>91</v>
      </c>
      <c r="AV513" s="13" t="s">
        <v>89</v>
      </c>
      <c r="AW513" s="13" t="s">
        <v>36</v>
      </c>
      <c r="AX513" s="13" t="s">
        <v>81</v>
      </c>
      <c r="AY513" s="242" t="s">
        <v>132</v>
      </c>
    </row>
    <row r="514" s="14" customFormat="1">
      <c r="A514" s="14"/>
      <c r="B514" s="243"/>
      <c r="C514" s="244"/>
      <c r="D514" s="234" t="s">
        <v>141</v>
      </c>
      <c r="E514" s="245" t="s">
        <v>1</v>
      </c>
      <c r="F514" s="246" t="s">
        <v>876</v>
      </c>
      <c r="G514" s="244"/>
      <c r="H514" s="247">
        <v>90.031999999999996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3" t="s">
        <v>141</v>
      </c>
      <c r="AU514" s="253" t="s">
        <v>91</v>
      </c>
      <c r="AV514" s="14" t="s">
        <v>91</v>
      </c>
      <c r="AW514" s="14" t="s">
        <v>36</v>
      </c>
      <c r="AX514" s="14" t="s">
        <v>81</v>
      </c>
      <c r="AY514" s="253" t="s">
        <v>132</v>
      </c>
    </row>
    <row r="515" s="13" customFormat="1">
      <c r="A515" s="13"/>
      <c r="B515" s="232"/>
      <c r="C515" s="233"/>
      <c r="D515" s="234" t="s">
        <v>141</v>
      </c>
      <c r="E515" s="235" t="s">
        <v>1</v>
      </c>
      <c r="F515" s="236" t="s">
        <v>203</v>
      </c>
      <c r="G515" s="233"/>
      <c r="H515" s="235" t="s">
        <v>1</v>
      </c>
      <c r="I515" s="237"/>
      <c r="J515" s="233"/>
      <c r="K515" s="233"/>
      <c r="L515" s="238"/>
      <c r="M515" s="239"/>
      <c r="N515" s="240"/>
      <c r="O515" s="240"/>
      <c r="P515" s="240"/>
      <c r="Q515" s="240"/>
      <c r="R515" s="240"/>
      <c r="S515" s="240"/>
      <c r="T515" s="241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2" t="s">
        <v>141</v>
      </c>
      <c r="AU515" s="242" t="s">
        <v>91</v>
      </c>
      <c r="AV515" s="13" t="s">
        <v>89</v>
      </c>
      <c r="AW515" s="13" t="s">
        <v>36</v>
      </c>
      <c r="AX515" s="13" t="s">
        <v>81</v>
      </c>
      <c r="AY515" s="242" t="s">
        <v>132</v>
      </c>
    </row>
    <row r="516" s="14" customFormat="1">
      <c r="A516" s="14"/>
      <c r="B516" s="243"/>
      <c r="C516" s="244"/>
      <c r="D516" s="234" t="s">
        <v>141</v>
      </c>
      <c r="E516" s="245" t="s">
        <v>1</v>
      </c>
      <c r="F516" s="246" t="s">
        <v>877</v>
      </c>
      <c r="G516" s="244"/>
      <c r="H516" s="247">
        <v>3.3999999999999999</v>
      </c>
      <c r="I516" s="248"/>
      <c r="J516" s="244"/>
      <c r="K516" s="244"/>
      <c r="L516" s="249"/>
      <c r="M516" s="250"/>
      <c r="N516" s="251"/>
      <c r="O516" s="251"/>
      <c r="P516" s="251"/>
      <c r="Q516" s="251"/>
      <c r="R516" s="251"/>
      <c r="S516" s="251"/>
      <c r="T516" s="252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3" t="s">
        <v>141</v>
      </c>
      <c r="AU516" s="253" t="s">
        <v>91</v>
      </c>
      <c r="AV516" s="14" t="s">
        <v>91</v>
      </c>
      <c r="AW516" s="14" t="s">
        <v>36</v>
      </c>
      <c r="AX516" s="14" t="s">
        <v>81</v>
      </c>
      <c r="AY516" s="253" t="s">
        <v>132</v>
      </c>
    </row>
    <row r="517" s="13" customFormat="1">
      <c r="A517" s="13"/>
      <c r="B517" s="232"/>
      <c r="C517" s="233"/>
      <c r="D517" s="234" t="s">
        <v>141</v>
      </c>
      <c r="E517" s="235" t="s">
        <v>1</v>
      </c>
      <c r="F517" s="236" t="s">
        <v>663</v>
      </c>
      <c r="G517" s="233"/>
      <c r="H517" s="235" t="s">
        <v>1</v>
      </c>
      <c r="I517" s="237"/>
      <c r="J517" s="233"/>
      <c r="K517" s="233"/>
      <c r="L517" s="238"/>
      <c r="M517" s="239"/>
      <c r="N517" s="240"/>
      <c r="O517" s="240"/>
      <c r="P517" s="240"/>
      <c r="Q517" s="240"/>
      <c r="R517" s="240"/>
      <c r="S517" s="240"/>
      <c r="T517" s="241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2" t="s">
        <v>141</v>
      </c>
      <c r="AU517" s="242" t="s">
        <v>91</v>
      </c>
      <c r="AV517" s="13" t="s">
        <v>89</v>
      </c>
      <c r="AW517" s="13" t="s">
        <v>36</v>
      </c>
      <c r="AX517" s="13" t="s">
        <v>81</v>
      </c>
      <c r="AY517" s="242" t="s">
        <v>132</v>
      </c>
    </row>
    <row r="518" s="14" customFormat="1">
      <c r="A518" s="14"/>
      <c r="B518" s="243"/>
      <c r="C518" s="244"/>
      <c r="D518" s="234" t="s">
        <v>141</v>
      </c>
      <c r="E518" s="245" t="s">
        <v>1</v>
      </c>
      <c r="F518" s="246" t="s">
        <v>692</v>
      </c>
      <c r="G518" s="244"/>
      <c r="H518" s="247">
        <v>7.0999999999999996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3" t="s">
        <v>141</v>
      </c>
      <c r="AU518" s="253" t="s">
        <v>91</v>
      </c>
      <c r="AV518" s="14" t="s">
        <v>91</v>
      </c>
      <c r="AW518" s="14" t="s">
        <v>36</v>
      </c>
      <c r="AX518" s="14" t="s">
        <v>81</v>
      </c>
      <c r="AY518" s="253" t="s">
        <v>132</v>
      </c>
    </row>
    <row r="519" s="15" customFormat="1">
      <c r="A519" s="15"/>
      <c r="B519" s="254"/>
      <c r="C519" s="255"/>
      <c r="D519" s="234" t="s">
        <v>141</v>
      </c>
      <c r="E519" s="256" t="s">
        <v>1</v>
      </c>
      <c r="F519" s="257" t="s">
        <v>152</v>
      </c>
      <c r="G519" s="255"/>
      <c r="H519" s="258">
        <v>100.532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4" t="s">
        <v>141</v>
      </c>
      <c r="AU519" s="264" t="s">
        <v>91</v>
      </c>
      <c r="AV519" s="15" t="s">
        <v>139</v>
      </c>
      <c r="AW519" s="15" t="s">
        <v>36</v>
      </c>
      <c r="AX519" s="15" t="s">
        <v>89</v>
      </c>
      <c r="AY519" s="264" t="s">
        <v>132</v>
      </c>
    </row>
    <row r="520" s="2" customFormat="1" ht="49.05" customHeight="1">
      <c r="A520" s="39"/>
      <c r="B520" s="40"/>
      <c r="C520" s="219" t="s">
        <v>554</v>
      </c>
      <c r="D520" s="219" t="s">
        <v>134</v>
      </c>
      <c r="E520" s="220" t="s">
        <v>878</v>
      </c>
      <c r="F520" s="221" t="s">
        <v>879</v>
      </c>
      <c r="G520" s="222" t="s">
        <v>137</v>
      </c>
      <c r="H520" s="223">
        <v>269.16199999999998</v>
      </c>
      <c r="I520" s="224"/>
      <c r="J520" s="225">
        <f>ROUND(I520*H520,2)</f>
        <v>0</v>
      </c>
      <c r="K520" s="221" t="s">
        <v>138</v>
      </c>
      <c r="L520" s="45"/>
      <c r="M520" s="226" t="s">
        <v>1</v>
      </c>
      <c r="N520" s="227" t="s">
        <v>46</v>
      </c>
      <c r="O520" s="92"/>
      <c r="P520" s="228">
        <f>O520*H520</f>
        <v>0</v>
      </c>
      <c r="Q520" s="228">
        <v>0</v>
      </c>
      <c r="R520" s="228">
        <f>Q520*H520</f>
        <v>0</v>
      </c>
      <c r="S520" s="228">
        <v>0</v>
      </c>
      <c r="T520" s="229">
        <f>S520*H520</f>
        <v>0</v>
      </c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R520" s="230" t="s">
        <v>139</v>
      </c>
      <c r="AT520" s="230" t="s">
        <v>134</v>
      </c>
      <c r="AU520" s="230" t="s">
        <v>91</v>
      </c>
      <c r="AY520" s="18" t="s">
        <v>132</v>
      </c>
      <c r="BE520" s="231">
        <f>IF(N520="základní",J520,0)</f>
        <v>0</v>
      </c>
      <c r="BF520" s="231">
        <f>IF(N520="snížená",J520,0)</f>
        <v>0</v>
      </c>
      <c r="BG520" s="231">
        <f>IF(N520="zákl. přenesená",J520,0)</f>
        <v>0</v>
      </c>
      <c r="BH520" s="231">
        <f>IF(N520="sníž. přenesená",J520,0)</f>
        <v>0</v>
      </c>
      <c r="BI520" s="231">
        <f>IF(N520="nulová",J520,0)</f>
        <v>0</v>
      </c>
      <c r="BJ520" s="18" t="s">
        <v>89</v>
      </c>
      <c r="BK520" s="231">
        <f>ROUND(I520*H520,2)</f>
        <v>0</v>
      </c>
      <c r="BL520" s="18" t="s">
        <v>139</v>
      </c>
      <c r="BM520" s="230" t="s">
        <v>880</v>
      </c>
    </row>
    <row r="521" s="13" customFormat="1">
      <c r="A521" s="13"/>
      <c r="B521" s="232"/>
      <c r="C521" s="233"/>
      <c r="D521" s="234" t="s">
        <v>141</v>
      </c>
      <c r="E521" s="235" t="s">
        <v>1</v>
      </c>
      <c r="F521" s="236" t="s">
        <v>142</v>
      </c>
      <c r="G521" s="233"/>
      <c r="H521" s="235" t="s">
        <v>1</v>
      </c>
      <c r="I521" s="237"/>
      <c r="J521" s="233"/>
      <c r="K521" s="233"/>
      <c r="L521" s="238"/>
      <c r="M521" s="239"/>
      <c r="N521" s="240"/>
      <c r="O521" s="240"/>
      <c r="P521" s="240"/>
      <c r="Q521" s="240"/>
      <c r="R521" s="240"/>
      <c r="S521" s="240"/>
      <c r="T521" s="241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2" t="s">
        <v>141</v>
      </c>
      <c r="AU521" s="242" t="s">
        <v>91</v>
      </c>
      <c r="AV521" s="13" t="s">
        <v>89</v>
      </c>
      <c r="AW521" s="13" t="s">
        <v>36</v>
      </c>
      <c r="AX521" s="13" t="s">
        <v>81</v>
      </c>
      <c r="AY521" s="242" t="s">
        <v>132</v>
      </c>
    </row>
    <row r="522" s="13" customFormat="1">
      <c r="A522" s="13"/>
      <c r="B522" s="232"/>
      <c r="C522" s="233"/>
      <c r="D522" s="234" t="s">
        <v>141</v>
      </c>
      <c r="E522" s="235" t="s">
        <v>1</v>
      </c>
      <c r="F522" s="236" t="s">
        <v>143</v>
      </c>
      <c r="G522" s="233"/>
      <c r="H522" s="235" t="s">
        <v>1</v>
      </c>
      <c r="I522" s="237"/>
      <c r="J522" s="233"/>
      <c r="K522" s="233"/>
      <c r="L522" s="238"/>
      <c r="M522" s="239"/>
      <c r="N522" s="240"/>
      <c r="O522" s="240"/>
      <c r="P522" s="240"/>
      <c r="Q522" s="240"/>
      <c r="R522" s="240"/>
      <c r="S522" s="240"/>
      <c r="T522" s="241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2" t="s">
        <v>141</v>
      </c>
      <c r="AU522" s="242" t="s">
        <v>91</v>
      </c>
      <c r="AV522" s="13" t="s">
        <v>89</v>
      </c>
      <c r="AW522" s="13" t="s">
        <v>36</v>
      </c>
      <c r="AX522" s="13" t="s">
        <v>81</v>
      </c>
      <c r="AY522" s="242" t="s">
        <v>132</v>
      </c>
    </row>
    <row r="523" s="14" customFormat="1">
      <c r="A523" s="14"/>
      <c r="B523" s="243"/>
      <c r="C523" s="244"/>
      <c r="D523" s="234" t="s">
        <v>141</v>
      </c>
      <c r="E523" s="245" t="s">
        <v>1</v>
      </c>
      <c r="F523" s="246" t="s">
        <v>876</v>
      </c>
      <c r="G523" s="244"/>
      <c r="H523" s="247">
        <v>90.031999999999996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141</v>
      </c>
      <c r="AU523" s="253" t="s">
        <v>91</v>
      </c>
      <c r="AV523" s="14" t="s">
        <v>91</v>
      </c>
      <c r="AW523" s="14" t="s">
        <v>36</v>
      </c>
      <c r="AX523" s="14" t="s">
        <v>81</v>
      </c>
      <c r="AY523" s="253" t="s">
        <v>132</v>
      </c>
    </row>
    <row r="524" s="14" customFormat="1">
      <c r="A524" s="14"/>
      <c r="B524" s="243"/>
      <c r="C524" s="244"/>
      <c r="D524" s="234" t="s">
        <v>141</v>
      </c>
      <c r="E524" s="245" t="s">
        <v>1</v>
      </c>
      <c r="F524" s="246" t="s">
        <v>668</v>
      </c>
      <c r="G524" s="244"/>
      <c r="H524" s="247">
        <v>166.43000000000001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3" t="s">
        <v>141</v>
      </c>
      <c r="AU524" s="253" t="s">
        <v>91</v>
      </c>
      <c r="AV524" s="14" t="s">
        <v>91</v>
      </c>
      <c r="AW524" s="14" t="s">
        <v>36</v>
      </c>
      <c r="AX524" s="14" t="s">
        <v>81</v>
      </c>
      <c r="AY524" s="253" t="s">
        <v>132</v>
      </c>
    </row>
    <row r="525" s="13" customFormat="1">
      <c r="A525" s="13"/>
      <c r="B525" s="232"/>
      <c r="C525" s="233"/>
      <c r="D525" s="234" t="s">
        <v>141</v>
      </c>
      <c r="E525" s="235" t="s">
        <v>1</v>
      </c>
      <c r="F525" s="236" t="s">
        <v>203</v>
      </c>
      <c r="G525" s="233"/>
      <c r="H525" s="235" t="s">
        <v>1</v>
      </c>
      <c r="I525" s="237"/>
      <c r="J525" s="233"/>
      <c r="K525" s="233"/>
      <c r="L525" s="238"/>
      <c r="M525" s="239"/>
      <c r="N525" s="240"/>
      <c r="O525" s="240"/>
      <c r="P525" s="240"/>
      <c r="Q525" s="240"/>
      <c r="R525" s="240"/>
      <c r="S525" s="240"/>
      <c r="T525" s="241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2" t="s">
        <v>141</v>
      </c>
      <c r="AU525" s="242" t="s">
        <v>91</v>
      </c>
      <c r="AV525" s="13" t="s">
        <v>89</v>
      </c>
      <c r="AW525" s="13" t="s">
        <v>36</v>
      </c>
      <c r="AX525" s="13" t="s">
        <v>81</v>
      </c>
      <c r="AY525" s="242" t="s">
        <v>132</v>
      </c>
    </row>
    <row r="526" s="14" customFormat="1">
      <c r="A526" s="14"/>
      <c r="B526" s="243"/>
      <c r="C526" s="244"/>
      <c r="D526" s="234" t="s">
        <v>141</v>
      </c>
      <c r="E526" s="245" t="s">
        <v>1</v>
      </c>
      <c r="F526" s="246" t="s">
        <v>877</v>
      </c>
      <c r="G526" s="244"/>
      <c r="H526" s="247">
        <v>3.3999999999999999</v>
      </c>
      <c r="I526" s="248"/>
      <c r="J526" s="244"/>
      <c r="K526" s="244"/>
      <c r="L526" s="249"/>
      <c r="M526" s="250"/>
      <c r="N526" s="251"/>
      <c r="O526" s="251"/>
      <c r="P526" s="251"/>
      <c r="Q526" s="251"/>
      <c r="R526" s="251"/>
      <c r="S526" s="251"/>
      <c r="T526" s="252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3" t="s">
        <v>141</v>
      </c>
      <c r="AU526" s="253" t="s">
        <v>91</v>
      </c>
      <c r="AV526" s="14" t="s">
        <v>91</v>
      </c>
      <c r="AW526" s="14" t="s">
        <v>36</v>
      </c>
      <c r="AX526" s="14" t="s">
        <v>81</v>
      </c>
      <c r="AY526" s="253" t="s">
        <v>132</v>
      </c>
    </row>
    <row r="527" s="14" customFormat="1">
      <c r="A527" s="14"/>
      <c r="B527" s="243"/>
      <c r="C527" s="244"/>
      <c r="D527" s="234" t="s">
        <v>141</v>
      </c>
      <c r="E527" s="245" t="s">
        <v>1</v>
      </c>
      <c r="F527" s="246" t="s">
        <v>670</v>
      </c>
      <c r="G527" s="244"/>
      <c r="H527" s="247">
        <v>2.2000000000000002</v>
      </c>
      <c r="I527" s="248"/>
      <c r="J527" s="244"/>
      <c r="K527" s="244"/>
      <c r="L527" s="249"/>
      <c r="M527" s="250"/>
      <c r="N527" s="251"/>
      <c r="O527" s="251"/>
      <c r="P527" s="251"/>
      <c r="Q527" s="251"/>
      <c r="R527" s="251"/>
      <c r="S527" s="251"/>
      <c r="T527" s="252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3" t="s">
        <v>141</v>
      </c>
      <c r="AU527" s="253" t="s">
        <v>91</v>
      </c>
      <c r="AV527" s="14" t="s">
        <v>91</v>
      </c>
      <c r="AW527" s="14" t="s">
        <v>36</v>
      </c>
      <c r="AX527" s="14" t="s">
        <v>81</v>
      </c>
      <c r="AY527" s="253" t="s">
        <v>132</v>
      </c>
    </row>
    <row r="528" s="13" customFormat="1">
      <c r="A528" s="13"/>
      <c r="B528" s="232"/>
      <c r="C528" s="233"/>
      <c r="D528" s="234" t="s">
        <v>141</v>
      </c>
      <c r="E528" s="235" t="s">
        <v>1</v>
      </c>
      <c r="F528" s="236" t="s">
        <v>663</v>
      </c>
      <c r="G528" s="233"/>
      <c r="H528" s="235" t="s">
        <v>1</v>
      </c>
      <c r="I528" s="237"/>
      <c r="J528" s="233"/>
      <c r="K528" s="233"/>
      <c r="L528" s="238"/>
      <c r="M528" s="239"/>
      <c r="N528" s="240"/>
      <c r="O528" s="240"/>
      <c r="P528" s="240"/>
      <c r="Q528" s="240"/>
      <c r="R528" s="240"/>
      <c r="S528" s="240"/>
      <c r="T528" s="241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2" t="s">
        <v>141</v>
      </c>
      <c r="AU528" s="242" t="s">
        <v>91</v>
      </c>
      <c r="AV528" s="13" t="s">
        <v>89</v>
      </c>
      <c r="AW528" s="13" t="s">
        <v>36</v>
      </c>
      <c r="AX528" s="13" t="s">
        <v>81</v>
      </c>
      <c r="AY528" s="242" t="s">
        <v>132</v>
      </c>
    </row>
    <row r="529" s="14" customFormat="1">
      <c r="A529" s="14"/>
      <c r="B529" s="243"/>
      <c r="C529" s="244"/>
      <c r="D529" s="234" t="s">
        <v>141</v>
      </c>
      <c r="E529" s="245" t="s">
        <v>1</v>
      </c>
      <c r="F529" s="246" t="s">
        <v>692</v>
      </c>
      <c r="G529" s="244"/>
      <c r="H529" s="247">
        <v>7.0999999999999996</v>
      </c>
      <c r="I529" s="248"/>
      <c r="J529" s="244"/>
      <c r="K529" s="244"/>
      <c r="L529" s="249"/>
      <c r="M529" s="250"/>
      <c r="N529" s="251"/>
      <c r="O529" s="251"/>
      <c r="P529" s="251"/>
      <c r="Q529" s="251"/>
      <c r="R529" s="251"/>
      <c r="S529" s="251"/>
      <c r="T529" s="252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53" t="s">
        <v>141</v>
      </c>
      <c r="AU529" s="253" t="s">
        <v>91</v>
      </c>
      <c r="AV529" s="14" t="s">
        <v>91</v>
      </c>
      <c r="AW529" s="14" t="s">
        <v>36</v>
      </c>
      <c r="AX529" s="14" t="s">
        <v>81</v>
      </c>
      <c r="AY529" s="253" t="s">
        <v>132</v>
      </c>
    </row>
    <row r="530" s="15" customFormat="1">
      <c r="A530" s="15"/>
      <c r="B530" s="254"/>
      <c r="C530" s="255"/>
      <c r="D530" s="234" t="s">
        <v>141</v>
      </c>
      <c r="E530" s="256" t="s">
        <v>1</v>
      </c>
      <c r="F530" s="257" t="s">
        <v>152</v>
      </c>
      <c r="G530" s="255"/>
      <c r="H530" s="258">
        <v>269.16199999999998</v>
      </c>
      <c r="I530" s="259"/>
      <c r="J530" s="255"/>
      <c r="K530" s="255"/>
      <c r="L530" s="260"/>
      <c r="M530" s="261"/>
      <c r="N530" s="262"/>
      <c r="O530" s="262"/>
      <c r="P530" s="262"/>
      <c r="Q530" s="262"/>
      <c r="R530" s="262"/>
      <c r="S530" s="262"/>
      <c r="T530" s="263"/>
      <c r="U530" s="15"/>
      <c r="V530" s="15"/>
      <c r="W530" s="15"/>
      <c r="X530" s="15"/>
      <c r="Y530" s="15"/>
      <c r="Z530" s="15"/>
      <c r="AA530" s="15"/>
      <c r="AB530" s="15"/>
      <c r="AC530" s="15"/>
      <c r="AD530" s="15"/>
      <c r="AE530" s="15"/>
      <c r="AT530" s="264" t="s">
        <v>141</v>
      </c>
      <c r="AU530" s="264" t="s">
        <v>91</v>
      </c>
      <c r="AV530" s="15" t="s">
        <v>139</v>
      </c>
      <c r="AW530" s="15" t="s">
        <v>36</v>
      </c>
      <c r="AX530" s="15" t="s">
        <v>89</v>
      </c>
      <c r="AY530" s="264" t="s">
        <v>132</v>
      </c>
    </row>
    <row r="531" s="2" customFormat="1" ht="78" customHeight="1">
      <c r="A531" s="39"/>
      <c r="B531" s="40"/>
      <c r="C531" s="219" t="s">
        <v>558</v>
      </c>
      <c r="D531" s="219" t="s">
        <v>134</v>
      </c>
      <c r="E531" s="220" t="s">
        <v>881</v>
      </c>
      <c r="F531" s="221" t="s">
        <v>882</v>
      </c>
      <c r="G531" s="222" t="s">
        <v>137</v>
      </c>
      <c r="H531" s="223">
        <v>206.18000000000001</v>
      </c>
      <c r="I531" s="224"/>
      <c r="J531" s="225">
        <f>ROUND(I531*H531,2)</f>
        <v>0</v>
      </c>
      <c r="K531" s="221" t="s">
        <v>138</v>
      </c>
      <c r="L531" s="45"/>
      <c r="M531" s="226" t="s">
        <v>1</v>
      </c>
      <c r="N531" s="227" t="s">
        <v>46</v>
      </c>
      <c r="O531" s="92"/>
      <c r="P531" s="228">
        <f>O531*H531</f>
        <v>0</v>
      </c>
      <c r="Q531" s="228">
        <v>0.089219999999999994</v>
      </c>
      <c r="R531" s="228">
        <f>Q531*H531</f>
        <v>18.395379599999998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139</v>
      </c>
      <c r="AT531" s="230" t="s">
        <v>134</v>
      </c>
      <c r="AU531" s="230" t="s">
        <v>91</v>
      </c>
      <c r="AY531" s="18" t="s">
        <v>132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89</v>
      </c>
      <c r="BK531" s="231">
        <f>ROUND(I531*H531,2)</f>
        <v>0</v>
      </c>
      <c r="BL531" s="18" t="s">
        <v>139</v>
      </c>
      <c r="BM531" s="230" t="s">
        <v>883</v>
      </c>
    </row>
    <row r="532" s="13" customFormat="1">
      <c r="A532" s="13"/>
      <c r="B532" s="232"/>
      <c r="C532" s="233"/>
      <c r="D532" s="234" t="s">
        <v>141</v>
      </c>
      <c r="E532" s="235" t="s">
        <v>1</v>
      </c>
      <c r="F532" s="236" t="s">
        <v>142</v>
      </c>
      <c r="G532" s="233"/>
      <c r="H532" s="235" t="s">
        <v>1</v>
      </c>
      <c r="I532" s="237"/>
      <c r="J532" s="233"/>
      <c r="K532" s="233"/>
      <c r="L532" s="238"/>
      <c r="M532" s="239"/>
      <c r="N532" s="240"/>
      <c r="O532" s="240"/>
      <c r="P532" s="240"/>
      <c r="Q532" s="240"/>
      <c r="R532" s="240"/>
      <c r="S532" s="240"/>
      <c r="T532" s="241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42" t="s">
        <v>141</v>
      </c>
      <c r="AU532" s="242" t="s">
        <v>91</v>
      </c>
      <c r="AV532" s="13" t="s">
        <v>89</v>
      </c>
      <c r="AW532" s="13" t="s">
        <v>36</v>
      </c>
      <c r="AX532" s="13" t="s">
        <v>81</v>
      </c>
      <c r="AY532" s="242" t="s">
        <v>132</v>
      </c>
    </row>
    <row r="533" s="13" customFormat="1">
      <c r="A533" s="13"/>
      <c r="B533" s="232"/>
      <c r="C533" s="233"/>
      <c r="D533" s="234" t="s">
        <v>141</v>
      </c>
      <c r="E533" s="235" t="s">
        <v>1</v>
      </c>
      <c r="F533" s="236" t="s">
        <v>143</v>
      </c>
      <c r="G533" s="233"/>
      <c r="H533" s="235" t="s">
        <v>1</v>
      </c>
      <c r="I533" s="237"/>
      <c r="J533" s="233"/>
      <c r="K533" s="233"/>
      <c r="L533" s="238"/>
      <c r="M533" s="239"/>
      <c r="N533" s="240"/>
      <c r="O533" s="240"/>
      <c r="P533" s="240"/>
      <c r="Q533" s="240"/>
      <c r="R533" s="240"/>
      <c r="S533" s="240"/>
      <c r="T533" s="241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2" t="s">
        <v>141</v>
      </c>
      <c r="AU533" s="242" t="s">
        <v>91</v>
      </c>
      <c r="AV533" s="13" t="s">
        <v>89</v>
      </c>
      <c r="AW533" s="13" t="s">
        <v>36</v>
      </c>
      <c r="AX533" s="13" t="s">
        <v>81</v>
      </c>
      <c r="AY533" s="242" t="s">
        <v>132</v>
      </c>
    </row>
    <row r="534" s="14" customFormat="1">
      <c r="A534" s="14"/>
      <c r="B534" s="243"/>
      <c r="C534" s="244"/>
      <c r="D534" s="234" t="s">
        <v>141</v>
      </c>
      <c r="E534" s="245" t="s">
        <v>1</v>
      </c>
      <c r="F534" s="246" t="s">
        <v>656</v>
      </c>
      <c r="G534" s="244"/>
      <c r="H534" s="247">
        <v>206.18000000000001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3" t="s">
        <v>141</v>
      </c>
      <c r="AU534" s="253" t="s">
        <v>91</v>
      </c>
      <c r="AV534" s="14" t="s">
        <v>91</v>
      </c>
      <c r="AW534" s="14" t="s">
        <v>36</v>
      </c>
      <c r="AX534" s="14" t="s">
        <v>81</v>
      </c>
      <c r="AY534" s="253" t="s">
        <v>132</v>
      </c>
    </row>
    <row r="535" s="15" customFormat="1">
      <c r="A535" s="15"/>
      <c r="B535" s="254"/>
      <c r="C535" s="255"/>
      <c r="D535" s="234" t="s">
        <v>141</v>
      </c>
      <c r="E535" s="256" t="s">
        <v>1</v>
      </c>
      <c r="F535" s="257" t="s">
        <v>152</v>
      </c>
      <c r="G535" s="255"/>
      <c r="H535" s="258">
        <v>206.18000000000001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5"/>
      <c r="V535" s="15"/>
      <c r="W535" s="15"/>
      <c r="X535" s="15"/>
      <c r="Y535" s="15"/>
      <c r="Z535" s="15"/>
      <c r="AA535" s="15"/>
      <c r="AB535" s="15"/>
      <c r="AC535" s="15"/>
      <c r="AD535" s="15"/>
      <c r="AE535" s="15"/>
      <c r="AT535" s="264" t="s">
        <v>141</v>
      </c>
      <c r="AU535" s="264" t="s">
        <v>91</v>
      </c>
      <c r="AV535" s="15" t="s">
        <v>139</v>
      </c>
      <c r="AW535" s="15" t="s">
        <v>36</v>
      </c>
      <c r="AX535" s="15" t="s">
        <v>89</v>
      </c>
      <c r="AY535" s="264" t="s">
        <v>132</v>
      </c>
    </row>
    <row r="536" s="2" customFormat="1" ht="24.15" customHeight="1">
      <c r="A536" s="39"/>
      <c r="B536" s="40"/>
      <c r="C536" s="277" t="s">
        <v>562</v>
      </c>
      <c r="D536" s="277" t="s">
        <v>295</v>
      </c>
      <c r="E536" s="278" t="s">
        <v>884</v>
      </c>
      <c r="F536" s="279" t="s">
        <v>885</v>
      </c>
      <c r="G536" s="280" t="s">
        <v>137</v>
      </c>
      <c r="H536" s="281">
        <v>61.853999999999999</v>
      </c>
      <c r="I536" s="282"/>
      <c r="J536" s="283">
        <f>ROUND(I536*H536,2)</f>
        <v>0</v>
      </c>
      <c r="K536" s="279" t="s">
        <v>138</v>
      </c>
      <c r="L536" s="284"/>
      <c r="M536" s="285" t="s">
        <v>1</v>
      </c>
      <c r="N536" s="286" t="s">
        <v>46</v>
      </c>
      <c r="O536" s="92"/>
      <c r="P536" s="228">
        <f>O536*H536</f>
        <v>0</v>
      </c>
      <c r="Q536" s="228">
        <v>0.113</v>
      </c>
      <c r="R536" s="228">
        <f>Q536*H536</f>
        <v>6.9895019999999999</v>
      </c>
      <c r="S536" s="228">
        <v>0</v>
      </c>
      <c r="T536" s="229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0" t="s">
        <v>183</v>
      </c>
      <c r="AT536" s="230" t="s">
        <v>295</v>
      </c>
      <c r="AU536" s="230" t="s">
        <v>91</v>
      </c>
      <c r="AY536" s="18" t="s">
        <v>132</v>
      </c>
      <c r="BE536" s="231">
        <f>IF(N536="základní",J536,0)</f>
        <v>0</v>
      </c>
      <c r="BF536" s="231">
        <f>IF(N536="snížená",J536,0)</f>
        <v>0</v>
      </c>
      <c r="BG536" s="231">
        <f>IF(N536="zákl. přenesená",J536,0)</f>
        <v>0</v>
      </c>
      <c r="BH536" s="231">
        <f>IF(N536="sníž. přenesená",J536,0)</f>
        <v>0</v>
      </c>
      <c r="BI536" s="231">
        <f>IF(N536="nulová",J536,0)</f>
        <v>0</v>
      </c>
      <c r="BJ536" s="18" t="s">
        <v>89</v>
      </c>
      <c r="BK536" s="231">
        <f>ROUND(I536*H536,2)</f>
        <v>0</v>
      </c>
      <c r="BL536" s="18" t="s">
        <v>139</v>
      </c>
      <c r="BM536" s="230" t="s">
        <v>886</v>
      </c>
    </row>
    <row r="537" s="2" customFormat="1">
      <c r="A537" s="39"/>
      <c r="B537" s="40"/>
      <c r="C537" s="41"/>
      <c r="D537" s="234" t="s">
        <v>392</v>
      </c>
      <c r="E537" s="41"/>
      <c r="F537" s="287" t="s">
        <v>887</v>
      </c>
      <c r="G537" s="41"/>
      <c r="H537" s="41"/>
      <c r="I537" s="288"/>
      <c r="J537" s="41"/>
      <c r="K537" s="41"/>
      <c r="L537" s="45"/>
      <c r="M537" s="289"/>
      <c r="N537" s="290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392</v>
      </c>
      <c r="AU537" s="18" t="s">
        <v>91</v>
      </c>
    </row>
    <row r="538" s="13" customFormat="1">
      <c r="A538" s="13"/>
      <c r="B538" s="232"/>
      <c r="C538" s="233"/>
      <c r="D538" s="234" t="s">
        <v>141</v>
      </c>
      <c r="E538" s="235" t="s">
        <v>1</v>
      </c>
      <c r="F538" s="236" t="s">
        <v>888</v>
      </c>
      <c r="G538" s="233"/>
      <c r="H538" s="235" t="s">
        <v>1</v>
      </c>
      <c r="I538" s="237"/>
      <c r="J538" s="233"/>
      <c r="K538" s="233"/>
      <c r="L538" s="238"/>
      <c r="M538" s="239"/>
      <c r="N538" s="240"/>
      <c r="O538" s="240"/>
      <c r="P538" s="240"/>
      <c r="Q538" s="240"/>
      <c r="R538" s="240"/>
      <c r="S538" s="240"/>
      <c r="T538" s="241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42" t="s">
        <v>141</v>
      </c>
      <c r="AU538" s="242" t="s">
        <v>91</v>
      </c>
      <c r="AV538" s="13" t="s">
        <v>89</v>
      </c>
      <c r="AW538" s="13" t="s">
        <v>36</v>
      </c>
      <c r="AX538" s="13" t="s">
        <v>81</v>
      </c>
      <c r="AY538" s="242" t="s">
        <v>132</v>
      </c>
    </row>
    <row r="539" s="14" customFormat="1">
      <c r="A539" s="14"/>
      <c r="B539" s="243"/>
      <c r="C539" s="244"/>
      <c r="D539" s="234" t="s">
        <v>141</v>
      </c>
      <c r="E539" s="245" t="s">
        <v>1</v>
      </c>
      <c r="F539" s="246" t="s">
        <v>889</v>
      </c>
      <c r="G539" s="244"/>
      <c r="H539" s="247">
        <v>61.853999999999999</v>
      </c>
      <c r="I539" s="248"/>
      <c r="J539" s="244"/>
      <c r="K539" s="244"/>
      <c r="L539" s="249"/>
      <c r="M539" s="250"/>
      <c r="N539" s="251"/>
      <c r="O539" s="251"/>
      <c r="P539" s="251"/>
      <c r="Q539" s="251"/>
      <c r="R539" s="251"/>
      <c r="S539" s="251"/>
      <c r="T539" s="252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3" t="s">
        <v>141</v>
      </c>
      <c r="AU539" s="253" t="s">
        <v>91</v>
      </c>
      <c r="AV539" s="14" t="s">
        <v>91</v>
      </c>
      <c r="AW539" s="14" t="s">
        <v>36</v>
      </c>
      <c r="AX539" s="14" t="s">
        <v>89</v>
      </c>
      <c r="AY539" s="253" t="s">
        <v>132</v>
      </c>
    </row>
    <row r="540" s="12" customFormat="1" ht="22.8" customHeight="1">
      <c r="A540" s="12"/>
      <c r="B540" s="203"/>
      <c r="C540" s="204"/>
      <c r="D540" s="205" t="s">
        <v>80</v>
      </c>
      <c r="E540" s="217" t="s">
        <v>183</v>
      </c>
      <c r="F540" s="217" t="s">
        <v>383</v>
      </c>
      <c r="G540" s="204"/>
      <c r="H540" s="204"/>
      <c r="I540" s="207"/>
      <c r="J540" s="218">
        <f>BK540</f>
        <v>0</v>
      </c>
      <c r="K540" s="204"/>
      <c r="L540" s="209"/>
      <c r="M540" s="210"/>
      <c r="N540" s="211"/>
      <c r="O540" s="211"/>
      <c r="P540" s="212">
        <f>SUM(P541:P714)</f>
        <v>0</v>
      </c>
      <c r="Q540" s="211"/>
      <c r="R540" s="212">
        <f>SUM(R541:R714)</f>
        <v>180.64980454499997</v>
      </c>
      <c r="S540" s="211"/>
      <c r="T540" s="213">
        <f>SUM(T541:T714)</f>
        <v>40.595099999999995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14" t="s">
        <v>89</v>
      </c>
      <c r="AT540" s="215" t="s">
        <v>80</v>
      </c>
      <c r="AU540" s="215" t="s">
        <v>89</v>
      </c>
      <c r="AY540" s="214" t="s">
        <v>132</v>
      </c>
      <c r="BK540" s="216">
        <f>SUM(BK541:BK714)</f>
        <v>0</v>
      </c>
    </row>
    <row r="541" s="2" customFormat="1" ht="24.15" customHeight="1">
      <c r="A541" s="39"/>
      <c r="B541" s="40"/>
      <c r="C541" s="219" t="s">
        <v>566</v>
      </c>
      <c r="D541" s="219" t="s">
        <v>134</v>
      </c>
      <c r="E541" s="220" t="s">
        <v>890</v>
      </c>
      <c r="F541" s="221" t="s">
        <v>891</v>
      </c>
      <c r="G541" s="222" t="s">
        <v>398</v>
      </c>
      <c r="H541" s="223">
        <v>4</v>
      </c>
      <c r="I541" s="224"/>
      <c r="J541" s="225">
        <f>ROUND(I541*H541,2)</f>
        <v>0</v>
      </c>
      <c r="K541" s="221" t="s">
        <v>138</v>
      </c>
      <c r="L541" s="45"/>
      <c r="M541" s="226" t="s">
        <v>1</v>
      </c>
      <c r="N541" s="227" t="s">
        <v>46</v>
      </c>
      <c r="O541" s="92"/>
      <c r="P541" s="228">
        <f>O541*H541</f>
        <v>0</v>
      </c>
      <c r="Q541" s="228">
        <v>0</v>
      </c>
      <c r="R541" s="228">
        <f>Q541*H541</f>
        <v>0</v>
      </c>
      <c r="S541" s="228">
        <v>0</v>
      </c>
      <c r="T541" s="229">
        <f>S541*H541</f>
        <v>0</v>
      </c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R541" s="230" t="s">
        <v>139</v>
      </c>
      <c r="AT541" s="230" t="s">
        <v>134</v>
      </c>
      <c r="AU541" s="230" t="s">
        <v>91</v>
      </c>
      <c r="AY541" s="18" t="s">
        <v>132</v>
      </c>
      <c r="BE541" s="231">
        <f>IF(N541="základní",J541,0)</f>
        <v>0</v>
      </c>
      <c r="BF541" s="231">
        <f>IF(N541="snížená",J541,0)</f>
        <v>0</v>
      </c>
      <c r="BG541" s="231">
        <f>IF(N541="zákl. přenesená",J541,0)</f>
        <v>0</v>
      </c>
      <c r="BH541" s="231">
        <f>IF(N541="sníž. přenesená",J541,0)</f>
        <v>0</v>
      </c>
      <c r="BI541" s="231">
        <f>IF(N541="nulová",J541,0)</f>
        <v>0</v>
      </c>
      <c r="BJ541" s="18" t="s">
        <v>89</v>
      </c>
      <c r="BK541" s="231">
        <f>ROUND(I541*H541,2)</f>
        <v>0</v>
      </c>
      <c r="BL541" s="18" t="s">
        <v>139</v>
      </c>
      <c r="BM541" s="230" t="s">
        <v>892</v>
      </c>
    </row>
    <row r="542" s="2" customFormat="1" ht="37.8" customHeight="1">
      <c r="A542" s="39"/>
      <c r="B542" s="40"/>
      <c r="C542" s="219" t="s">
        <v>570</v>
      </c>
      <c r="D542" s="219" t="s">
        <v>134</v>
      </c>
      <c r="E542" s="220" t="s">
        <v>893</v>
      </c>
      <c r="F542" s="221" t="s">
        <v>894</v>
      </c>
      <c r="G542" s="222" t="s">
        <v>163</v>
      </c>
      <c r="H542" s="223">
        <v>228</v>
      </c>
      <c r="I542" s="224"/>
      <c r="J542" s="225">
        <f>ROUND(I542*H542,2)</f>
        <v>0</v>
      </c>
      <c r="K542" s="221" t="s">
        <v>138</v>
      </c>
      <c r="L542" s="45"/>
      <c r="M542" s="226" t="s">
        <v>1</v>
      </c>
      <c r="N542" s="227" t="s">
        <v>46</v>
      </c>
      <c r="O542" s="92"/>
      <c r="P542" s="228">
        <f>O542*H542</f>
        <v>0</v>
      </c>
      <c r="Q542" s="228">
        <v>0</v>
      </c>
      <c r="R542" s="228">
        <f>Q542*H542</f>
        <v>0</v>
      </c>
      <c r="S542" s="228">
        <v>0.17699999999999999</v>
      </c>
      <c r="T542" s="229">
        <f>S542*H542</f>
        <v>40.355999999999995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0" t="s">
        <v>139</v>
      </c>
      <c r="AT542" s="230" t="s">
        <v>134</v>
      </c>
      <c r="AU542" s="230" t="s">
        <v>91</v>
      </c>
      <c r="AY542" s="18" t="s">
        <v>132</v>
      </c>
      <c r="BE542" s="231">
        <f>IF(N542="základní",J542,0)</f>
        <v>0</v>
      </c>
      <c r="BF542" s="231">
        <f>IF(N542="snížená",J542,0)</f>
        <v>0</v>
      </c>
      <c r="BG542" s="231">
        <f>IF(N542="zákl. přenesená",J542,0)</f>
        <v>0</v>
      </c>
      <c r="BH542" s="231">
        <f>IF(N542="sníž. přenesená",J542,0)</f>
        <v>0</v>
      </c>
      <c r="BI542" s="231">
        <f>IF(N542="nulová",J542,0)</f>
        <v>0</v>
      </c>
      <c r="BJ542" s="18" t="s">
        <v>89</v>
      </c>
      <c r="BK542" s="231">
        <f>ROUND(I542*H542,2)</f>
        <v>0</v>
      </c>
      <c r="BL542" s="18" t="s">
        <v>139</v>
      </c>
      <c r="BM542" s="230" t="s">
        <v>895</v>
      </c>
    </row>
    <row r="543" s="14" customFormat="1">
      <c r="A543" s="14"/>
      <c r="B543" s="243"/>
      <c r="C543" s="244"/>
      <c r="D543" s="234" t="s">
        <v>141</v>
      </c>
      <c r="E543" s="245" t="s">
        <v>1</v>
      </c>
      <c r="F543" s="246" t="s">
        <v>896</v>
      </c>
      <c r="G543" s="244"/>
      <c r="H543" s="247">
        <v>228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141</v>
      </c>
      <c r="AU543" s="253" t="s">
        <v>91</v>
      </c>
      <c r="AV543" s="14" t="s">
        <v>91</v>
      </c>
      <c r="AW543" s="14" t="s">
        <v>36</v>
      </c>
      <c r="AX543" s="14" t="s">
        <v>89</v>
      </c>
      <c r="AY543" s="253" t="s">
        <v>132</v>
      </c>
    </row>
    <row r="544" s="2" customFormat="1" ht="33" customHeight="1">
      <c r="A544" s="39"/>
      <c r="B544" s="40"/>
      <c r="C544" s="219" t="s">
        <v>575</v>
      </c>
      <c r="D544" s="219" t="s">
        <v>134</v>
      </c>
      <c r="E544" s="220" t="s">
        <v>897</v>
      </c>
      <c r="F544" s="221" t="s">
        <v>898</v>
      </c>
      <c r="G544" s="222" t="s">
        <v>163</v>
      </c>
      <c r="H544" s="223">
        <v>8</v>
      </c>
      <c r="I544" s="224"/>
      <c r="J544" s="225">
        <f>ROUND(I544*H544,2)</f>
        <v>0</v>
      </c>
      <c r="K544" s="221" t="s">
        <v>138</v>
      </c>
      <c r="L544" s="45"/>
      <c r="M544" s="226" t="s">
        <v>1</v>
      </c>
      <c r="N544" s="227" t="s">
        <v>46</v>
      </c>
      <c r="O544" s="92"/>
      <c r="P544" s="228">
        <f>O544*H544</f>
        <v>0</v>
      </c>
      <c r="Q544" s="228">
        <v>5.7999999999999995E-07</v>
      </c>
      <c r="R544" s="228">
        <f>Q544*H544</f>
        <v>4.6399999999999996E-06</v>
      </c>
      <c r="S544" s="228">
        <v>0</v>
      </c>
      <c r="T544" s="229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0" t="s">
        <v>139</v>
      </c>
      <c r="AT544" s="230" t="s">
        <v>134</v>
      </c>
      <c r="AU544" s="230" t="s">
        <v>91</v>
      </c>
      <c r="AY544" s="18" t="s">
        <v>132</v>
      </c>
      <c r="BE544" s="231">
        <f>IF(N544="základní",J544,0)</f>
        <v>0</v>
      </c>
      <c r="BF544" s="231">
        <f>IF(N544="snížená",J544,0)</f>
        <v>0</v>
      </c>
      <c r="BG544" s="231">
        <f>IF(N544="zákl. přenesená",J544,0)</f>
        <v>0</v>
      </c>
      <c r="BH544" s="231">
        <f>IF(N544="sníž. přenesená",J544,0)</f>
        <v>0</v>
      </c>
      <c r="BI544" s="231">
        <f>IF(N544="nulová",J544,0)</f>
        <v>0</v>
      </c>
      <c r="BJ544" s="18" t="s">
        <v>89</v>
      </c>
      <c r="BK544" s="231">
        <f>ROUND(I544*H544,2)</f>
        <v>0</v>
      </c>
      <c r="BL544" s="18" t="s">
        <v>139</v>
      </c>
      <c r="BM544" s="230" t="s">
        <v>899</v>
      </c>
    </row>
    <row r="545" s="2" customFormat="1" ht="16.5" customHeight="1">
      <c r="A545" s="39"/>
      <c r="B545" s="40"/>
      <c r="C545" s="277" t="s">
        <v>579</v>
      </c>
      <c r="D545" s="277" t="s">
        <v>295</v>
      </c>
      <c r="E545" s="278" t="s">
        <v>900</v>
      </c>
      <c r="F545" s="279" t="s">
        <v>901</v>
      </c>
      <c r="G545" s="280" t="s">
        <v>163</v>
      </c>
      <c r="H545" s="281">
        <v>8</v>
      </c>
      <c r="I545" s="282"/>
      <c r="J545" s="283">
        <f>ROUND(I545*H545,2)</f>
        <v>0</v>
      </c>
      <c r="K545" s="279" t="s">
        <v>138</v>
      </c>
      <c r="L545" s="284"/>
      <c r="M545" s="285" t="s">
        <v>1</v>
      </c>
      <c r="N545" s="286" t="s">
        <v>46</v>
      </c>
      <c r="O545" s="92"/>
      <c r="P545" s="228">
        <f>O545*H545</f>
        <v>0</v>
      </c>
      <c r="Q545" s="228">
        <v>0.033500000000000002</v>
      </c>
      <c r="R545" s="228">
        <f>Q545*H545</f>
        <v>0.26800000000000002</v>
      </c>
      <c r="S545" s="228">
        <v>0</v>
      </c>
      <c r="T545" s="229">
        <f>S545*H545</f>
        <v>0</v>
      </c>
      <c r="U545" s="39"/>
      <c r="V545" s="39"/>
      <c r="W545" s="39"/>
      <c r="X545" s="39"/>
      <c r="Y545" s="39"/>
      <c r="Z545" s="39"/>
      <c r="AA545" s="39"/>
      <c r="AB545" s="39"/>
      <c r="AC545" s="39"/>
      <c r="AD545" s="39"/>
      <c r="AE545" s="39"/>
      <c r="AR545" s="230" t="s">
        <v>183</v>
      </c>
      <c r="AT545" s="230" t="s">
        <v>295</v>
      </c>
      <c r="AU545" s="230" t="s">
        <v>91</v>
      </c>
      <c r="AY545" s="18" t="s">
        <v>132</v>
      </c>
      <c r="BE545" s="231">
        <f>IF(N545="základní",J545,0)</f>
        <v>0</v>
      </c>
      <c r="BF545" s="231">
        <f>IF(N545="snížená",J545,0)</f>
        <v>0</v>
      </c>
      <c r="BG545" s="231">
        <f>IF(N545="zákl. přenesená",J545,0)</f>
        <v>0</v>
      </c>
      <c r="BH545" s="231">
        <f>IF(N545="sníž. přenesená",J545,0)</f>
        <v>0</v>
      </c>
      <c r="BI545" s="231">
        <f>IF(N545="nulová",J545,0)</f>
        <v>0</v>
      </c>
      <c r="BJ545" s="18" t="s">
        <v>89</v>
      </c>
      <c r="BK545" s="231">
        <f>ROUND(I545*H545,2)</f>
        <v>0</v>
      </c>
      <c r="BL545" s="18" t="s">
        <v>139</v>
      </c>
      <c r="BM545" s="230" t="s">
        <v>902</v>
      </c>
    </row>
    <row r="546" s="2" customFormat="1" ht="33" customHeight="1">
      <c r="A546" s="39"/>
      <c r="B546" s="40"/>
      <c r="C546" s="219" t="s">
        <v>583</v>
      </c>
      <c r="D546" s="219" t="s">
        <v>134</v>
      </c>
      <c r="E546" s="220" t="s">
        <v>385</v>
      </c>
      <c r="F546" s="221" t="s">
        <v>386</v>
      </c>
      <c r="G546" s="222" t="s">
        <v>163</v>
      </c>
      <c r="H546" s="223">
        <v>551</v>
      </c>
      <c r="I546" s="224"/>
      <c r="J546" s="225">
        <f>ROUND(I546*H546,2)</f>
        <v>0</v>
      </c>
      <c r="K546" s="221" t="s">
        <v>138</v>
      </c>
      <c r="L546" s="45"/>
      <c r="M546" s="226" t="s">
        <v>1</v>
      </c>
      <c r="N546" s="227" t="s">
        <v>46</v>
      </c>
      <c r="O546" s="92"/>
      <c r="P546" s="228">
        <f>O546*H546</f>
        <v>0</v>
      </c>
      <c r="Q546" s="228">
        <v>9.5999999999999991E-07</v>
      </c>
      <c r="R546" s="228">
        <f>Q546*H546</f>
        <v>0.00052895999999999998</v>
      </c>
      <c r="S546" s="228">
        <v>0</v>
      </c>
      <c r="T546" s="229">
        <f>S546*H546</f>
        <v>0</v>
      </c>
      <c r="U546" s="39"/>
      <c r="V546" s="39"/>
      <c r="W546" s="39"/>
      <c r="X546" s="39"/>
      <c r="Y546" s="39"/>
      <c r="Z546" s="39"/>
      <c r="AA546" s="39"/>
      <c r="AB546" s="39"/>
      <c r="AC546" s="39"/>
      <c r="AD546" s="39"/>
      <c r="AE546" s="39"/>
      <c r="AR546" s="230" t="s">
        <v>139</v>
      </c>
      <c r="AT546" s="230" t="s">
        <v>134</v>
      </c>
      <c r="AU546" s="230" t="s">
        <v>91</v>
      </c>
      <c r="AY546" s="18" t="s">
        <v>132</v>
      </c>
      <c r="BE546" s="231">
        <f>IF(N546="základní",J546,0)</f>
        <v>0</v>
      </c>
      <c r="BF546" s="231">
        <f>IF(N546="snížená",J546,0)</f>
        <v>0</v>
      </c>
      <c r="BG546" s="231">
        <f>IF(N546="zákl. přenesená",J546,0)</f>
        <v>0</v>
      </c>
      <c r="BH546" s="231">
        <f>IF(N546="sníž. přenesená",J546,0)</f>
        <v>0</v>
      </c>
      <c r="BI546" s="231">
        <f>IF(N546="nulová",J546,0)</f>
        <v>0</v>
      </c>
      <c r="BJ546" s="18" t="s">
        <v>89</v>
      </c>
      <c r="BK546" s="231">
        <f>ROUND(I546*H546,2)</f>
        <v>0</v>
      </c>
      <c r="BL546" s="18" t="s">
        <v>139</v>
      </c>
      <c r="BM546" s="230" t="s">
        <v>387</v>
      </c>
    </row>
    <row r="547" s="14" customFormat="1">
      <c r="A547" s="14"/>
      <c r="B547" s="243"/>
      <c r="C547" s="244"/>
      <c r="D547" s="234" t="s">
        <v>141</v>
      </c>
      <c r="E547" s="245" t="s">
        <v>1</v>
      </c>
      <c r="F547" s="246" t="s">
        <v>903</v>
      </c>
      <c r="G547" s="244"/>
      <c r="H547" s="247">
        <v>551</v>
      </c>
      <c r="I547" s="248"/>
      <c r="J547" s="244"/>
      <c r="K547" s="244"/>
      <c r="L547" s="249"/>
      <c r="M547" s="250"/>
      <c r="N547" s="251"/>
      <c r="O547" s="251"/>
      <c r="P547" s="251"/>
      <c r="Q547" s="251"/>
      <c r="R547" s="251"/>
      <c r="S547" s="251"/>
      <c r="T547" s="252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3" t="s">
        <v>141</v>
      </c>
      <c r="AU547" s="253" t="s">
        <v>91</v>
      </c>
      <c r="AV547" s="14" t="s">
        <v>91</v>
      </c>
      <c r="AW547" s="14" t="s">
        <v>36</v>
      </c>
      <c r="AX547" s="14" t="s">
        <v>89</v>
      </c>
      <c r="AY547" s="253" t="s">
        <v>132</v>
      </c>
    </row>
    <row r="548" s="2" customFormat="1" ht="37.8" customHeight="1">
      <c r="A548" s="39"/>
      <c r="B548" s="40"/>
      <c r="C548" s="277" t="s">
        <v>590</v>
      </c>
      <c r="D548" s="277" t="s">
        <v>295</v>
      </c>
      <c r="E548" s="278" t="s">
        <v>389</v>
      </c>
      <c r="F548" s="279" t="s">
        <v>390</v>
      </c>
      <c r="G548" s="280" t="s">
        <v>163</v>
      </c>
      <c r="H548" s="281">
        <v>556.50999999999999</v>
      </c>
      <c r="I548" s="282"/>
      <c r="J548" s="283">
        <f>ROUND(I548*H548,2)</f>
        <v>0</v>
      </c>
      <c r="K548" s="279" t="s">
        <v>1</v>
      </c>
      <c r="L548" s="284"/>
      <c r="M548" s="285" t="s">
        <v>1</v>
      </c>
      <c r="N548" s="286" t="s">
        <v>46</v>
      </c>
      <c r="O548" s="92"/>
      <c r="P548" s="228">
        <f>O548*H548</f>
        <v>0</v>
      </c>
      <c r="Q548" s="228">
        <v>0.0717</v>
      </c>
      <c r="R548" s="228">
        <f>Q548*H548</f>
        <v>39.901767</v>
      </c>
      <c r="S548" s="228">
        <v>0</v>
      </c>
      <c r="T548" s="229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0" t="s">
        <v>183</v>
      </c>
      <c r="AT548" s="230" t="s">
        <v>295</v>
      </c>
      <c r="AU548" s="230" t="s">
        <v>91</v>
      </c>
      <c r="AY548" s="18" t="s">
        <v>132</v>
      </c>
      <c r="BE548" s="231">
        <f>IF(N548="základní",J548,0)</f>
        <v>0</v>
      </c>
      <c r="BF548" s="231">
        <f>IF(N548="snížená",J548,0)</f>
        <v>0</v>
      </c>
      <c r="BG548" s="231">
        <f>IF(N548="zákl. přenesená",J548,0)</f>
        <v>0</v>
      </c>
      <c r="BH548" s="231">
        <f>IF(N548="sníž. přenesená",J548,0)</f>
        <v>0</v>
      </c>
      <c r="BI548" s="231">
        <f>IF(N548="nulová",J548,0)</f>
        <v>0</v>
      </c>
      <c r="BJ548" s="18" t="s">
        <v>89</v>
      </c>
      <c r="BK548" s="231">
        <f>ROUND(I548*H548,2)</f>
        <v>0</v>
      </c>
      <c r="BL548" s="18" t="s">
        <v>139</v>
      </c>
      <c r="BM548" s="230" t="s">
        <v>904</v>
      </c>
    </row>
    <row r="549" s="2" customFormat="1">
      <c r="A549" s="39"/>
      <c r="B549" s="40"/>
      <c r="C549" s="41"/>
      <c r="D549" s="234" t="s">
        <v>392</v>
      </c>
      <c r="E549" s="41"/>
      <c r="F549" s="287" t="s">
        <v>393</v>
      </c>
      <c r="G549" s="41"/>
      <c r="H549" s="41"/>
      <c r="I549" s="288"/>
      <c r="J549" s="41"/>
      <c r="K549" s="41"/>
      <c r="L549" s="45"/>
      <c r="M549" s="289"/>
      <c r="N549" s="290"/>
      <c r="O549" s="92"/>
      <c r="P549" s="92"/>
      <c r="Q549" s="92"/>
      <c r="R549" s="92"/>
      <c r="S549" s="92"/>
      <c r="T549" s="93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392</v>
      </c>
      <c r="AU549" s="18" t="s">
        <v>91</v>
      </c>
    </row>
    <row r="550" s="14" customFormat="1">
      <c r="A550" s="14"/>
      <c r="B550" s="243"/>
      <c r="C550" s="244"/>
      <c r="D550" s="234" t="s">
        <v>141</v>
      </c>
      <c r="E550" s="244"/>
      <c r="F550" s="246" t="s">
        <v>905</v>
      </c>
      <c r="G550" s="244"/>
      <c r="H550" s="247">
        <v>556.50999999999999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141</v>
      </c>
      <c r="AU550" s="253" t="s">
        <v>91</v>
      </c>
      <c r="AV550" s="14" t="s">
        <v>91</v>
      </c>
      <c r="AW550" s="14" t="s">
        <v>4</v>
      </c>
      <c r="AX550" s="14" t="s">
        <v>89</v>
      </c>
      <c r="AY550" s="253" t="s">
        <v>132</v>
      </c>
    </row>
    <row r="551" s="2" customFormat="1" ht="24.15" customHeight="1">
      <c r="A551" s="39"/>
      <c r="B551" s="40"/>
      <c r="C551" s="277" t="s">
        <v>594</v>
      </c>
      <c r="D551" s="277" t="s">
        <v>295</v>
      </c>
      <c r="E551" s="278" t="s">
        <v>396</v>
      </c>
      <c r="F551" s="279" t="s">
        <v>397</v>
      </c>
      <c r="G551" s="280" t="s">
        <v>398</v>
      </c>
      <c r="H551" s="281">
        <v>113</v>
      </c>
      <c r="I551" s="282"/>
      <c r="J551" s="283">
        <f>ROUND(I551*H551,2)</f>
        <v>0</v>
      </c>
      <c r="K551" s="279" t="s">
        <v>138</v>
      </c>
      <c r="L551" s="284"/>
      <c r="M551" s="285" t="s">
        <v>1</v>
      </c>
      <c r="N551" s="286" t="s">
        <v>46</v>
      </c>
      <c r="O551" s="92"/>
      <c r="P551" s="228">
        <f>O551*H551</f>
        <v>0</v>
      </c>
      <c r="Q551" s="228">
        <v>0.00059999999999999995</v>
      </c>
      <c r="R551" s="228">
        <f>Q551*H551</f>
        <v>0.067799999999999999</v>
      </c>
      <c r="S551" s="228">
        <v>0</v>
      </c>
      <c r="T551" s="229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0" t="s">
        <v>183</v>
      </c>
      <c r="AT551" s="230" t="s">
        <v>295</v>
      </c>
      <c r="AU551" s="230" t="s">
        <v>91</v>
      </c>
      <c r="AY551" s="18" t="s">
        <v>132</v>
      </c>
      <c r="BE551" s="231">
        <f>IF(N551="základní",J551,0)</f>
        <v>0</v>
      </c>
      <c r="BF551" s="231">
        <f>IF(N551="snížená",J551,0)</f>
        <v>0</v>
      </c>
      <c r="BG551" s="231">
        <f>IF(N551="zákl. přenesená",J551,0)</f>
        <v>0</v>
      </c>
      <c r="BH551" s="231">
        <f>IF(N551="sníž. přenesená",J551,0)</f>
        <v>0</v>
      </c>
      <c r="BI551" s="231">
        <f>IF(N551="nulová",J551,0)</f>
        <v>0</v>
      </c>
      <c r="BJ551" s="18" t="s">
        <v>89</v>
      </c>
      <c r="BK551" s="231">
        <f>ROUND(I551*H551,2)</f>
        <v>0</v>
      </c>
      <c r="BL551" s="18" t="s">
        <v>139</v>
      </c>
      <c r="BM551" s="230" t="s">
        <v>399</v>
      </c>
    </row>
    <row r="552" s="14" customFormat="1">
      <c r="A552" s="14"/>
      <c r="B552" s="243"/>
      <c r="C552" s="244"/>
      <c r="D552" s="234" t="s">
        <v>141</v>
      </c>
      <c r="E552" s="245" t="s">
        <v>1</v>
      </c>
      <c r="F552" s="246" t="s">
        <v>906</v>
      </c>
      <c r="G552" s="244"/>
      <c r="H552" s="247">
        <v>113</v>
      </c>
      <c r="I552" s="248"/>
      <c r="J552" s="244"/>
      <c r="K552" s="244"/>
      <c r="L552" s="249"/>
      <c r="M552" s="250"/>
      <c r="N552" s="251"/>
      <c r="O552" s="251"/>
      <c r="P552" s="251"/>
      <c r="Q552" s="251"/>
      <c r="R552" s="251"/>
      <c r="S552" s="251"/>
      <c r="T552" s="252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3" t="s">
        <v>141</v>
      </c>
      <c r="AU552" s="253" t="s">
        <v>91</v>
      </c>
      <c r="AV552" s="14" t="s">
        <v>91</v>
      </c>
      <c r="AW552" s="14" t="s">
        <v>36</v>
      </c>
      <c r="AX552" s="14" t="s">
        <v>89</v>
      </c>
      <c r="AY552" s="253" t="s">
        <v>132</v>
      </c>
    </row>
    <row r="553" s="2" customFormat="1" ht="44.25" customHeight="1">
      <c r="A553" s="39"/>
      <c r="B553" s="40"/>
      <c r="C553" s="219" t="s">
        <v>600</v>
      </c>
      <c r="D553" s="219" t="s">
        <v>134</v>
      </c>
      <c r="E553" s="220" t="s">
        <v>401</v>
      </c>
      <c r="F553" s="221" t="s">
        <v>402</v>
      </c>
      <c r="G553" s="222" t="s">
        <v>398</v>
      </c>
      <c r="H553" s="223">
        <v>5</v>
      </c>
      <c r="I553" s="224"/>
      <c r="J553" s="225">
        <f>ROUND(I553*H553,2)</f>
        <v>0</v>
      </c>
      <c r="K553" s="221" t="s">
        <v>138</v>
      </c>
      <c r="L553" s="45"/>
      <c r="M553" s="226" t="s">
        <v>1</v>
      </c>
      <c r="N553" s="227" t="s">
        <v>46</v>
      </c>
      <c r="O553" s="92"/>
      <c r="P553" s="228">
        <f>O553*H553</f>
        <v>0</v>
      </c>
      <c r="Q553" s="228">
        <v>0.0016692</v>
      </c>
      <c r="R553" s="228">
        <f>Q553*H553</f>
        <v>0.0083459999999999993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139</v>
      </c>
      <c r="AT553" s="230" t="s">
        <v>134</v>
      </c>
      <c r="AU553" s="230" t="s">
        <v>91</v>
      </c>
      <c r="AY553" s="18" t="s">
        <v>132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89</v>
      </c>
      <c r="BK553" s="231">
        <f>ROUND(I553*H553,2)</f>
        <v>0</v>
      </c>
      <c r="BL553" s="18" t="s">
        <v>139</v>
      </c>
      <c r="BM553" s="230" t="s">
        <v>907</v>
      </c>
    </row>
    <row r="554" s="2" customFormat="1" ht="24.15" customHeight="1">
      <c r="A554" s="39"/>
      <c r="B554" s="40"/>
      <c r="C554" s="277" t="s">
        <v>606</v>
      </c>
      <c r="D554" s="277" t="s">
        <v>295</v>
      </c>
      <c r="E554" s="278" t="s">
        <v>405</v>
      </c>
      <c r="F554" s="279" t="s">
        <v>406</v>
      </c>
      <c r="G554" s="280" t="s">
        <v>398</v>
      </c>
      <c r="H554" s="281">
        <v>2</v>
      </c>
      <c r="I554" s="282"/>
      <c r="J554" s="283">
        <f>ROUND(I554*H554,2)</f>
        <v>0</v>
      </c>
      <c r="K554" s="279" t="s">
        <v>138</v>
      </c>
      <c r="L554" s="284"/>
      <c r="M554" s="285" t="s">
        <v>1</v>
      </c>
      <c r="N554" s="286" t="s">
        <v>46</v>
      </c>
      <c r="O554" s="92"/>
      <c r="P554" s="228">
        <f>O554*H554</f>
        <v>0</v>
      </c>
      <c r="Q554" s="228">
        <v>0.012200000000000001</v>
      </c>
      <c r="R554" s="228">
        <f>Q554*H554</f>
        <v>0.024400000000000002</v>
      </c>
      <c r="S554" s="228">
        <v>0</v>
      </c>
      <c r="T554" s="229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0" t="s">
        <v>183</v>
      </c>
      <c r="AT554" s="230" t="s">
        <v>295</v>
      </c>
      <c r="AU554" s="230" t="s">
        <v>91</v>
      </c>
      <c r="AY554" s="18" t="s">
        <v>132</v>
      </c>
      <c r="BE554" s="231">
        <f>IF(N554="základní",J554,0)</f>
        <v>0</v>
      </c>
      <c r="BF554" s="231">
        <f>IF(N554="snížená",J554,0)</f>
        <v>0</v>
      </c>
      <c r="BG554" s="231">
        <f>IF(N554="zákl. přenesená",J554,0)</f>
        <v>0</v>
      </c>
      <c r="BH554" s="231">
        <f>IF(N554="sníž. přenesená",J554,0)</f>
        <v>0</v>
      </c>
      <c r="BI554" s="231">
        <f>IF(N554="nulová",J554,0)</f>
        <v>0</v>
      </c>
      <c r="BJ554" s="18" t="s">
        <v>89</v>
      </c>
      <c r="BK554" s="231">
        <f>ROUND(I554*H554,2)</f>
        <v>0</v>
      </c>
      <c r="BL554" s="18" t="s">
        <v>139</v>
      </c>
      <c r="BM554" s="230" t="s">
        <v>908</v>
      </c>
    </row>
    <row r="555" s="2" customFormat="1" ht="16.5" customHeight="1">
      <c r="A555" s="39"/>
      <c r="B555" s="40"/>
      <c r="C555" s="277" t="s">
        <v>614</v>
      </c>
      <c r="D555" s="277" t="s">
        <v>295</v>
      </c>
      <c r="E555" s="278" t="s">
        <v>909</v>
      </c>
      <c r="F555" s="279" t="s">
        <v>910</v>
      </c>
      <c r="G555" s="280" t="s">
        <v>398</v>
      </c>
      <c r="H555" s="281">
        <v>1</v>
      </c>
      <c r="I555" s="282"/>
      <c r="J555" s="283">
        <f>ROUND(I555*H555,2)</f>
        <v>0</v>
      </c>
      <c r="K555" s="279" t="s">
        <v>138</v>
      </c>
      <c r="L555" s="284"/>
      <c r="M555" s="285" t="s">
        <v>1</v>
      </c>
      <c r="N555" s="286" t="s">
        <v>46</v>
      </c>
      <c r="O555" s="92"/>
      <c r="P555" s="228">
        <f>O555*H555</f>
        <v>0</v>
      </c>
      <c r="Q555" s="228">
        <v>0.017000000000000001</v>
      </c>
      <c r="R555" s="228">
        <f>Q555*H555</f>
        <v>0.017000000000000001</v>
      </c>
      <c r="S555" s="228">
        <v>0</v>
      </c>
      <c r="T555" s="229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0" t="s">
        <v>183</v>
      </c>
      <c r="AT555" s="230" t="s">
        <v>295</v>
      </c>
      <c r="AU555" s="230" t="s">
        <v>91</v>
      </c>
      <c r="AY555" s="18" t="s">
        <v>132</v>
      </c>
      <c r="BE555" s="231">
        <f>IF(N555="základní",J555,0)</f>
        <v>0</v>
      </c>
      <c r="BF555" s="231">
        <f>IF(N555="snížená",J555,0)</f>
        <v>0</v>
      </c>
      <c r="BG555" s="231">
        <f>IF(N555="zákl. přenesená",J555,0)</f>
        <v>0</v>
      </c>
      <c r="BH555" s="231">
        <f>IF(N555="sníž. přenesená",J555,0)</f>
        <v>0</v>
      </c>
      <c r="BI555" s="231">
        <f>IF(N555="nulová",J555,0)</f>
        <v>0</v>
      </c>
      <c r="BJ555" s="18" t="s">
        <v>89</v>
      </c>
      <c r="BK555" s="231">
        <f>ROUND(I555*H555,2)</f>
        <v>0</v>
      </c>
      <c r="BL555" s="18" t="s">
        <v>139</v>
      </c>
      <c r="BM555" s="230" t="s">
        <v>911</v>
      </c>
    </row>
    <row r="556" s="2" customFormat="1" ht="24.15" customHeight="1">
      <c r="A556" s="39"/>
      <c r="B556" s="40"/>
      <c r="C556" s="277" t="s">
        <v>620</v>
      </c>
      <c r="D556" s="277" t="s">
        <v>295</v>
      </c>
      <c r="E556" s="278" t="s">
        <v>912</v>
      </c>
      <c r="F556" s="279" t="s">
        <v>913</v>
      </c>
      <c r="G556" s="280" t="s">
        <v>398</v>
      </c>
      <c r="H556" s="281">
        <v>1</v>
      </c>
      <c r="I556" s="282"/>
      <c r="J556" s="283">
        <f>ROUND(I556*H556,2)</f>
        <v>0</v>
      </c>
      <c r="K556" s="279" t="s">
        <v>1</v>
      </c>
      <c r="L556" s="284"/>
      <c r="M556" s="285" t="s">
        <v>1</v>
      </c>
      <c r="N556" s="286" t="s">
        <v>46</v>
      </c>
      <c r="O556" s="92"/>
      <c r="P556" s="228">
        <f>O556*H556</f>
        <v>0</v>
      </c>
      <c r="Q556" s="228">
        <v>0.0104</v>
      </c>
      <c r="R556" s="228">
        <f>Q556*H556</f>
        <v>0.0104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183</v>
      </c>
      <c r="AT556" s="230" t="s">
        <v>295</v>
      </c>
      <c r="AU556" s="230" t="s">
        <v>91</v>
      </c>
      <c r="AY556" s="18" t="s">
        <v>132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89</v>
      </c>
      <c r="BK556" s="231">
        <f>ROUND(I556*H556,2)</f>
        <v>0</v>
      </c>
      <c r="BL556" s="18" t="s">
        <v>139</v>
      </c>
      <c r="BM556" s="230" t="s">
        <v>914</v>
      </c>
    </row>
    <row r="557" s="2" customFormat="1" ht="24.15" customHeight="1">
      <c r="A557" s="39"/>
      <c r="B557" s="40"/>
      <c r="C557" s="277" t="s">
        <v>915</v>
      </c>
      <c r="D557" s="277" t="s">
        <v>295</v>
      </c>
      <c r="E557" s="278" t="s">
        <v>916</v>
      </c>
      <c r="F557" s="279" t="s">
        <v>917</v>
      </c>
      <c r="G557" s="280" t="s">
        <v>398</v>
      </c>
      <c r="H557" s="281">
        <v>1</v>
      </c>
      <c r="I557" s="282"/>
      <c r="J557" s="283">
        <f>ROUND(I557*H557,2)</f>
        <v>0</v>
      </c>
      <c r="K557" s="279" t="s">
        <v>1</v>
      </c>
      <c r="L557" s="284"/>
      <c r="M557" s="285" t="s">
        <v>1</v>
      </c>
      <c r="N557" s="286" t="s">
        <v>46</v>
      </c>
      <c r="O557" s="92"/>
      <c r="P557" s="228">
        <f>O557*H557</f>
        <v>0</v>
      </c>
      <c r="Q557" s="228">
        <v>0.012</v>
      </c>
      <c r="R557" s="228">
        <f>Q557*H557</f>
        <v>0.012</v>
      </c>
      <c r="S557" s="228">
        <v>0</v>
      </c>
      <c r="T557" s="229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0" t="s">
        <v>183</v>
      </c>
      <c r="AT557" s="230" t="s">
        <v>295</v>
      </c>
      <c r="AU557" s="230" t="s">
        <v>91</v>
      </c>
      <c r="AY557" s="18" t="s">
        <v>132</v>
      </c>
      <c r="BE557" s="231">
        <f>IF(N557="základní",J557,0)</f>
        <v>0</v>
      </c>
      <c r="BF557" s="231">
        <f>IF(N557="snížená",J557,0)</f>
        <v>0</v>
      </c>
      <c r="BG557" s="231">
        <f>IF(N557="zákl. přenesená",J557,0)</f>
        <v>0</v>
      </c>
      <c r="BH557" s="231">
        <f>IF(N557="sníž. přenesená",J557,0)</f>
        <v>0</v>
      </c>
      <c r="BI557" s="231">
        <f>IF(N557="nulová",J557,0)</f>
        <v>0</v>
      </c>
      <c r="BJ557" s="18" t="s">
        <v>89</v>
      </c>
      <c r="BK557" s="231">
        <f>ROUND(I557*H557,2)</f>
        <v>0</v>
      </c>
      <c r="BL557" s="18" t="s">
        <v>139</v>
      </c>
      <c r="BM557" s="230" t="s">
        <v>918</v>
      </c>
    </row>
    <row r="558" s="2" customFormat="1" ht="49.05" customHeight="1">
      <c r="A558" s="39"/>
      <c r="B558" s="40"/>
      <c r="C558" s="219" t="s">
        <v>919</v>
      </c>
      <c r="D558" s="219" t="s">
        <v>134</v>
      </c>
      <c r="E558" s="220" t="s">
        <v>920</v>
      </c>
      <c r="F558" s="221" t="s">
        <v>921</v>
      </c>
      <c r="G558" s="222" t="s">
        <v>398</v>
      </c>
      <c r="H558" s="223">
        <v>4</v>
      </c>
      <c r="I558" s="224"/>
      <c r="J558" s="225">
        <f>ROUND(I558*H558,2)</f>
        <v>0</v>
      </c>
      <c r="K558" s="221" t="s">
        <v>138</v>
      </c>
      <c r="L558" s="45"/>
      <c r="M558" s="226" t="s">
        <v>1</v>
      </c>
      <c r="N558" s="227" t="s">
        <v>46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139</v>
      </c>
      <c r="AT558" s="230" t="s">
        <v>134</v>
      </c>
      <c r="AU558" s="230" t="s">
        <v>91</v>
      </c>
      <c r="AY558" s="18" t="s">
        <v>132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89</v>
      </c>
      <c r="BK558" s="231">
        <f>ROUND(I558*H558,2)</f>
        <v>0</v>
      </c>
      <c r="BL558" s="18" t="s">
        <v>139</v>
      </c>
      <c r="BM558" s="230" t="s">
        <v>922</v>
      </c>
    </row>
    <row r="559" s="2" customFormat="1" ht="21.75" customHeight="1">
      <c r="A559" s="39"/>
      <c r="B559" s="40"/>
      <c r="C559" s="277" t="s">
        <v>923</v>
      </c>
      <c r="D559" s="277" t="s">
        <v>295</v>
      </c>
      <c r="E559" s="278" t="s">
        <v>924</v>
      </c>
      <c r="F559" s="279" t="s">
        <v>925</v>
      </c>
      <c r="G559" s="280" t="s">
        <v>398</v>
      </c>
      <c r="H559" s="281">
        <v>2</v>
      </c>
      <c r="I559" s="282"/>
      <c r="J559" s="283">
        <f>ROUND(I559*H559,2)</f>
        <v>0</v>
      </c>
      <c r="K559" s="279" t="s">
        <v>138</v>
      </c>
      <c r="L559" s="284"/>
      <c r="M559" s="285" t="s">
        <v>1</v>
      </c>
      <c r="N559" s="286" t="s">
        <v>46</v>
      </c>
      <c r="O559" s="92"/>
      <c r="P559" s="228">
        <f>O559*H559</f>
        <v>0</v>
      </c>
      <c r="Q559" s="228">
        <v>0.018100000000000002</v>
      </c>
      <c r="R559" s="228">
        <f>Q559*H559</f>
        <v>0.036200000000000003</v>
      </c>
      <c r="S559" s="228">
        <v>0</v>
      </c>
      <c r="T559" s="229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0" t="s">
        <v>183</v>
      </c>
      <c r="AT559" s="230" t="s">
        <v>295</v>
      </c>
      <c r="AU559" s="230" t="s">
        <v>91</v>
      </c>
      <c r="AY559" s="18" t="s">
        <v>132</v>
      </c>
      <c r="BE559" s="231">
        <f>IF(N559="základní",J559,0)</f>
        <v>0</v>
      </c>
      <c r="BF559" s="231">
        <f>IF(N559="snížená",J559,0)</f>
        <v>0</v>
      </c>
      <c r="BG559" s="231">
        <f>IF(N559="zákl. přenesená",J559,0)</f>
        <v>0</v>
      </c>
      <c r="BH559" s="231">
        <f>IF(N559="sníž. přenesená",J559,0)</f>
        <v>0</v>
      </c>
      <c r="BI559" s="231">
        <f>IF(N559="nulová",J559,0)</f>
        <v>0</v>
      </c>
      <c r="BJ559" s="18" t="s">
        <v>89</v>
      </c>
      <c r="BK559" s="231">
        <f>ROUND(I559*H559,2)</f>
        <v>0</v>
      </c>
      <c r="BL559" s="18" t="s">
        <v>139</v>
      </c>
      <c r="BM559" s="230" t="s">
        <v>926</v>
      </c>
    </row>
    <row r="560" s="2" customFormat="1" ht="24.15" customHeight="1">
      <c r="A560" s="39"/>
      <c r="B560" s="40"/>
      <c r="C560" s="277" t="s">
        <v>927</v>
      </c>
      <c r="D560" s="277" t="s">
        <v>295</v>
      </c>
      <c r="E560" s="278" t="s">
        <v>928</v>
      </c>
      <c r="F560" s="279" t="s">
        <v>929</v>
      </c>
      <c r="G560" s="280" t="s">
        <v>398</v>
      </c>
      <c r="H560" s="281">
        <v>1</v>
      </c>
      <c r="I560" s="282"/>
      <c r="J560" s="283">
        <f>ROUND(I560*H560,2)</f>
        <v>0</v>
      </c>
      <c r="K560" s="279" t="s">
        <v>138</v>
      </c>
      <c r="L560" s="284"/>
      <c r="M560" s="285" t="s">
        <v>1</v>
      </c>
      <c r="N560" s="286" t="s">
        <v>46</v>
      </c>
      <c r="O560" s="92"/>
      <c r="P560" s="228">
        <f>O560*H560</f>
        <v>0</v>
      </c>
      <c r="Q560" s="228">
        <v>0.014800000000000001</v>
      </c>
      <c r="R560" s="228">
        <f>Q560*H560</f>
        <v>0.014800000000000001</v>
      </c>
      <c r="S560" s="228">
        <v>0</v>
      </c>
      <c r="T560" s="229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0" t="s">
        <v>183</v>
      </c>
      <c r="AT560" s="230" t="s">
        <v>295</v>
      </c>
      <c r="AU560" s="230" t="s">
        <v>91</v>
      </c>
      <c r="AY560" s="18" t="s">
        <v>132</v>
      </c>
      <c r="BE560" s="231">
        <f>IF(N560="základní",J560,0)</f>
        <v>0</v>
      </c>
      <c r="BF560" s="231">
        <f>IF(N560="snížená",J560,0)</f>
        <v>0</v>
      </c>
      <c r="BG560" s="231">
        <f>IF(N560="zákl. přenesená",J560,0)</f>
        <v>0</v>
      </c>
      <c r="BH560" s="231">
        <f>IF(N560="sníž. přenesená",J560,0)</f>
        <v>0</v>
      </c>
      <c r="BI560" s="231">
        <f>IF(N560="nulová",J560,0)</f>
        <v>0</v>
      </c>
      <c r="BJ560" s="18" t="s">
        <v>89</v>
      </c>
      <c r="BK560" s="231">
        <f>ROUND(I560*H560,2)</f>
        <v>0</v>
      </c>
      <c r="BL560" s="18" t="s">
        <v>139</v>
      </c>
      <c r="BM560" s="230" t="s">
        <v>930</v>
      </c>
    </row>
    <row r="561" s="2" customFormat="1" ht="24.15" customHeight="1">
      <c r="A561" s="39"/>
      <c r="B561" s="40"/>
      <c r="C561" s="277" t="s">
        <v>931</v>
      </c>
      <c r="D561" s="277" t="s">
        <v>295</v>
      </c>
      <c r="E561" s="278" t="s">
        <v>932</v>
      </c>
      <c r="F561" s="279" t="s">
        <v>933</v>
      </c>
      <c r="G561" s="280" t="s">
        <v>398</v>
      </c>
      <c r="H561" s="281">
        <v>1</v>
      </c>
      <c r="I561" s="282"/>
      <c r="J561" s="283">
        <f>ROUND(I561*H561,2)</f>
        <v>0</v>
      </c>
      <c r="K561" s="279" t="s">
        <v>138</v>
      </c>
      <c r="L561" s="284"/>
      <c r="M561" s="285" t="s">
        <v>1</v>
      </c>
      <c r="N561" s="286" t="s">
        <v>46</v>
      </c>
      <c r="O561" s="92"/>
      <c r="P561" s="228">
        <f>O561*H561</f>
        <v>0</v>
      </c>
      <c r="Q561" s="228">
        <v>0.016500000000000001</v>
      </c>
      <c r="R561" s="228">
        <f>Q561*H561</f>
        <v>0.016500000000000001</v>
      </c>
      <c r="S561" s="228">
        <v>0</v>
      </c>
      <c r="T561" s="229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0" t="s">
        <v>183</v>
      </c>
      <c r="AT561" s="230" t="s">
        <v>295</v>
      </c>
      <c r="AU561" s="230" t="s">
        <v>91</v>
      </c>
      <c r="AY561" s="18" t="s">
        <v>132</v>
      </c>
      <c r="BE561" s="231">
        <f>IF(N561="základní",J561,0)</f>
        <v>0</v>
      </c>
      <c r="BF561" s="231">
        <f>IF(N561="snížená",J561,0)</f>
        <v>0</v>
      </c>
      <c r="BG561" s="231">
        <f>IF(N561="zákl. přenesená",J561,0)</f>
        <v>0</v>
      </c>
      <c r="BH561" s="231">
        <f>IF(N561="sníž. přenesená",J561,0)</f>
        <v>0</v>
      </c>
      <c r="BI561" s="231">
        <f>IF(N561="nulová",J561,0)</f>
        <v>0</v>
      </c>
      <c r="BJ561" s="18" t="s">
        <v>89</v>
      </c>
      <c r="BK561" s="231">
        <f>ROUND(I561*H561,2)</f>
        <v>0</v>
      </c>
      <c r="BL561" s="18" t="s">
        <v>139</v>
      </c>
      <c r="BM561" s="230" t="s">
        <v>934</v>
      </c>
    </row>
    <row r="562" s="2" customFormat="1" ht="55.5" customHeight="1">
      <c r="A562" s="39"/>
      <c r="B562" s="40"/>
      <c r="C562" s="219" t="s">
        <v>935</v>
      </c>
      <c r="D562" s="219" t="s">
        <v>134</v>
      </c>
      <c r="E562" s="220" t="s">
        <v>936</v>
      </c>
      <c r="F562" s="221" t="s">
        <v>937</v>
      </c>
      <c r="G562" s="222" t="s">
        <v>398</v>
      </c>
      <c r="H562" s="223">
        <v>1</v>
      </c>
      <c r="I562" s="224"/>
      <c r="J562" s="225">
        <f>ROUND(I562*H562,2)</f>
        <v>0</v>
      </c>
      <c r="K562" s="221" t="s">
        <v>138</v>
      </c>
      <c r="L562" s="45"/>
      <c r="M562" s="226" t="s">
        <v>1</v>
      </c>
      <c r="N562" s="227" t="s">
        <v>46</v>
      </c>
      <c r="O562" s="92"/>
      <c r="P562" s="228">
        <f>O562*H562</f>
        <v>0</v>
      </c>
      <c r="Q562" s="228">
        <v>0.00010425</v>
      </c>
      <c r="R562" s="228">
        <f>Q562*H562</f>
        <v>0.00010425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139</v>
      </c>
      <c r="AT562" s="230" t="s">
        <v>134</v>
      </c>
      <c r="AU562" s="230" t="s">
        <v>91</v>
      </c>
      <c r="AY562" s="18" t="s">
        <v>132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89</v>
      </c>
      <c r="BK562" s="231">
        <f>ROUND(I562*H562,2)</f>
        <v>0</v>
      </c>
      <c r="BL562" s="18" t="s">
        <v>139</v>
      </c>
      <c r="BM562" s="230" t="s">
        <v>938</v>
      </c>
    </row>
    <row r="563" s="2" customFormat="1" ht="24.15" customHeight="1">
      <c r="A563" s="39"/>
      <c r="B563" s="40"/>
      <c r="C563" s="277" t="s">
        <v>939</v>
      </c>
      <c r="D563" s="277" t="s">
        <v>295</v>
      </c>
      <c r="E563" s="278" t="s">
        <v>940</v>
      </c>
      <c r="F563" s="279" t="s">
        <v>941</v>
      </c>
      <c r="G563" s="280" t="s">
        <v>398</v>
      </c>
      <c r="H563" s="281">
        <v>1</v>
      </c>
      <c r="I563" s="282"/>
      <c r="J563" s="283">
        <f>ROUND(I563*H563,2)</f>
        <v>0</v>
      </c>
      <c r="K563" s="279" t="s">
        <v>138</v>
      </c>
      <c r="L563" s="284"/>
      <c r="M563" s="285" t="s">
        <v>1</v>
      </c>
      <c r="N563" s="286" t="s">
        <v>46</v>
      </c>
      <c r="O563" s="92"/>
      <c r="P563" s="228">
        <f>O563*H563</f>
        <v>0</v>
      </c>
      <c r="Q563" s="228">
        <v>0.010999999999999999</v>
      </c>
      <c r="R563" s="228">
        <f>Q563*H563</f>
        <v>0.010999999999999999</v>
      </c>
      <c r="S563" s="228">
        <v>0</v>
      </c>
      <c r="T563" s="229">
        <f>S563*H563</f>
        <v>0</v>
      </c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R563" s="230" t="s">
        <v>183</v>
      </c>
      <c r="AT563" s="230" t="s">
        <v>295</v>
      </c>
      <c r="AU563" s="230" t="s">
        <v>91</v>
      </c>
      <c r="AY563" s="18" t="s">
        <v>132</v>
      </c>
      <c r="BE563" s="231">
        <f>IF(N563="základní",J563,0)</f>
        <v>0</v>
      </c>
      <c r="BF563" s="231">
        <f>IF(N563="snížená",J563,0)</f>
        <v>0</v>
      </c>
      <c r="BG563" s="231">
        <f>IF(N563="zákl. přenesená",J563,0)</f>
        <v>0</v>
      </c>
      <c r="BH563" s="231">
        <f>IF(N563="sníž. přenesená",J563,0)</f>
        <v>0</v>
      </c>
      <c r="BI563" s="231">
        <f>IF(N563="nulová",J563,0)</f>
        <v>0</v>
      </c>
      <c r="BJ563" s="18" t="s">
        <v>89</v>
      </c>
      <c r="BK563" s="231">
        <f>ROUND(I563*H563,2)</f>
        <v>0</v>
      </c>
      <c r="BL563" s="18" t="s">
        <v>139</v>
      </c>
      <c r="BM563" s="230" t="s">
        <v>942</v>
      </c>
    </row>
    <row r="564" s="2" customFormat="1" ht="49.05" customHeight="1">
      <c r="A564" s="39"/>
      <c r="B564" s="40"/>
      <c r="C564" s="219" t="s">
        <v>943</v>
      </c>
      <c r="D564" s="219" t="s">
        <v>134</v>
      </c>
      <c r="E564" s="220" t="s">
        <v>944</v>
      </c>
      <c r="F564" s="221" t="s">
        <v>945</v>
      </c>
      <c r="G564" s="222" t="s">
        <v>398</v>
      </c>
      <c r="H564" s="223">
        <v>4</v>
      </c>
      <c r="I564" s="224"/>
      <c r="J564" s="225">
        <f>ROUND(I564*H564,2)</f>
        <v>0</v>
      </c>
      <c r="K564" s="221" t="s">
        <v>1</v>
      </c>
      <c r="L564" s="45"/>
      <c r="M564" s="226" t="s">
        <v>1</v>
      </c>
      <c r="N564" s="227" t="s">
        <v>46</v>
      </c>
      <c r="O564" s="92"/>
      <c r="P564" s="228">
        <f>O564*H564</f>
        <v>0</v>
      </c>
      <c r="Q564" s="228">
        <v>0.00010000000000000001</v>
      </c>
      <c r="R564" s="228">
        <f>Q564*H564</f>
        <v>0.00040000000000000002</v>
      </c>
      <c r="S564" s="228">
        <v>0</v>
      </c>
      <c r="T564" s="229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0" t="s">
        <v>139</v>
      </c>
      <c r="AT564" s="230" t="s">
        <v>134</v>
      </c>
      <c r="AU564" s="230" t="s">
        <v>91</v>
      </c>
      <c r="AY564" s="18" t="s">
        <v>132</v>
      </c>
      <c r="BE564" s="231">
        <f>IF(N564="základní",J564,0)</f>
        <v>0</v>
      </c>
      <c r="BF564" s="231">
        <f>IF(N564="snížená",J564,0)</f>
        <v>0</v>
      </c>
      <c r="BG564" s="231">
        <f>IF(N564="zákl. přenesená",J564,0)</f>
        <v>0</v>
      </c>
      <c r="BH564" s="231">
        <f>IF(N564="sníž. přenesená",J564,0)</f>
        <v>0</v>
      </c>
      <c r="BI564" s="231">
        <f>IF(N564="nulová",J564,0)</f>
        <v>0</v>
      </c>
      <c r="BJ564" s="18" t="s">
        <v>89</v>
      </c>
      <c r="BK564" s="231">
        <f>ROUND(I564*H564,2)</f>
        <v>0</v>
      </c>
      <c r="BL564" s="18" t="s">
        <v>139</v>
      </c>
      <c r="BM564" s="230" t="s">
        <v>946</v>
      </c>
    </row>
    <row r="565" s="2" customFormat="1" ht="33" customHeight="1">
      <c r="A565" s="39"/>
      <c r="B565" s="40"/>
      <c r="C565" s="277" t="s">
        <v>947</v>
      </c>
      <c r="D565" s="277" t="s">
        <v>295</v>
      </c>
      <c r="E565" s="278" t="s">
        <v>948</v>
      </c>
      <c r="F565" s="279" t="s">
        <v>949</v>
      </c>
      <c r="G565" s="280" t="s">
        <v>398</v>
      </c>
      <c r="H565" s="281">
        <v>4</v>
      </c>
      <c r="I565" s="282"/>
      <c r="J565" s="283">
        <f>ROUND(I565*H565,2)</f>
        <v>0</v>
      </c>
      <c r="K565" s="279" t="s">
        <v>138</v>
      </c>
      <c r="L565" s="284"/>
      <c r="M565" s="285" t="s">
        <v>1</v>
      </c>
      <c r="N565" s="286" t="s">
        <v>46</v>
      </c>
      <c r="O565" s="92"/>
      <c r="P565" s="228">
        <f>O565*H565</f>
        <v>0</v>
      </c>
      <c r="Q565" s="228">
        <v>0.042000000000000003</v>
      </c>
      <c r="R565" s="228">
        <f>Q565*H565</f>
        <v>0.16800000000000001</v>
      </c>
      <c r="S565" s="228">
        <v>0</v>
      </c>
      <c r="T565" s="229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0" t="s">
        <v>183</v>
      </c>
      <c r="AT565" s="230" t="s">
        <v>295</v>
      </c>
      <c r="AU565" s="230" t="s">
        <v>91</v>
      </c>
      <c r="AY565" s="18" t="s">
        <v>132</v>
      </c>
      <c r="BE565" s="231">
        <f>IF(N565="základní",J565,0)</f>
        <v>0</v>
      </c>
      <c r="BF565" s="231">
        <f>IF(N565="snížená",J565,0)</f>
        <v>0</v>
      </c>
      <c r="BG565" s="231">
        <f>IF(N565="zákl. přenesená",J565,0)</f>
        <v>0</v>
      </c>
      <c r="BH565" s="231">
        <f>IF(N565="sníž. přenesená",J565,0)</f>
        <v>0</v>
      </c>
      <c r="BI565" s="231">
        <f>IF(N565="nulová",J565,0)</f>
        <v>0</v>
      </c>
      <c r="BJ565" s="18" t="s">
        <v>89</v>
      </c>
      <c r="BK565" s="231">
        <f>ROUND(I565*H565,2)</f>
        <v>0</v>
      </c>
      <c r="BL565" s="18" t="s">
        <v>139</v>
      </c>
      <c r="BM565" s="230" t="s">
        <v>950</v>
      </c>
    </row>
    <row r="566" s="14" customFormat="1">
      <c r="A566" s="14"/>
      <c r="B566" s="243"/>
      <c r="C566" s="244"/>
      <c r="D566" s="234" t="s">
        <v>141</v>
      </c>
      <c r="E566" s="245" t="s">
        <v>1</v>
      </c>
      <c r="F566" s="246" t="s">
        <v>951</v>
      </c>
      <c r="G566" s="244"/>
      <c r="H566" s="247">
        <v>4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141</v>
      </c>
      <c r="AU566" s="253" t="s">
        <v>91</v>
      </c>
      <c r="AV566" s="14" t="s">
        <v>91</v>
      </c>
      <c r="AW566" s="14" t="s">
        <v>36</v>
      </c>
      <c r="AX566" s="14" t="s">
        <v>89</v>
      </c>
      <c r="AY566" s="253" t="s">
        <v>132</v>
      </c>
    </row>
    <row r="567" s="2" customFormat="1" ht="44.25" customHeight="1">
      <c r="A567" s="39"/>
      <c r="B567" s="40"/>
      <c r="C567" s="219" t="s">
        <v>952</v>
      </c>
      <c r="D567" s="219" t="s">
        <v>134</v>
      </c>
      <c r="E567" s="220" t="s">
        <v>953</v>
      </c>
      <c r="F567" s="221" t="s">
        <v>954</v>
      </c>
      <c r="G567" s="222" t="s">
        <v>398</v>
      </c>
      <c r="H567" s="223">
        <v>9</v>
      </c>
      <c r="I567" s="224"/>
      <c r="J567" s="225">
        <f>ROUND(I567*H567,2)</f>
        <v>0</v>
      </c>
      <c r="K567" s="221" t="s">
        <v>138</v>
      </c>
      <c r="L567" s="45"/>
      <c r="M567" s="226" t="s">
        <v>1</v>
      </c>
      <c r="N567" s="227" t="s">
        <v>46</v>
      </c>
      <c r="O567" s="92"/>
      <c r="P567" s="228">
        <f>O567*H567</f>
        <v>0</v>
      </c>
      <c r="Q567" s="228">
        <v>0.0028243999999999999</v>
      </c>
      <c r="R567" s="228">
        <f>Q567*H567</f>
        <v>0.025419600000000001</v>
      </c>
      <c r="S567" s="228">
        <v>0</v>
      </c>
      <c r="T567" s="229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0" t="s">
        <v>139</v>
      </c>
      <c r="AT567" s="230" t="s">
        <v>134</v>
      </c>
      <c r="AU567" s="230" t="s">
        <v>91</v>
      </c>
      <c r="AY567" s="18" t="s">
        <v>132</v>
      </c>
      <c r="BE567" s="231">
        <f>IF(N567="základní",J567,0)</f>
        <v>0</v>
      </c>
      <c r="BF567" s="231">
        <f>IF(N567="snížená",J567,0)</f>
        <v>0</v>
      </c>
      <c r="BG567" s="231">
        <f>IF(N567="zákl. přenesená",J567,0)</f>
        <v>0</v>
      </c>
      <c r="BH567" s="231">
        <f>IF(N567="sníž. přenesená",J567,0)</f>
        <v>0</v>
      </c>
      <c r="BI567" s="231">
        <f>IF(N567="nulová",J567,0)</f>
        <v>0</v>
      </c>
      <c r="BJ567" s="18" t="s">
        <v>89</v>
      </c>
      <c r="BK567" s="231">
        <f>ROUND(I567*H567,2)</f>
        <v>0</v>
      </c>
      <c r="BL567" s="18" t="s">
        <v>139</v>
      </c>
      <c r="BM567" s="230" t="s">
        <v>955</v>
      </c>
    </row>
    <row r="568" s="2" customFormat="1" ht="24.15" customHeight="1">
      <c r="A568" s="39"/>
      <c r="B568" s="40"/>
      <c r="C568" s="277" t="s">
        <v>956</v>
      </c>
      <c r="D568" s="277" t="s">
        <v>295</v>
      </c>
      <c r="E568" s="278" t="s">
        <v>957</v>
      </c>
      <c r="F568" s="279" t="s">
        <v>958</v>
      </c>
      <c r="G568" s="280" t="s">
        <v>398</v>
      </c>
      <c r="H568" s="281">
        <v>2</v>
      </c>
      <c r="I568" s="282"/>
      <c r="J568" s="283">
        <f>ROUND(I568*H568,2)</f>
        <v>0</v>
      </c>
      <c r="K568" s="279" t="s">
        <v>138</v>
      </c>
      <c r="L568" s="284"/>
      <c r="M568" s="285" t="s">
        <v>1</v>
      </c>
      <c r="N568" s="286" t="s">
        <v>46</v>
      </c>
      <c r="O568" s="92"/>
      <c r="P568" s="228">
        <f>O568*H568</f>
        <v>0</v>
      </c>
      <c r="Q568" s="228">
        <v>0.015599999999999999</v>
      </c>
      <c r="R568" s="228">
        <f>Q568*H568</f>
        <v>0.031199999999999999</v>
      </c>
      <c r="S568" s="228">
        <v>0</v>
      </c>
      <c r="T568" s="229">
        <f>S568*H568</f>
        <v>0</v>
      </c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R568" s="230" t="s">
        <v>183</v>
      </c>
      <c r="AT568" s="230" t="s">
        <v>295</v>
      </c>
      <c r="AU568" s="230" t="s">
        <v>91</v>
      </c>
      <c r="AY568" s="18" t="s">
        <v>132</v>
      </c>
      <c r="BE568" s="231">
        <f>IF(N568="základní",J568,0)</f>
        <v>0</v>
      </c>
      <c r="BF568" s="231">
        <f>IF(N568="snížená",J568,0)</f>
        <v>0</v>
      </c>
      <c r="BG568" s="231">
        <f>IF(N568="zákl. přenesená",J568,0)</f>
        <v>0</v>
      </c>
      <c r="BH568" s="231">
        <f>IF(N568="sníž. přenesená",J568,0)</f>
        <v>0</v>
      </c>
      <c r="BI568" s="231">
        <f>IF(N568="nulová",J568,0)</f>
        <v>0</v>
      </c>
      <c r="BJ568" s="18" t="s">
        <v>89</v>
      </c>
      <c r="BK568" s="231">
        <f>ROUND(I568*H568,2)</f>
        <v>0</v>
      </c>
      <c r="BL568" s="18" t="s">
        <v>139</v>
      </c>
      <c r="BM568" s="230" t="s">
        <v>959</v>
      </c>
    </row>
    <row r="569" s="2" customFormat="1" ht="24.15" customHeight="1">
      <c r="A569" s="39"/>
      <c r="B569" s="40"/>
      <c r="C569" s="277" t="s">
        <v>960</v>
      </c>
      <c r="D569" s="277" t="s">
        <v>295</v>
      </c>
      <c r="E569" s="278" t="s">
        <v>961</v>
      </c>
      <c r="F569" s="279" t="s">
        <v>962</v>
      </c>
      <c r="G569" s="280" t="s">
        <v>398</v>
      </c>
      <c r="H569" s="281">
        <v>2</v>
      </c>
      <c r="I569" s="282"/>
      <c r="J569" s="283">
        <f>ROUND(I569*H569,2)</f>
        <v>0</v>
      </c>
      <c r="K569" s="279" t="s">
        <v>1</v>
      </c>
      <c r="L569" s="284"/>
      <c r="M569" s="285" t="s">
        <v>1</v>
      </c>
      <c r="N569" s="286" t="s">
        <v>46</v>
      </c>
      <c r="O569" s="92"/>
      <c r="P569" s="228">
        <f>O569*H569</f>
        <v>0</v>
      </c>
      <c r="Q569" s="228">
        <v>0.02</v>
      </c>
      <c r="R569" s="228">
        <f>Q569*H569</f>
        <v>0.040000000000000001</v>
      </c>
      <c r="S569" s="228">
        <v>0</v>
      </c>
      <c r="T569" s="229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0" t="s">
        <v>183</v>
      </c>
      <c r="AT569" s="230" t="s">
        <v>295</v>
      </c>
      <c r="AU569" s="230" t="s">
        <v>91</v>
      </c>
      <c r="AY569" s="18" t="s">
        <v>132</v>
      </c>
      <c r="BE569" s="231">
        <f>IF(N569="základní",J569,0)</f>
        <v>0</v>
      </c>
      <c r="BF569" s="231">
        <f>IF(N569="snížená",J569,0)</f>
        <v>0</v>
      </c>
      <c r="BG569" s="231">
        <f>IF(N569="zákl. přenesená",J569,0)</f>
        <v>0</v>
      </c>
      <c r="BH569" s="231">
        <f>IF(N569="sníž. přenesená",J569,0)</f>
        <v>0</v>
      </c>
      <c r="BI569" s="231">
        <f>IF(N569="nulová",J569,0)</f>
        <v>0</v>
      </c>
      <c r="BJ569" s="18" t="s">
        <v>89</v>
      </c>
      <c r="BK569" s="231">
        <f>ROUND(I569*H569,2)</f>
        <v>0</v>
      </c>
      <c r="BL569" s="18" t="s">
        <v>139</v>
      </c>
      <c r="BM569" s="230" t="s">
        <v>963</v>
      </c>
    </row>
    <row r="570" s="2" customFormat="1" ht="24.15" customHeight="1">
      <c r="A570" s="39"/>
      <c r="B570" s="40"/>
      <c r="C570" s="277" t="s">
        <v>964</v>
      </c>
      <c r="D570" s="277" t="s">
        <v>295</v>
      </c>
      <c r="E570" s="278" t="s">
        <v>965</v>
      </c>
      <c r="F570" s="279" t="s">
        <v>966</v>
      </c>
      <c r="G570" s="280" t="s">
        <v>398</v>
      </c>
      <c r="H570" s="281">
        <v>2</v>
      </c>
      <c r="I570" s="282"/>
      <c r="J570" s="283">
        <f>ROUND(I570*H570,2)</f>
        <v>0</v>
      </c>
      <c r="K570" s="279" t="s">
        <v>1</v>
      </c>
      <c r="L570" s="284"/>
      <c r="M570" s="285" t="s">
        <v>1</v>
      </c>
      <c r="N570" s="286" t="s">
        <v>46</v>
      </c>
      <c r="O570" s="92"/>
      <c r="P570" s="228">
        <f>O570*H570</f>
        <v>0</v>
      </c>
      <c r="Q570" s="228">
        <v>0.0235</v>
      </c>
      <c r="R570" s="228">
        <f>Q570*H570</f>
        <v>0.047</v>
      </c>
      <c r="S570" s="228">
        <v>0</v>
      </c>
      <c r="T570" s="229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0" t="s">
        <v>183</v>
      </c>
      <c r="AT570" s="230" t="s">
        <v>295</v>
      </c>
      <c r="AU570" s="230" t="s">
        <v>91</v>
      </c>
      <c r="AY570" s="18" t="s">
        <v>132</v>
      </c>
      <c r="BE570" s="231">
        <f>IF(N570="základní",J570,0)</f>
        <v>0</v>
      </c>
      <c r="BF570" s="231">
        <f>IF(N570="snížená",J570,0)</f>
        <v>0</v>
      </c>
      <c r="BG570" s="231">
        <f>IF(N570="zákl. přenesená",J570,0)</f>
        <v>0</v>
      </c>
      <c r="BH570" s="231">
        <f>IF(N570="sníž. přenesená",J570,0)</f>
        <v>0</v>
      </c>
      <c r="BI570" s="231">
        <f>IF(N570="nulová",J570,0)</f>
        <v>0</v>
      </c>
      <c r="BJ570" s="18" t="s">
        <v>89</v>
      </c>
      <c r="BK570" s="231">
        <f>ROUND(I570*H570,2)</f>
        <v>0</v>
      </c>
      <c r="BL570" s="18" t="s">
        <v>139</v>
      </c>
      <c r="BM570" s="230" t="s">
        <v>967</v>
      </c>
    </row>
    <row r="571" s="2" customFormat="1" ht="24.15" customHeight="1">
      <c r="A571" s="39"/>
      <c r="B571" s="40"/>
      <c r="C571" s="277" t="s">
        <v>968</v>
      </c>
      <c r="D571" s="277" t="s">
        <v>295</v>
      </c>
      <c r="E571" s="278" t="s">
        <v>969</v>
      </c>
      <c r="F571" s="279" t="s">
        <v>970</v>
      </c>
      <c r="G571" s="280" t="s">
        <v>398</v>
      </c>
      <c r="H571" s="281">
        <v>3</v>
      </c>
      <c r="I571" s="282"/>
      <c r="J571" s="283">
        <f>ROUND(I571*H571,2)</f>
        <v>0</v>
      </c>
      <c r="K571" s="279" t="s">
        <v>138</v>
      </c>
      <c r="L571" s="284"/>
      <c r="M571" s="285" t="s">
        <v>1</v>
      </c>
      <c r="N571" s="286" t="s">
        <v>46</v>
      </c>
      <c r="O571" s="92"/>
      <c r="P571" s="228">
        <f>O571*H571</f>
        <v>0</v>
      </c>
      <c r="Q571" s="228">
        <v>0.0137</v>
      </c>
      <c r="R571" s="228">
        <f>Q571*H571</f>
        <v>0.041099999999999998</v>
      </c>
      <c r="S571" s="228">
        <v>0</v>
      </c>
      <c r="T571" s="229">
        <f>S571*H571</f>
        <v>0</v>
      </c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R571" s="230" t="s">
        <v>183</v>
      </c>
      <c r="AT571" s="230" t="s">
        <v>295</v>
      </c>
      <c r="AU571" s="230" t="s">
        <v>91</v>
      </c>
      <c r="AY571" s="18" t="s">
        <v>132</v>
      </c>
      <c r="BE571" s="231">
        <f>IF(N571="základní",J571,0)</f>
        <v>0</v>
      </c>
      <c r="BF571" s="231">
        <f>IF(N571="snížená",J571,0)</f>
        <v>0</v>
      </c>
      <c r="BG571" s="231">
        <f>IF(N571="zákl. přenesená",J571,0)</f>
        <v>0</v>
      </c>
      <c r="BH571" s="231">
        <f>IF(N571="sníž. přenesená",J571,0)</f>
        <v>0</v>
      </c>
      <c r="BI571" s="231">
        <f>IF(N571="nulová",J571,0)</f>
        <v>0</v>
      </c>
      <c r="BJ571" s="18" t="s">
        <v>89</v>
      </c>
      <c r="BK571" s="231">
        <f>ROUND(I571*H571,2)</f>
        <v>0</v>
      </c>
      <c r="BL571" s="18" t="s">
        <v>139</v>
      </c>
      <c r="BM571" s="230" t="s">
        <v>971</v>
      </c>
    </row>
    <row r="572" s="14" customFormat="1">
      <c r="A572" s="14"/>
      <c r="B572" s="243"/>
      <c r="C572" s="244"/>
      <c r="D572" s="234" t="s">
        <v>141</v>
      </c>
      <c r="E572" s="245" t="s">
        <v>1</v>
      </c>
      <c r="F572" s="246" t="s">
        <v>972</v>
      </c>
      <c r="G572" s="244"/>
      <c r="H572" s="247">
        <v>3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3" t="s">
        <v>141</v>
      </c>
      <c r="AU572" s="253" t="s">
        <v>91</v>
      </c>
      <c r="AV572" s="14" t="s">
        <v>91</v>
      </c>
      <c r="AW572" s="14" t="s">
        <v>36</v>
      </c>
      <c r="AX572" s="14" t="s">
        <v>89</v>
      </c>
      <c r="AY572" s="253" t="s">
        <v>132</v>
      </c>
    </row>
    <row r="573" s="2" customFormat="1" ht="49.05" customHeight="1">
      <c r="A573" s="39"/>
      <c r="B573" s="40"/>
      <c r="C573" s="219" t="s">
        <v>973</v>
      </c>
      <c r="D573" s="219" t="s">
        <v>134</v>
      </c>
      <c r="E573" s="220" t="s">
        <v>409</v>
      </c>
      <c r="F573" s="221" t="s">
        <v>410</v>
      </c>
      <c r="G573" s="222" t="s">
        <v>398</v>
      </c>
      <c r="H573" s="223">
        <v>24</v>
      </c>
      <c r="I573" s="224"/>
      <c r="J573" s="225">
        <f>ROUND(I573*H573,2)</f>
        <v>0</v>
      </c>
      <c r="K573" s="221" t="s">
        <v>138</v>
      </c>
      <c r="L573" s="45"/>
      <c r="M573" s="226" t="s">
        <v>1</v>
      </c>
      <c r="N573" s="227" t="s">
        <v>46</v>
      </c>
      <c r="O573" s="92"/>
      <c r="P573" s="228">
        <f>O573*H573</f>
        <v>0</v>
      </c>
      <c r="Q573" s="228">
        <v>0</v>
      </c>
      <c r="R573" s="228">
        <f>Q573*H573</f>
        <v>0</v>
      </c>
      <c r="S573" s="228">
        <v>0</v>
      </c>
      <c r="T573" s="229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0" t="s">
        <v>139</v>
      </c>
      <c r="AT573" s="230" t="s">
        <v>134</v>
      </c>
      <c r="AU573" s="230" t="s">
        <v>91</v>
      </c>
      <c r="AY573" s="18" t="s">
        <v>132</v>
      </c>
      <c r="BE573" s="231">
        <f>IF(N573="základní",J573,0)</f>
        <v>0</v>
      </c>
      <c r="BF573" s="231">
        <f>IF(N573="snížená",J573,0)</f>
        <v>0</v>
      </c>
      <c r="BG573" s="231">
        <f>IF(N573="zákl. přenesená",J573,0)</f>
        <v>0</v>
      </c>
      <c r="BH573" s="231">
        <f>IF(N573="sníž. přenesená",J573,0)</f>
        <v>0</v>
      </c>
      <c r="BI573" s="231">
        <f>IF(N573="nulová",J573,0)</f>
        <v>0</v>
      </c>
      <c r="BJ573" s="18" t="s">
        <v>89</v>
      </c>
      <c r="BK573" s="231">
        <f>ROUND(I573*H573,2)</f>
        <v>0</v>
      </c>
      <c r="BL573" s="18" t="s">
        <v>139</v>
      </c>
      <c r="BM573" s="230" t="s">
        <v>411</v>
      </c>
    </row>
    <row r="574" s="2" customFormat="1" ht="24.15" customHeight="1">
      <c r="A574" s="39"/>
      <c r="B574" s="40"/>
      <c r="C574" s="277" t="s">
        <v>974</v>
      </c>
      <c r="D574" s="277" t="s">
        <v>295</v>
      </c>
      <c r="E574" s="278" t="s">
        <v>421</v>
      </c>
      <c r="F574" s="279" t="s">
        <v>422</v>
      </c>
      <c r="G574" s="280" t="s">
        <v>398</v>
      </c>
      <c r="H574" s="281">
        <v>14</v>
      </c>
      <c r="I574" s="282"/>
      <c r="J574" s="283">
        <f>ROUND(I574*H574,2)</f>
        <v>0</v>
      </c>
      <c r="K574" s="279" t="s">
        <v>138</v>
      </c>
      <c r="L574" s="284"/>
      <c r="M574" s="285" t="s">
        <v>1</v>
      </c>
      <c r="N574" s="286" t="s">
        <v>46</v>
      </c>
      <c r="O574" s="92"/>
      <c r="P574" s="228">
        <f>O574*H574</f>
        <v>0</v>
      </c>
      <c r="Q574" s="228">
        <v>0.049099999999999998</v>
      </c>
      <c r="R574" s="228">
        <f>Q574*H574</f>
        <v>0.68740000000000001</v>
      </c>
      <c r="S574" s="228">
        <v>0</v>
      </c>
      <c r="T574" s="229">
        <f>S574*H574</f>
        <v>0</v>
      </c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R574" s="230" t="s">
        <v>183</v>
      </c>
      <c r="AT574" s="230" t="s">
        <v>295</v>
      </c>
      <c r="AU574" s="230" t="s">
        <v>91</v>
      </c>
      <c r="AY574" s="18" t="s">
        <v>132</v>
      </c>
      <c r="BE574" s="231">
        <f>IF(N574="základní",J574,0)</f>
        <v>0</v>
      </c>
      <c r="BF574" s="231">
        <f>IF(N574="snížená",J574,0)</f>
        <v>0</v>
      </c>
      <c r="BG574" s="231">
        <f>IF(N574="zákl. přenesená",J574,0)</f>
        <v>0</v>
      </c>
      <c r="BH574" s="231">
        <f>IF(N574="sníž. přenesená",J574,0)</f>
        <v>0</v>
      </c>
      <c r="BI574" s="231">
        <f>IF(N574="nulová",J574,0)</f>
        <v>0</v>
      </c>
      <c r="BJ574" s="18" t="s">
        <v>89</v>
      </c>
      <c r="BK574" s="231">
        <f>ROUND(I574*H574,2)</f>
        <v>0</v>
      </c>
      <c r="BL574" s="18" t="s">
        <v>139</v>
      </c>
      <c r="BM574" s="230" t="s">
        <v>423</v>
      </c>
    </row>
    <row r="575" s="2" customFormat="1" ht="24.15" customHeight="1">
      <c r="A575" s="39"/>
      <c r="B575" s="40"/>
      <c r="C575" s="277" t="s">
        <v>975</v>
      </c>
      <c r="D575" s="277" t="s">
        <v>295</v>
      </c>
      <c r="E575" s="278" t="s">
        <v>417</v>
      </c>
      <c r="F575" s="279" t="s">
        <v>418</v>
      </c>
      <c r="G575" s="280" t="s">
        <v>398</v>
      </c>
      <c r="H575" s="281">
        <v>3</v>
      </c>
      <c r="I575" s="282"/>
      <c r="J575" s="283">
        <f>ROUND(I575*H575,2)</f>
        <v>0</v>
      </c>
      <c r="K575" s="279" t="s">
        <v>138</v>
      </c>
      <c r="L575" s="284"/>
      <c r="M575" s="285" t="s">
        <v>1</v>
      </c>
      <c r="N575" s="286" t="s">
        <v>46</v>
      </c>
      <c r="O575" s="92"/>
      <c r="P575" s="228">
        <f>O575*H575</f>
        <v>0</v>
      </c>
      <c r="Q575" s="228">
        <v>0.045600000000000002</v>
      </c>
      <c r="R575" s="228">
        <f>Q575*H575</f>
        <v>0.13680000000000001</v>
      </c>
      <c r="S575" s="228">
        <v>0</v>
      </c>
      <c r="T575" s="229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0" t="s">
        <v>183</v>
      </c>
      <c r="AT575" s="230" t="s">
        <v>295</v>
      </c>
      <c r="AU575" s="230" t="s">
        <v>91</v>
      </c>
      <c r="AY575" s="18" t="s">
        <v>132</v>
      </c>
      <c r="BE575" s="231">
        <f>IF(N575="základní",J575,0)</f>
        <v>0</v>
      </c>
      <c r="BF575" s="231">
        <f>IF(N575="snížená",J575,0)</f>
        <v>0</v>
      </c>
      <c r="BG575" s="231">
        <f>IF(N575="zákl. přenesená",J575,0)</f>
        <v>0</v>
      </c>
      <c r="BH575" s="231">
        <f>IF(N575="sníž. přenesená",J575,0)</f>
        <v>0</v>
      </c>
      <c r="BI575" s="231">
        <f>IF(N575="nulová",J575,0)</f>
        <v>0</v>
      </c>
      <c r="BJ575" s="18" t="s">
        <v>89</v>
      </c>
      <c r="BK575" s="231">
        <f>ROUND(I575*H575,2)</f>
        <v>0</v>
      </c>
      <c r="BL575" s="18" t="s">
        <v>139</v>
      </c>
      <c r="BM575" s="230" t="s">
        <v>976</v>
      </c>
    </row>
    <row r="576" s="2" customFormat="1" ht="24.15" customHeight="1">
      <c r="A576" s="39"/>
      <c r="B576" s="40"/>
      <c r="C576" s="277" t="s">
        <v>977</v>
      </c>
      <c r="D576" s="277" t="s">
        <v>295</v>
      </c>
      <c r="E576" s="278" t="s">
        <v>413</v>
      </c>
      <c r="F576" s="279" t="s">
        <v>414</v>
      </c>
      <c r="G576" s="280" t="s">
        <v>398</v>
      </c>
      <c r="H576" s="281">
        <v>5</v>
      </c>
      <c r="I576" s="282"/>
      <c r="J576" s="283">
        <f>ROUND(I576*H576,2)</f>
        <v>0</v>
      </c>
      <c r="K576" s="279" t="s">
        <v>138</v>
      </c>
      <c r="L576" s="284"/>
      <c r="M576" s="285" t="s">
        <v>1</v>
      </c>
      <c r="N576" s="286" t="s">
        <v>46</v>
      </c>
      <c r="O576" s="92"/>
      <c r="P576" s="228">
        <f>O576*H576</f>
        <v>0</v>
      </c>
      <c r="Q576" s="228">
        <v>0.036499999999999998</v>
      </c>
      <c r="R576" s="228">
        <f>Q576*H576</f>
        <v>0.1825</v>
      </c>
      <c r="S576" s="228">
        <v>0</v>
      </c>
      <c r="T576" s="229">
        <f>S576*H576</f>
        <v>0</v>
      </c>
      <c r="U576" s="39"/>
      <c r="V576" s="39"/>
      <c r="W576" s="39"/>
      <c r="X576" s="39"/>
      <c r="Y576" s="39"/>
      <c r="Z576" s="39"/>
      <c r="AA576" s="39"/>
      <c r="AB576" s="39"/>
      <c r="AC576" s="39"/>
      <c r="AD576" s="39"/>
      <c r="AE576" s="39"/>
      <c r="AR576" s="230" t="s">
        <v>183</v>
      </c>
      <c r="AT576" s="230" t="s">
        <v>295</v>
      </c>
      <c r="AU576" s="230" t="s">
        <v>91</v>
      </c>
      <c r="AY576" s="18" t="s">
        <v>132</v>
      </c>
      <c r="BE576" s="231">
        <f>IF(N576="základní",J576,0)</f>
        <v>0</v>
      </c>
      <c r="BF576" s="231">
        <f>IF(N576="snížená",J576,0)</f>
        <v>0</v>
      </c>
      <c r="BG576" s="231">
        <f>IF(N576="zákl. přenesená",J576,0)</f>
        <v>0</v>
      </c>
      <c r="BH576" s="231">
        <f>IF(N576="sníž. přenesená",J576,0)</f>
        <v>0</v>
      </c>
      <c r="BI576" s="231">
        <f>IF(N576="nulová",J576,0)</f>
        <v>0</v>
      </c>
      <c r="BJ576" s="18" t="s">
        <v>89</v>
      </c>
      <c r="BK576" s="231">
        <f>ROUND(I576*H576,2)</f>
        <v>0</v>
      </c>
      <c r="BL576" s="18" t="s">
        <v>139</v>
      </c>
      <c r="BM576" s="230" t="s">
        <v>978</v>
      </c>
    </row>
    <row r="577" s="2" customFormat="1" ht="44.25" customHeight="1">
      <c r="A577" s="39"/>
      <c r="B577" s="40"/>
      <c r="C577" s="219" t="s">
        <v>979</v>
      </c>
      <c r="D577" s="219" t="s">
        <v>134</v>
      </c>
      <c r="E577" s="220" t="s">
        <v>425</v>
      </c>
      <c r="F577" s="221" t="s">
        <v>426</v>
      </c>
      <c r="G577" s="222" t="s">
        <v>398</v>
      </c>
      <c r="H577" s="223">
        <v>1</v>
      </c>
      <c r="I577" s="224"/>
      <c r="J577" s="225">
        <f>ROUND(I577*H577,2)</f>
        <v>0</v>
      </c>
      <c r="K577" s="221" t="s">
        <v>138</v>
      </c>
      <c r="L577" s="45"/>
      <c r="M577" s="226" t="s">
        <v>1</v>
      </c>
      <c r="N577" s="227" t="s">
        <v>46</v>
      </c>
      <c r="O577" s="92"/>
      <c r="P577" s="228">
        <f>O577*H577</f>
        <v>0</v>
      </c>
      <c r="Q577" s="228">
        <v>0.0054216000000000004</v>
      </c>
      <c r="R577" s="228">
        <f>Q577*H577</f>
        <v>0.0054216000000000004</v>
      </c>
      <c r="S577" s="228">
        <v>0</v>
      </c>
      <c r="T577" s="229">
        <f>S577*H577</f>
        <v>0</v>
      </c>
      <c r="U577" s="39"/>
      <c r="V577" s="39"/>
      <c r="W577" s="39"/>
      <c r="X577" s="39"/>
      <c r="Y577" s="39"/>
      <c r="Z577" s="39"/>
      <c r="AA577" s="39"/>
      <c r="AB577" s="39"/>
      <c r="AC577" s="39"/>
      <c r="AD577" s="39"/>
      <c r="AE577" s="39"/>
      <c r="AR577" s="230" t="s">
        <v>139</v>
      </c>
      <c r="AT577" s="230" t="s">
        <v>134</v>
      </c>
      <c r="AU577" s="230" t="s">
        <v>91</v>
      </c>
      <c r="AY577" s="18" t="s">
        <v>132</v>
      </c>
      <c r="BE577" s="231">
        <f>IF(N577="základní",J577,0)</f>
        <v>0</v>
      </c>
      <c r="BF577" s="231">
        <f>IF(N577="snížená",J577,0)</f>
        <v>0</v>
      </c>
      <c r="BG577" s="231">
        <f>IF(N577="zákl. přenesená",J577,0)</f>
        <v>0</v>
      </c>
      <c r="BH577" s="231">
        <f>IF(N577="sníž. přenesená",J577,0)</f>
        <v>0</v>
      </c>
      <c r="BI577" s="231">
        <f>IF(N577="nulová",J577,0)</f>
        <v>0</v>
      </c>
      <c r="BJ577" s="18" t="s">
        <v>89</v>
      </c>
      <c r="BK577" s="231">
        <f>ROUND(I577*H577,2)</f>
        <v>0</v>
      </c>
      <c r="BL577" s="18" t="s">
        <v>139</v>
      </c>
      <c r="BM577" s="230" t="s">
        <v>980</v>
      </c>
    </row>
    <row r="578" s="2" customFormat="1" ht="24.15" customHeight="1">
      <c r="A578" s="39"/>
      <c r="B578" s="40"/>
      <c r="C578" s="277" t="s">
        <v>981</v>
      </c>
      <c r="D578" s="277" t="s">
        <v>295</v>
      </c>
      <c r="E578" s="278" t="s">
        <v>982</v>
      </c>
      <c r="F578" s="279" t="s">
        <v>983</v>
      </c>
      <c r="G578" s="280" t="s">
        <v>398</v>
      </c>
      <c r="H578" s="281">
        <v>1</v>
      </c>
      <c r="I578" s="282"/>
      <c r="J578" s="283">
        <f>ROUND(I578*H578,2)</f>
        <v>0</v>
      </c>
      <c r="K578" s="279" t="s">
        <v>138</v>
      </c>
      <c r="L578" s="284"/>
      <c r="M578" s="285" t="s">
        <v>1</v>
      </c>
      <c r="N578" s="286" t="s">
        <v>46</v>
      </c>
      <c r="O578" s="92"/>
      <c r="P578" s="228">
        <f>O578*H578</f>
        <v>0</v>
      </c>
      <c r="Q578" s="228">
        <v>0.035999999999999997</v>
      </c>
      <c r="R578" s="228">
        <f>Q578*H578</f>
        <v>0.035999999999999997</v>
      </c>
      <c r="S578" s="228">
        <v>0</v>
      </c>
      <c r="T578" s="229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0" t="s">
        <v>183</v>
      </c>
      <c r="AT578" s="230" t="s">
        <v>295</v>
      </c>
      <c r="AU578" s="230" t="s">
        <v>91</v>
      </c>
      <c r="AY578" s="18" t="s">
        <v>132</v>
      </c>
      <c r="BE578" s="231">
        <f>IF(N578="základní",J578,0)</f>
        <v>0</v>
      </c>
      <c r="BF578" s="231">
        <f>IF(N578="snížená",J578,0)</f>
        <v>0</v>
      </c>
      <c r="BG578" s="231">
        <f>IF(N578="zákl. přenesená",J578,0)</f>
        <v>0</v>
      </c>
      <c r="BH578" s="231">
        <f>IF(N578="sníž. přenesená",J578,0)</f>
        <v>0</v>
      </c>
      <c r="BI578" s="231">
        <f>IF(N578="nulová",J578,0)</f>
        <v>0</v>
      </c>
      <c r="BJ578" s="18" t="s">
        <v>89</v>
      </c>
      <c r="BK578" s="231">
        <f>ROUND(I578*H578,2)</f>
        <v>0</v>
      </c>
      <c r="BL578" s="18" t="s">
        <v>139</v>
      </c>
      <c r="BM578" s="230" t="s">
        <v>984</v>
      </c>
    </row>
    <row r="579" s="2" customFormat="1" ht="49.05" customHeight="1">
      <c r="A579" s="39"/>
      <c r="B579" s="40"/>
      <c r="C579" s="219" t="s">
        <v>985</v>
      </c>
      <c r="D579" s="219" t="s">
        <v>134</v>
      </c>
      <c r="E579" s="220" t="s">
        <v>986</v>
      </c>
      <c r="F579" s="221" t="s">
        <v>987</v>
      </c>
      <c r="G579" s="222" t="s">
        <v>398</v>
      </c>
      <c r="H579" s="223">
        <v>5</v>
      </c>
      <c r="I579" s="224"/>
      <c r="J579" s="225">
        <f>ROUND(I579*H579,2)</f>
        <v>0</v>
      </c>
      <c r="K579" s="221" t="s">
        <v>138</v>
      </c>
      <c r="L579" s="45"/>
      <c r="M579" s="226" t="s">
        <v>1</v>
      </c>
      <c r="N579" s="227" t="s">
        <v>46</v>
      </c>
      <c r="O579" s="92"/>
      <c r="P579" s="228">
        <f>O579*H579</f>
        <v>0</v>
      </c>
      <c r="Q579" s="228">
        <v>0</v>
      </c>
      <c r="R579" s="228">
        <f>Q579*H579</f>
        <v>0</v>
      </c>
      <c r="S579" s="228">
        <v>0</v>
      </c>
      <c r="T579" s="229">
        <f>S579*H579</f>
        <v>0</v>
      </c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R579" s="230" t="s">
        <v>139</v>
      </c>
      <c r="AT579" s="230" t="s">
        <v>134</v>
      </c>
      <c r="AU579" s="230" t="s">
        <v>91</v>
      </c>
      <c r="AY579" s="18" t="s">
        <v>132</v>
      </c>
      <c r="BE579" s="231">
        <f>IF(N579="základní",J579,0)</f>
        <v>0</v>
      </c>
      <c r="BF579" s="231">
        <f>IF(N579="snížená",J579,0)</f>
        <v>0</v>
      </c>
      <c r="BG579" s="231">
        <f>IF(N579="zákl. přenesená",J579,0)</f>
        <v>0</v>
      </c>
      <c r="BH579" s="231">
        <f>IF(N579="sníž. přenesená",J579,0)</f>
        <v>0</v>
      </c>
      <c r="BI579" s="231">
        <f>IF(N579="nulová",J579,0)</f>
        <v>0</v>
      </c>
      <c r="BJ579" s="18" t="s">
        <v>89</v>
      </c>
      <c r="BK579" s="231">
        <f>ROUND(I579*H579,2)</f>
        <v>0</v>
      </c>
      <c r="BL579" s="18" t="s">
        <v>139</v>
      </c>
      <c r="BM579" s="230" t="s">
        <v>988</v>
      </c>
    </row>
    <row r="580" s="2" customFormat="1" ht="33" customHeight="1">
      <c r="A580" s="39"/>
      <c r="B580" s="40"/>
      <c r="C580" s="277" t="s">
        <v>989</v>
      </c>
      <c r="D580" s="277" t="s">
        <v>295</v>
      </c>
      <c r="E580" s="278" t="s">
        <v>990</v>
      </c>
      <c r="F580" s="279" t="s">
        <v>991</v>
      </c>
      <c r="G580" s="280" t="s">
        <v>398</v>
      </c>
      <c r="H580" s="281">
        <v>3</v>
      </c>
      <c r="I580" s="282"/>
      <c r="J580" s="283">
        <f>ROUND(I580*H580,2)</f>
        <v>0</v>
      </c>
      <c r="K580" s="279" t="s">
        <v>138</v>
      </c>
      <c r="L580" s="284"/>
      <c r="M580" s="285" t="s">
        <v>1</v>
      </c>
      <c r="N580" s="286" t="s">
        <v>46</v>
      </c>
      <c r="O580" s="92"/>
      <c r="P580" s="228">
        <f>O580*H580</f>
        <v>0</v>
      </c>
      <c r="Q580" s="228">
        <v>0.051799999999999999</v>
      </c>
      <c r="R580" s="228">
        <f>Q580*H580</f>
        <v>0.15539999999999998</v>
      </c>
      <c r="S580" s="228">
        <v>0</v>
      </c>
      <c r="T580" s="229">
        <f>S580*H580</f>
        <v>0</v>
      </c>
      <c r="U580" s="39"/>
      <c r="V580" s="39"/>
      <c r="W580" s="39"/>
      <c r="X580" s="39"/>
      <c r="Y580" s="39"/>
      <c r="Z580" s="39"/>
      <c r="AA580" s="39"/>
      <c r="AB580" s="39"/>
      <c r="AC580" s="39"/>
      <c r="AD580" s="39"/>
      <c r="AE580" s="39"/>
      <c r="AR580" s="230" t="s">
        <v>183</v>
      </c>
      <c r="AT580" s="230" t="s">
        <v>295</v>
      </c>
      <c r="AU580" s="230" t="s">
        <v>91</v>
      </c>
      <c r="AY580" s="18" t="s">
        <v>132</v>
      </c>
      <c r="BE580" s="231">
        <f>IF(N580="základní",J580,0)</f>
        <v>0</v>
      </c>
      <c r="BF580" s="231">
        <f>IF(N580="snížená",J580,0)</f>
        <v>0</v>
      </c>
      <c r="BG580" s="231">
        <f>IF(N580="zákl. přenesená",J580,0)</f>
        <v>0</v>
      </c>
      <c r="BH580" s="231">
        <f>IF(N580="sníž. přenesená",J580,0)</f>
        <v>0</v>
      </c>
      <c r="BI580" s="231">
        <f>IF(N580="nulová",J580,0)</f>
        <v>0</v>
      </c>
      <c r="BJ580" s="18" t="s">
        <v>89</v>
      </c>
      <c r="BK580" s="231">
        <f>ROUND(I580*H580,2)</f>
        <v>0</v>
      </c>
      <c r="BL580" s="18" t="s">
        <v>139</v>
      </c>
      <c r="BM580" s="230" t="s">
        <v>992</v>
      </c>
    </row>
    <row r="581" s="14" customFormat="1">
      <c r="A581" s="14"/>
      <c r="B581" s="243"/>
      <c r="C581" s="244"/>
      <c r="D581" s="234" t="s">
        <v>141</v>
      </c>
      <c r="E581" s="245" t="s">
        <v>1</v>
      </c>
      <c r="F581" s="246" t="s">
        <v>993</v>
      </c>
      <c r="G581" s="244"/>
      <c r="H581" s="247">
        <v>3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3" t="s">
        <v>141</v>
      </c>
      <c r="AU581" s="253" t="s">
        <v>91</v>
      </c>
      <c r="AV581" s="14" t="s">
        <v>91</v>
      </c>
      <c r="AW581" s="14" t="s">
        <v>36</v>
      </c>
      <c r="AX581" s="14" t="s">
        <v>89</v>
      </c>
      <c r="AY581" s="253" t="s">
        <v>132</v>
      </c>
    </row>
    <row r="582" s="2" customFormat="1" ht="33" customHeight="1">
      <c r="A582" s="39"/>
      <c r="B582" s="40"/>
      <c r="C582" s="277" t="s">
        <v>994</v>
      </c>
      <c r="D582" s="277" t="s">
        <v>295</v>
      </c>
      <c r="E582" s="278" t="s">
        <v>995</v>
      </c>
      <c r="F582" s="279" t="s">
        <v>996</v>
      </c>
      <c r="G582" s="280" t="s">
        <v>398</v>
      </c>
      <c r="H582" s="281">
        <v>1</v>
      </c>
      <c r="I582" s="282"/>
      <c r="J582" s="283">
        <f>ROUND(I582*H582,2)</f>
        <v>0</v>
      </c>
      <c r="K582" s="279" t="s">
        <v>138</v>
      </c>
      <c r="L582" s="284"/>
      <c r="M582" s="285" t="s">
        <v>1</v>
      </c>
      <c r="N582" s="286" t="s">
        <v>46</v>
      </c>
      <c r="O582" s="92"/>
      <c r="P582" s="228">
        <f>O582*H582</f>
        <v>0</v>
      </c>
      <c r="Q582" s="228">
        <v>0.057099999999999998</v>
      </c>
      <c r="R582" s="228">
        <f>Q582*H582</f>
        <v>0.057099999999999998</v>
      </c>
      <c r="S582" s="228">
        <v>0</v>
      </c>
      <c r="T582" s="229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0" t="s">
        <v>183</v>
      </c>
      <c r="AT582" s="230" t="s">
        <v>295</v>
      </c>
      <c r="AU582" s="230" t="s">
        <v>91</v>
      </c>
      <c r="AY582" s="18" t="s">
        <v>132</v>
      </c>
      <c r="BE582" s="231">
        <f>IF(N582="základní",J582,0)</f>
        <v>0</v>
      </c>
      <c r="BF582" s="231">
        <f>IF(N582="snížená",J582,0)</f>
        <v>0</v>
      </c>
      <c r="BG582" s="231">
        <f>IF(N582="zákl. přenesená",J582,0)</f>
        <v>0</v>
      </c>
      <c r="BH582" s="231">
        <f>IF(N582="sníž. přenesená",J582,0)</f>
        <v>0</v>
      </c>
      <c r="BI582" s="231">
        <f>IF(N582="nulová",J582,0)</f>
        <v>0</v>
      </c>
      <c r="BJ582" s="18" t="s">
        <v>89</v>
      </c>
      <c r="BK582" s="231">
        <f>ROUND(I582*H582,2)</f>
        <v>0</v>
      </c>
      <c r="BL582" s="18" t="s">
        <v>139</v>
      </c>
      <c r="BM582" s="230" t="s">
        <v>997</v>
      </c>
    </row>
    <row r="583" s="2" customFormat="1" ht="33" customHeight="1">
      <c r="A583" s="39"/>
      <c r="B583" s="40"/>
      <c r="C583" s="277" t="s">
        <v>998</v>
      </c>
      <c r="D583" s="277" t="s">
        <v>295</v>
      </c>
      <c r="E583" s="278" t="s">
        <v>999</v>
      </c>
      <c r="F583" s="279" t="s">
        <v>1000</v>
      </c>
      <c r="G583" s="280" t="s">
        <v>398</v>
      </c>
      <c r="H583" s="281">
        <v>1</v>
      </c>
      <c r="I583" s="282"/>
      <c r="J583" s="283">
        <f>ROUND(I583*H583,2)</f>
        <v>0</v>
      </c>
      <c r="K583" s="279" t="s">
        <v>138</v>
      </c>
      <c r="L583" s="284"/>
      <c r="M583" s="285" t="s">
        <v>1</v>
      </c>
      <c r="N583" s="286" t="s">
        <v>46</v>
      </c>
      <c r="O583" s="92"/>
      <c r="P583" s="228">
        <f>O583*H583</f>
        <v>0</v>
      </c>
      <c r="Q583" s="228">
        <v>0.056000000000000001</v>
      </c>
      <c r="R583" s="228">
        <f>Q583*H583</f>
        <v>0.056000000000000001</v>
      </c>
      <c r="S583" s="228">
        <v>0</v>
      </c>
      <c r="T583" s="229">
        <f>S583*H583</f>
        <v>0</v>
      </c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R583" s="230" t="s">
        <v>183</v>
      </c>
      <c r="AT583" s="230" t="s">
        <v>295</v>
      </c>
      <c r="AU583" s="230" t="s">
        <v>91</v>
      </c>
      <c r="AY583" s="18" t="s">
        <v>132</v>
      </c>
      <c r="BE583" s="231">
        <f>IF(N583="základní",J583,0)</f>
        <v>0</v>
      </c>
      <c r="BF583" s="231">
        <f>IF(N583="snížená",J583,0)</f>
        <v>0</v>
      </c>
      <c r="BG583" s="231">
        <f>IF(N583="zákl. přenesená",J583,0)</f>
        <v>0</v>
      </c>
      <c r="BH583" s="231">
        <f>IF(N583="sníž. přenesená",J583,0)</f>
        <v>0</v>
      </c>
      <c r="BI583" s="231">
        <f>IF(N583="nulová",J583,0)</f>
        <v>0</v>
      </c>
      <c r="BJ583" s="18" t="s">
        <v>89</v>
      </c>
      <c r="BK583" s="231">
        <f>ROUND(I583*H583,2)</f>
        <v>0</v>
      </c>
      <c r="BL583" s="18" t="s">
        <v>139</v>
      </c>
      <c r="BM583" s="230" t="s">
        <v>1001</v>
      </c>
    </row>
    <row r="584" s="2" customFormat="1" ht="44.25" customHeight="1">
      <c r="A584" s="39"/>
      <c r="B584" s="40"/>
      <c r="C584" s="219" t="s">
        <v>1002</v>
      </c>
      <c r="D584" s="219" t="s">
        <v>134</v>
      </c>
      <c r="E584" s="220" t="s">
        <v>441</v>
      </c>
      <c r="F584" s="221" t="s">
        <v>442</v>
      </c>
      <c r="G584" s="222" t="s">
        <v>398</v>
      </c>
      <c r="H584" s="223">
        <v>3</v>
      </c>
      <c r="I584" s="224"/>
      <c r="J584" s="225">
        <f>ROUND(I584*H584,2)</f>
        <v>0</v>
      </c>
      <c r="K584" s="221" t="s">
        <v>138</v>
      </c>
      <c r="L584" s="45"/>
      <c r="M584" s="226" t="s">
        <v>1</v>
      </c>
      <c r="N584" s="227" t="s">
        <v>46</v>
      </c>
      <c r="O584" s="92"/>
      <c r="P584" s="228">
        <f>O584*H584</f>
        <v>0</v>
      </c>
      <c r="Q584" s="228">
        <v>0.0079588999999999997</v>
      </c>
      <c r="R584" s="228">
        <f>Q584*H584</f>
        <v>0.023876700000000001</v>
      </c>
      <c r="S584" s="228">
        <v>0</v>
      </c>
      <c r="T584" s="229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30" t="s">
        <v>139</v>
      </c>
      <c r="AT584" s="230" t="s">
        <v>134</v>
      </c>
      <c r="AU584" s="230" t="s">
        <v>91</v>
      </c>
      <c r="AY584" s="18" t="s">
        <v>132</v>
      </c>
      <c r="BE584" s="231">
        <f>IF(N584="základní",J584,0)</f>
        <v>0</v>
      </c>
      <c r="BF584" s="231">
        <f>IF(N584="snížená",J584,0)</f>
        <v>0</v>
      </c>
      <c r="BG584" s="231">
        <f>IF(N584="zákl. přenesená",J584,0)</f>
        <v>0</v>
      </c>
      <c r="BH584" s="231">
        <f>IF(N584="sníž. přenesená",J584,0)</f>
        <v>0</v>
      </c>
      <c r="BI584" s="231">
        <f>IF(N584="nulová",J584,0)</f>
        <v>0</v>
      </c>
      <c r="BJ584" s="18" t="s">
        <v>89</v>
      </c>
      <c r="BK584" s="231">
        <f>ROUND(I584*H584,2)</f>
        <v>0</v>
      </c>
      <c r="BL584" s="18" t="s">
        <v>139</v>
      </c>
      <c r="BM584" s="230" t="s">
        <v>1003</v>
      </c>
    </row>
    <row r="585" s="2" customFormat="1" ht="33" customHeight="1">
      <c r="A585" s="39"/>
      <c r="B585" s="40"/>
      <c r="C585" s="277" t="s">
        <v>1004</v>
      </c>
      <c r="D585" s="277" t="s">
        <v>295</v>
      </c>
      <c r="E585" s="278" t="s">
        <v>1005</v>
      </c>
      <c r="F585" s="279" t="s">
        <v>1006</v>
      </c>
      <c r="G585" s="280" t="s">
        <v>398</v>
      </c>
      <c r="H585" s="281">
        <v>1</v>
      </c>
      <c r="I585" s="282"/>
      <c r="J585" s="283">
        <f>ROUND(I585*H585,2)</f>
        <v>0</v>
      </c>
      <c r="K585" s="279" t="s">
        <v>138</v>
      </c>
      <c r="L585" s="284"/>
      <c r="M585" s="285" t="s">
        <v>1</v>
      </c>
      <c r="N585" s="286" t="s">
        <v>46</v>
      </c>
      <c r="O585" s="92"/>
      <c r="P585" s="228">
        <f>O585*H585</f>
        <v>0</v>
      </c>
      <c r="Q585" s="228">
        <v>0.095500000000000002</v>
      </c>
      <c r="R585" s="228">
        <f>Q585*H585</f>
        <v>0.095500000000000002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183</v>
      </c>
      <c r="AT585" s="230" t="s">
        <v>295</v>
      </c>
      <c r="AU585" s="230" t="s">
        <v>91</v>
      </c>
      <c r="AY585" s="18" t="s">
        <v>132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89</v>
      </c>
      <c r="BK585" s="231">
        <f>ROUND(I585*H585,2)</f>
        <v>0</v>
      </c>
      <c r="BL585" s="18" t="s">
        <v>139</v>
      </c>
      <c r="BM585" s="230" t="s">
        <v>1007</v>
      </c>
    </row>
    <row r="586" s="2" customFormat="1" ht="33" customHeight="1">
      <c r="A586" s="39"/>
      <c r="B586" s="40"/>
      <c r="C586" s="277" t="s">
        <v>1008</v>
      </c>
      <c r="D586" s="277" t="s">
        <v>295</v>
      </c>
      <c r="E586" s="278" t="s">
        <v>1009</v>
      </c>
      <c r="F586" s="279" t="s">
        <v>1010</v>
      </c>
      <c r="G586" s="280" t="s">
        <v>398</v>
      </c>
      <c r="H586" s="281">
        <v>1</v>
      </c>
      <c r="I586" s="282"/>
      <c r="J586" s="283">
        <f>ROUND(I586*H586,2)</f>
        <v>0</v>
      </c>
      <c r="K586" s="279" t="s">
        <v>138</v>
      </c>
      <c r="L586" s="284"/>
      <c r="M586" s="285" t="s">
        <v>1</v>
      </c>
      <c r="N586" s="286" t="s">
        <v>46</v>
      </c>
      <c r="O586" s="92"/>
      <c r="P586" s="228">
        <f>O586*H586</f>
        <v>0</v>
      </c>
      <c r="Q586" s="228">
        <v>0.10100000000000001</v>
      </c>
      <c r="R586" s="228">
        <f>Q586*H586</f>
        <v>0.10100000000000001</v>
      </c>
      <c r="S586" s="228">
        <v>0</v>
      </c>
      <c r="T586" s="229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0" t="s">
        <v>183</v>
      </c>
      <c r="AT586" s="230" t="s">
        <v>295</v>
      </c>
      <c r="AU586" s="230" t="s">
        <v>91</v>
      </c>
      <c r="AY586" s="18" t="s">
        <v>132</v>
      </c>
      <c r="BE586" s="231">
        <f>IF(N586="základní",J586,0)</f>
        <v>0</v>
      </c>
      <c r="BF586" s="231">
        <f>IF(N586="snížená",J586,0)</f>
        <v>0</v>
      </c>
      <c r="BG586" s="231">
        <f>IF(N586="zákl. přenesená",J586,0)</f>
        <v>0</v>
      </c>
      <c r="BH586" s="231">
        <f>IF(N586="sníž. přenesená",J586,0)</f>
        <v>0</v>
      </c>
      <c r="BI586" s="231">
        <f>IF(N586="nulová",J586,0)</f>
        <v>0</v>
      </c>
      <c r="BJ586" s="18" t="s">
        <v>89</v>
      </c>
      <c r="BK586" s="231">
        <f>ROUND(I586*H586,2)</f>
        <v>0</v>
      </c>
      <c r="BL586" s="18" t="s">
        <v>139</v>
      </c>
      <c r="BM586" s="230" t="s">
        <v>1011</v>
      </c>
    </row>
    <row r="587" s="2" customFormat="1" ht="33" customHeight="1">
      <c r="A587" s="39"/>
      <c r="B587" s="40"/>
      <c r="C587" s="277" t="s">
        <v>1012</v>
      </c>
      <c r="D587" s="277" t="s">
        <v>295</v>
      </c>
      <c r="E587" s="278" t="s">
        <v>445</v>
      </c>
      <c r="F587" s="279" t="s">
        <v>446</v>
      </c>
      <c r="G587" s="280" t="s">
        <v>398</v>
      </c>
      <c r="H587" s="281">
        <v>1</v>
      </c>
      <c r="I587" s="282"/>
      <c r="J587" s="283">
        <f>ROUND(I587*H587,2)</f>
        <v>0</v>
      </c>
      <c r="K587" s="279" t="s">
        <v>138</v>
      </c>
      <c r="L587" s="284"/>
      <c r="M587" s="285" t="s">
        <v>1</v>
      </c>
      <c r="N587" s="286" t="s">
        <v>46</v>
      </c>
      <c r="O587" s="92"/>
      <c r="P587" s="228">
        <f>O587*H587</f>
        <v>0</v>
      </c>
      <c r="Q587" s="228">
        <v>0.12</v>
      </c>
      <c r="R587" s="228">
        <f>Q587*H587</f>
        <v>0.12</v>
      </c>
      <c r="S587" s="228">
        <v>0</v>
      </c>
      <c r="T587" s="229">
        <f>S587*H587</f>
        <v>0</v>
      </c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R587" s="230" t="s">
        <v>183</v>
      </c>
      <c r="AT587" s="230" t="s">
        <v>295</v>
      </c>
      <c r="AU587" s="230" t="s">
        <v>91</v>
      </c>
      <c r="AY587" s="18" t="s">
        <v>132</v>
      </c>
      <c r="BE587" s="231">
        <f>IF(N587="základní",J587,0)</f>
        <v>0</v>
      </c>
      <c r="BF587" s="231">
        <f>IF(N587="snížená",J587,0)</f>
        <v>0</v>
      </c>
      <c r="BG587" s="231">
        <f>IF(N587="zákl. přenesená",J587,0)</f>
        <v>0</v>
      </c>
      <c r="BH587" s="231">
        <f>IF(N587="sníž. přenesená",J587,0)</f>
        <v>0</v>
      </c>
      <c r="BI587" s="231">
        <f>IF(N587="nulová",J587,0)</f>
        <v>0</v>
      </c>
      <c r="BJ587" s="18" t="s">
        <v>89</v>
      </c>
      <c r="BK587" s="231">
        <f>ROUND(I587*H587,2)</f>
        <v>0</v>
      </c>
      <c r="BL587" s="18" t="s">
        <v>139</v>
      </c>
      <c r="BM587" s="230" t="s">
        <v>1013</v>
      </c>
    </row>
    <row r="588" s="2" customFormat="1" ht="37.8" customHeight="1">
      <c r="A588" s="39"/>
      <c r="B588" s="40"/>
      <c r="C588" s="219" t="s">
        <v>1014</v>
      </c>
      <c r="D588" s="219" t="s">
        <v>134</v>
      </c>
      <c r="E588" s="220" t="s">
        <v>1015</v>
      </c>
      <c r="F588" s="221" t="s">
        <v>1016</v>
      </c>
      <c r="G588" s="222" t="s">
        <v>163</v>
      </c>
      <c r="H588" s="223">
        <v>2.5</v>
      </c>
      <c r="I588" s="224"/>
      <c r="J588" s="225">
        <f>ROUND(I588*H588,2)</f>
        <v>0</v>
      </c>
      <c r="K588" s="221" t="s">
        <v>138</v>
      </c>
      <c r="L588" s="45"/>
      <c r="M588" s="226" t="s">
        <v>1</v>
      </c>
      <c r="N588" s="227" t="s">
        <v>46</v>
      </c>
      <c r="O588" s="92"/>
      <c r="P588" s="228">
        <f>O588*H588</f>
        <v>0</v>
      </c>
      <c r="Q588" s="228">
        <v>0</v>
      </c>
      <c r="R588" s="228">
        <f>Q588*H588</f>
        <v>0</v>
      </c>
      <c r="S588" s="228">
        <v>0</v>
      </c>
      <c r="T588" s="229">
        <f>S588*H588</f>
        <v>0</v>
      </c>
      <c r="U588" s="39"/>
      <c r="V588" s="39"/>
      <c r="W588" s="39"/>
      <c r="X588" s="39"/>
      <c r="Y588" s="39"/>
      <c r="Z588" s="39"/>
      <c r="AA588" s="39"/>
      <c r="AB588" s="39"/>
      <c r="AC588" s="39"/>
      <c r="AD588" s="39"/>
      <c r="AE588" s="39"/>
      <c r="AR588" s="230" t="s">
        <v>139</v>
      </c>
      <c r="AT588" s="230" t="s">
        <v>134</v>
      </c>
      <c r="AU588" s="230" t="s">
        <v>91</v>
      </c>
      <c r="AY588" s="18" t="s">
        <v>132</v>
      </c>
      <c r="BE588" s="231">
        <f>IF(N588="základní",J588,0)</f>
        <v>0</v>
      </c>
      <c r="BF588" s="231">
        <f>IF(N588="snížená",J588,0)</f>
        <v>0</v>
      </c>
      <c r="BG588" s="231">
        <f>IF(N588="zákl. přenesená",J588,0)</f>
        <v>0</v>
      </c>
      <c r="BH588" s="231">
        <f>IF(N588="sníž. přenesená",J588,0)</f>
        <v>0</v>
      </c>
      <c r="BI588" s="231">
        <f>IF(N588="nulová",J588,0)</f>
        <v>0</v>
      </c>
      <c r="BJ588" s="18" t="s">
        <v>89</v>
      </c>
      <c r="BK588" s="231">
        <f>ROUND(I588*H588,2)</f>
        <v>0</v>
      </c>
      <c r="BL588" s="18" t="s">
        <v>139</v>
      </c>
      <c r="BM588" s="230" t="s">
        <v>1017</v>
      </c>
    </row>
    <row r="589" s="2" customFormat="1" ht="24.15" customHeight="1">
      <c r="A589" s="39"/>
      <c r="B589" s="40"/>
      <c r="C589" s="277" t="s">
        <v>1018</v>
      </c>
      <c r="D589" s="277" t="s">
        <v>295</v>
      </c>
      <c r="E589" s="278" t="s">
        <v>1019</v>
      </c>
      <c r="F589" s="279" t="s">
        <v>1020</v>
      </c>
      <c r="G589" s="280" t="s">
        <v>163</v>
      </c>
      <c r="H589" s="281">
        <v>2.5379999999999998</v>
      </c>
      <c r="I589" s="282"/>
      <c r="J589" s="283">
        <f>ROUND(I589*H589,2)</f>
        <v>0</v>
      </c>
      <c r="K589" s="279" t="s">
        <v>1</v>
      </c>
      <c r="L589" s="284"/>
      <c r="M589" s="285" t="s">
        <v>1</v>
      </c>
      <c r="N589" s="286" t="s">
        <v>46</v>
      </c>
      <c r="O589" s="92"/>
      <c r="P589" s="228">
        <f>O589*H589</f>
        <v>0</v>
      </c>
      <c r="Q589" s="228">
        <v>0.00027</v>
      </c>
      <c r="R589" s="228">
        <f>Q589*H589</f>
        <v>0.00068525999999999993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183</v>
      </c>
      <c r="AT589" s="230" t="s">
        <v>295</v>
      </c>
      <c r="AU589" s="230" t="s">
        <v>91</v>
      </c>
      <c r="AY589" s="18" t="s">
        <v>132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89</v>
      </c>
      <c r="BK589" s="231">
        <f>ROUND(I589*H589,2)</f>
        <v>0</v>
      </c>
      <c r="BL589" s="18" t="s">
        <v>139</v>
      </c>
      <c r="BM589" s="230" t="s">
        <v>1021</v>
      </c>
    </row>
    <row r="590" s="2" customFormat="1">
      <c r="A590" s="39"/>
      <c r="B590" s="40"/>
      <c r="C590" s="41"/>
      <c r="D590" s="234" t="s">
        <v>392</v>
      </c>
      <c r="E590" s="41"/>
      <c r="F590" s="287" t="s">
        <v>456</v>
      </c>
      <c r="G590" s="41"/>
      <c r="H590" s="41"/>
      <c r="I590" s="288"/>
      <c r="J590" s="41"/>
      <c r="K590" s="41"/>
      <c r="L590" s="45"/>
      <c r="M590" s="289"/>
      <c r="N590" s="290"/>
      <c r="O590" s="92"/>
      <c r="P590" s="92"/>
      <c r="Q590" s="92"/>
      <c r="R590" s="92"/>
      <c r="S590" s="92"/>
      <c r="T590" s="93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392</v>
      </c>
      <c r="AU590" s="18" t="s">
        <v>91</v>
      </c>
    </row>
    <row r="591" s="14" customFormat="1">
      <c r="A591" s="14"/>
      <c r="B591" s="243"/>
      <c r="C591" s="244"/>
      <c r="D591" s="234" t="s">
        <v>141</v>
      </c>
      <c r="E591" s="244"/>
      <c r="F591" s="246" t="s">
        <v>1022</v>
      </c>
      <c r="G591" s="244"/>
      <c r="H591" s="247">
        <v>2.5379999999999998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141</v>
      </c>
      <c r="AU591" s="253" t="s">
        <v>91</v>
      </c>
      <c r="AV591" s="14" t="s">
        <v>91</v>
      </c>
      <c r="AW591" s="14" t="s">
        <v>4</v>
      </c>
      <c r="AX591" s="14" t="s">
        <v>89</v>
      </c>
      <c r="AY591" s="253" t="s">
        <v>132</v>
      </c>
    </row>
    <row r="592" s="2" customFormat="1" ht="37.8" customHeight="1">
      <c r="A592" s="39"/>
      <c r="B592" s="40"/>
      <c r="C592" s="219" t="s">
        <v>1023</v>
      </c>
      <c r="D592" s="219" t="s">
        <v>134</v>
      </c>
      <c r="E592" s="220" t="s">
        <v>1024</v>
      </c>
      <c r="F592" s="221" t="s">
        <v>1025</v>
      </c>
      <c r="G592" s="222" t="s">
        <v>163</v>
      </c>
      <c r="H592" s="223">
        <v>129</v>
      </c>
      <c r="I592" s="224"/>
      <c r="J592" s="225">
        <f>ROUND(I592*H592,2)</f>
        <v>0</v>
      </c>
      <c r="K592" s="221" t="s">
        <v>138</v>
      </c>
      <c r="L592" s="45"/>
      <c r="M592" s="226" t="s">
        <v>1</v>
      </c>
      <c r="N592" s="227" t="s">
        <v>46</v>
      </c>
      <c r="O592" s="92"/>
      <c r="P592" s="228">
        <f>O592*H592</f>
        <v>0</v>
      </c>
      <c r="Q592" s="228">
        <v>0</v>
      </c>
      <c r="R592" s="228">
        <f>Q592*H592</f>
        <v>0</v>
      </c>
      <c r="S592" s="228">
        <v>0</v>
      </c>
      <c r="T592" s="229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0" t="s">
        <v>139</v>
      </c>
      <c r="AT592" s="230" t="s">
        <v>134</v>
      </c>
      <c r="AU592" s="230" t="s">
        <v>91</v>
      </c>
      <c r="AY592" s="18" t="s">
        <v>132</v>
      </c>
      <c r="BE592" s="231">
        <f>IF(N592="základní",J592,0)</f>
        <v>0</v>
      </c>
      <c r="BF592" s="231">
        <f>IF(N592="snížená",J592,0)</f>
        <v>0</v>
      </c>
      <c r="BG592" s="231">
        <f>IF(N592="zákl. přenesená",J592,0)</f>
        <v>0</v>
      </c>
      <c r="BH592" s="231">
        <f>IF(N592="sníž. přenesená",J592,0)</f>
        <v>0</v>
      </c>
      <c r="BI592" s="231">
        <f>IF(N592="nulová",J592,0)</f>
        <v>0</v>
      </c>
      <c r="BJ592" s="18" t="s">
        <v>89</v>
      </c>
      <c r="BK592" s="231">
        <f>ROUND(I592*H592,2)</f>
        <v>0</v>
      </c>
      <c r="BL592" s="18" t="s">
        <v>139</v>
      </c>
      <c r="BM592" s="230" t="s">
        <v>1026</v>
      </c>
    </row>
    <row r="593" s="14" customFormat="1">
      <c r="A593" s="14"/>
      <c r="B593" s="243"/>
      <c r="C593" s="244"/>
      <c r="D593" s="234" t="s">
        <v>141</v>
      </c>
      <c r="E593" s="245" t="s">
        <v>1</v>
      </c>
      <c r="F593" s="246" t="s">
        <v>1027</v>
      </c>
      <c r="G593" s="244"/>
      <c r="H593" s="247">
        <v>129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141</v>
      </c>
      <c r="AU593" s="253" t="s">
        <v>91</v>
      </c>
      <c r="AV593" s="14" t="s">
        <v>91</v>
      </c>
      <c r="AW593" s="14" t="s">
        <v>36</v>
      </c>
      <c r="AX593" s="14" t="s">
        <v>89</v>
      </c>
      <c r="AY593" s="253" t="s">
        <v>132</v>
      </c>
    </row>
    <row r="594" s="2" customFormat="1" ht="16.5" customHeight="1">
      <c r="A594" s="39"/>
      <c r="B594" s="40"/>
      <c r="C594" s="277" t="s">
        <v>1028</v>
      </c>
      <c r="D594" s="277" t="s">
        <v>295</v>
      </c>
      <c r="E594" s="278" t="s">
        <v>1029</v>
      </c>
      <c r="F594" s="279" t="s">
        <v>1030</v>
      </c>
      <c r="G594" s="280" t="s">
        <v>163</v>
      </c>
      <c r="H594" s="281">
        <v>130.935</v>
      </c>
      <c r="I594" s="282"/>
      <c r="J594" s="283">
        <f>ROUND(I594*H594,2)</f>
        <v>0</v>
      </c>
      <c r="K594" s="279" t="s">
        <v>1</v>
      </c>
      <c r="L594" s="284"/>
      <c r="M594" s="285" t="s">
        <v>1</v>
      </c>
      <c r="N594" s="286" t="s">
        <v>46</v>
      </c>
      <c r="O594" s="92"/>
      <c r="P594" s="228">
        <f>O594*H594</f>
        <v>0</v>
      </c>
      <c r="Q594" s="228">
        <v>0.0021099999999999999</v>
      </c>
      <c r="R594" s="228">
        <f>Q594*H594</f>
        <v>0.27627285000000001</v>
      </c>
      <c r="S594" s="228">
        <v>0</v>
      </c>
      <c r="T594" s="229">
        <f>S594*H594</f>
        <v>0</v>
      </c>
      <c r="U594" s="39"/>
      <c r="V594" s="39"/>
      <c r="W594" s="39"/>
      <c r="X594" s="39"/>
      <c r="Y594" s="39"/>
      <c r="Z594" s="39"/>
      <c r="AA594" s="39"/>
      <c r="AB594" s="39"/>
      <c r="AC594" s="39"/>
      <c r="AD594" s="39"/>
      <c r="AE594" s="39"/>
      <c r="AR594" s="230" t="s">
        <v>183</v>
      </c>
      <c r="AT594" s="230" t="s">
        <v>295</v>
      </c>
      <c r="AU594" s="230" t="s">
        <v>91</v>
      </c>
      <c r="AY594" s="18" t="s">
        <v>132</v>
      </c>
      <c r="BE594" s="231">
        <f>IF(N594="základní",J594,0)</f>
        <v>0</v>
      </c>
      <c r="BF594" s="231">
        <f>IF(N594="snížená",J594,0)</f>
        <v>0</v>
      </c>
      <c r="BG594" s="231">
        <f>IF(N594="zákl. přenesená",J594,0)</f>
        <v>0</v>
      </c>
      <c r="BH594" s="231">
        <f>IF(N594="sníž. přenesená",J594,0)</f>
        <v>0</v>
      </c>
      <c r="BI594" s="231">
        <f>IF(N594="nulová",J594,0)</f>
        <v>0</v>
      </c>
      <c r="BJ594" s="18" t="s">
        <v>89</v>
      </c>
      <c r="BK594" s="231">
        <f>ROUND(I594*H594,2)</f>
        <v>0</v>
      </c>
      <c r="BL594" s="18" t="s">
        <v>139</v>
      </c>
      <c r="BM594" s="230" t="s">
        <v>1031</v>
      </c>
    </row>
    <row r="595" s="2" customFormat="1">
      <c r="A595" s="39"/>
      <c r="B595" s="40"/>
      <c r="C595" s="41"/>
      <c r="D595" s="234" t="s">
        <v>392</v>
      </c>
      <c r="E595" s="41"/>
      <c r="F595" s="287" t="s">
        <v>456</v>
      </c>
      <c r="G595" s="41"/>
      <c r="H595" s="41"/>
      <c r="I595" s="288"/>
      <c r="J595" s="41"/>
      <c r="K595" s="41"/>
      <c r="L595" s="45"/>
      <c r="M595" s="289"/>
      <c r="N595" s="290"/>
      <c r="O595" s="92"/>
      <c r="P595" s="92"/>
      <c r="Q595" s="92"/>
      <c r="R595" s="92"/>
      <c r="S595" s="92"/>
      <c r="T595" s="93"/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T595" s="18" t="s">
        <v>392</v>
      </c>
      <c r="AU595" s="18" t="s">
        <v>91</v>
      </c>
    </row>
    <row r="596" s="14" customFormat="1">
      <c r="A596" s="14"/>
      <c r="B596" s="243"/>
      <c r="C596" s="244"/>
      <c r="D596" s="234" t="s">
        <v>141</v>
      </c>
      <c r="E596" s="244"/>
      <c r="F596" s="246" t="s">
        <v>1032</v>
      </c>
      <c r="G596" s="244"/>
      <c r="H596" s="247">
        <v>130.935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141</v>
      </c>
      <c r="AU596" s="253" t="s">
        <v>91</v>
      </c>
      <c r="AV596" s="14" t="s">
        <v>91</v>
      </c>
      <c r="AW596" s="14" t="s">
        <v>4</v>
      </c>
      <c r="AX596" s="14" t="s">
        <v>89</v>
      </c>
      <c r="AY596" s="253" t="s">
        <v>132</v>
      </c>
    </row>
    <row r="597" s="2" customFormat="1" ht="44.25" customHeight="1">
      <c r="A597" s="39"/>
      <c r="B597" s="40"/>
      <c r="C597" s="219" t="s">
        <v>1033</v>
      </c>
      <c r="D597" s="219" t="s">
        <v>134</v>
      </c>
      <c r="E597" s="220" t="s">
        <v>1034</v>
      </c>
      <c r="F597" s="221" t="s">
        <v>1035</v>
      </c>
      <c r="G597" s="222" t="s">
        <v>163</v>
      </c>
      <c r="H597" s="223">
        <v>126</v>
      </c>
      <c r="I597" s="224"/>
      <c r="J597" s="225">
        <f>ROUND(I597*H597,2)</f>
        <v>0</v>
      </c>
      <c r="K597" s="221" t="s">
        <v>138</v>
      </c>
      <c r="L597" s="45"/>
      <c r="M597" s="226" t="s">
        <v>1</v>
      </c>
      <c r="N597" s="227" t="s">
        <v>46</v>
      </c>
      <c r="O597" s="92"/>
      <c r="P597" s="228">
        <f>O597*H597</f>
        <v>0</v>
      </c>
      <c r="Q597" s="228">
        <v>0</v>
      </c>
      <c r="R597" s="228">
        <f>Q597*H597</f>
        <v>0</v>
      </c>
      <c r="S597" s="228">
        <v>0</v>
      </c>
      <c r="T597" s="229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0" t="s">
        <v>139</v>
      </c>
      <c r="AT597" s="230" t="s">
        <v>134</v>
      </c>
      <c r="AU597" s="230" t="s">
        <v>91</v>
      </c>
      <c r="AY597" s="18" t="s">
        <v>132</v>
      </c>
      <c r="BE597" s="231">
        <f>IF(N597="základní",J597,0)</f>
        <v>0</v>
      </c>
      <c r="BF597" s="231">
        <f>IF(N597="snížená",J597,0)</f>
        <v>0</v>
      </c>
      <c r="BG597" s="231">
        <f>IF(N597="zákl. přenesená",J597,0)</f>
        <v>0</v>
      </c>
      <c r="BH597" s="231">
        <f>IF(N597="sníž. přenesená",J597,0)</f>
        <v>0</v>
      </c>
      <c r="BI597" s="231">
        <f>IF(N597="nulová",J597,0)</f>
        <v>0</v>
      </c>
      <c r="BJ597" s="18" t="s">
        <v>89</v>
      </c>
      <c r="BK597" s="231">
        <f>ROUND(I597*H597,2)</f>
        <v>0</v>
      </c>
      <c r="BL597" s="18" t="s">
        <v>139</v>
      </c>
      <c r="BM597" s="230" t="s">
        <v>1036</v>
      </c>
    </row>
    <row r="598" s="14" customFormat="1">
      <c r="A598" s="14"/>
      <c r="B598" s="243"/>
      <c r="C598" s="244"/>
      <c r="D598" s="234" t="s">
        <v>141</v>
      </c>
      <c r="E598" s="245" t="s">
        <v>1</v>
      </c>
      <c r="F598" s="246" t="s">
        <v>1037</v>
      </c>
      <c r="G598" s="244"/>
      <c r="H598" s="247">
        <v>126</v>
      </c>
      <c r="I598" s="248"/>
      <c r="J598" s="244"/>
      <c r="K598" s="244"/>
      <c r="L598" s="249"/>
      <c r="M598" s="250"/>
      <c r="N598" s="251"/>
      <c r="O598" s="251"/>
      <c r="P598" s="251"/>
      <c r="Q598" s="251"/>
      <c r="R598" s="251"/>
      <c r="S598" s="251"/>
      <c r="T598" s="252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53" t="s">
        <v>141</v>
      </c>
      <c r="AU598" s="253" t="s">
        <v>91</v>
      </c>
      <c r="AV598" s="14" t="s">
        <v>91</v>
      </c>
      <c r="AW598" s="14" t="s">
        <v>36</v>
      </c>
      <c r="AX598" s="14" t="s">
        <v>89</v>
      </c>
      <c r="AY598" s="253" t="s">
        <v>132</v>
      </c>
    </row>
    <row r="599" s="2" customFormat="1" ht="21.75" customHeight="1">
      <c r="A599" s="39"/>
      <c r="B599" s="40"/>
      <c r="C599" s="277" t="s">
        <v>1038</v>
      </c>
      <c r="D599" s="277" t="s">
        <v>295</v>
      </c>
      <c r="E599" s="278" t="s">
        <v>1039</v>
      </c>
      <c r="F599" s="279" t="s">
        <v>1040</v>
      </c>
      <c r="G599" s="280" t="s">
        <v>163</v>
      </c>
      <c r="H599" s="281">
        <v>127.89</v>
      </c>
      <c r="I599" s="282"/>
      <c r="J599" s="283">
        <f>ROUND(I599*H599,2)</f>
        <v>0</v>
      </c>
      <c r="K599" s="279" t="s">
        <v>1</v>
      </c>
      <c r="L599" s="284"/>
      <c r="M599" s="285" t="s">
        <v>1</v>
      </c>
      <c r="N599" s="286" t="s">
        <v>46</v>
      </c>
      <c r="O599" s="92"/>
      <c r="P599" s="228">
        <f>O599*H599</f>
        <v>0</v>
      </c>
      <c r="Q599" s="228">
        <v>0.00314</v>
      </c>
      <c r="R599" s="228">
        <f>Q599*H599</f>
        <v>0.4015746</v>
      </c>
      <c r="S599" s="228">
        <v>0</v>
      </c>
      <c r="T599" s="229">
        <f>S599*H599</f>
        <v>0</v>
      </c>
      <c r="U599" s="39"/>
      <c r="V599" s="39"/>
      <c r="W599" s="39"/>
      <c r="X599" s="39"/>
      <c r="Y599" s="39"/>
      <c r="Z599" s="39"/>
      <c r="AA599" s="39"/>
      <c r="AB599" s="39"/>
      <c r="AC599" s="39"/>
      <c r="AD599" s="39"/>
      <c r="AE599" s="39"/>
      <c r="AR599" s="230" t="s">
        <v>183</v>
      </c>
      <c r="AT599" s="230" t="s">
        <v>295</v>
      </c>
      <c r="AU599" s="230" t="s">
        <v>91</v>
      </c>
      <c r="AY599" s="18" t="s">
        <v>132</v>
      </c>
      <c r="BE599" s="231">
        <f>IF(N599="základní",J599,0)</f>
        <v>0</v>
      </c>
      <c r="BF599" s="231">
        <f>IF(N599="snížená",J599,0)</f>
        <v>0</v>
      </c>
      <c r="BG599" s="231">
        <f>IF(N599="zákl. přenesená",J599,0)</f>
        <v>0</v>
      </c>
      <c r="BH599" s="231">
        <f>IF(N599="sníž. přenesená",J599,0)</f>
        <v>0</v>
      </c>
      <c r="BI599" s="231">
        <f>IF(N599="nulová",J599,0)</f>
        <v>0</v>
      </c>
      <c r="BJ599" s="18" t="s">
        <v>89</v>
      </c>
      <c r="BK599" s="231">
        <f>ROUND(I599*H599,2)</f>
        <v>0</v>
      </c>
      <c r="BL599" s="18" t="s">
        <v>139</v>
      </c>
      <c r="BM599" s="230" t="s">
        <v>1041</v>
      </c>
    </row>
    <row r="600" s="2" customFormat="1">
      <c r="A600" s="39"/>
      <c r="B600" s="40"/>
      <c r="C600" s="41"/>
      <c r="D600" s="234" t="s">
        <v>392</v>
      </c>
      <c r="E600" s="41"/>
      <c r="F600" s="287" t="s">
        <v>456</v>
      </c>
      <c r="G600" s="41"/>
      <c r="H600" s="41"/>
      <c r="I600" s="288"/>
      <c r="J600" s="41"/>
      <c r="K600" s="41"/>
      <c r="L600" s="45"/>
      <c r="M600" s="289"/>
      <c r="N600" s="290"/>
      <c r="O600" s="92"/>
      <c r="P600" s="92"/>
      <c r="Q600" s="92"/>
      <c r="R600" s="92"/>
      <c r="S600" s="92"/>
      <c r="T600" s="93"/>
      <c r="U600" s="39"/>
      <c r="V600" s="39"/>
      <c r="W600" s="39"/>
      <c r="X600" s="39"/>
      <c r="Y600" s="39"/>
      <c r="Z600" s="39"/>
      <c r="AA600" s="39"/>
      <c r="AB600" s="39"/>
      <c r="AC600" s="39"/>
      <c r="AD600" s="39"/>
      <c r="AE600" s="39"/>
      <c r="AT600" s="18" t="s">
        <v>392</v>
      </c>
      <c r="AU600" s="18" t="s">
        <v>91</v>
      </c>
    </row>
    <row r="601" s="14" customFormat="1">
      <c r="A601" s="14"/>
      <c r="B601" s="243"/>
      <c r="C601" s="244"/>
      <c r="D601" s="234" t="s">
        <v>141</v>
      </c>
      <c r="E601" s="244"/>
      <c r="F601" s="246" t="s">
        <v>1042</v>
      </c>
      <c r="G601" s="244"/>
      <c r="H601" s="247">
        <v>127.89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141</v>
      </c>
      <c r="AU601" s="253" t="s">
        <v>91</v>
      </c>
      <c r="AV601" s="14" t="s">
        <v>91</v>
      </c>
      <c r="AW601" s="14" t="s">
        <v>4</v>
      </c>
      <c r="AX601" s="14" t="s">
        <v>89</v>
      </c>
      <c r="AY601" s="253" t="s">
        <v>132</v>
      </c>
    </row>
    <row r="602" s="2" customFormat="1" ht="37.8" customHeight="1">
      <c r="A602" s="39"/>
      <c r="B602" s="40"/>
      <c r="C602" s="219" t="s">
        <v>1043</v>
      </c>
      <c r="D602" s="219" t="s">
        <v>134</v>
      </c>
      <c r="E602" s="220" t="s">
        <v>1044</v>
      </c>
      <c r="F602" s="221" t="s">
        <v>1045</v>
      </c>
      <c r="G602" s="222" t="s">
        <v>398</v>
      </c>
      <c r="H602" s="223">
        <v>1</v>
      </c>
      <c r="I602" s="224"/>
      <c r="J602" s="225">
        <f>ROUND(I602*H602,2)</f>
        <v>0</v>
      </c>
      <c r="K602" s="221" t="s">
        <v>138</v>
      </c>
      <c r="L602" s="45"/>
      <c r="M602" s="226" t="s">
        <v>1</v>
      </c>
      <c r="N602" s="227" t="s">
        <v>46</v>
      </c>
      <c r="O602" s="92"/>
      <c r="P602" s="228">
        <f>O602*H602</f>
        <v>0</v>
      </c>
      <c r="Q602" s="228">
        <v>0</v>
      </c>
      <c r="R602" s="228">
        <f>Q602*H602</f>
        <v>0</v>
      </c>
      <c r="S602" s="228">
        <v>0</v>
      </c>
      <c r="T602" s="229">
        <f>S602*H602</f>
        <v>0</v>
      </c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R602" s="230" t="s">
        <v>139</v>
      </c>
      <c r="AT602" s="230" t="s">
        <v>134</v>
      </c>
      <c r="AU602" s="230" t="s">
        <v>91</v>
      </c>
      <c r="AY602" s="18" t="s">
        <v>132</v>
      </c>
      <c r="BE602" s="231">
        <f>IF(N602="základní",J602,0)</f>
        <v>0</v>
      </c>
      <c r="BF602" s="231">
        <f>IF(N602="snížená",J602,0)</f>
        <v>0</v>
      </c>
      <c r="BG602" s="231">
        <f>IF(N602="zákl. přenesená",J602,0)</f>
        <v>0</v>
      </c>
      <c r="BH602" s="231">
        <f>IF(N602="sníž. přenesená",J602,0)</f>
        <v>0</v>
      </c>
      <c r="BI602" s="231">
        <f>IF(N602="nulová",J602,0)</f>
        <v>0</v>
      </c>
      <c r="BJ602" s="18" t="s">
        <v>89</v>
      </c>
      <c r="BK602" s="231">
        <f>ROUND(I602*H602,2)</f>
        <v>0</v>
      </c>
      <c r="BL602" s="18" t="s">
        <v>139</v>
      </c>
      <c r="BM602" s="230" t="s">
        <v>1046</v>
      </c>
    </row>
    <row r="603" s="2" customFormat="1" ht="24.15" customHeight="1">
      <c r="A603" s="39"/>
      <c r="B603" s="40"/>
      <c r="C603" s="277" t="s">
        <v>1047</v>
      </c>
      <c r="D603" s="277" t="s">
        <v>295</v>
      </c>
      <c r="E603" s="278" t="s">
        <v>1048</v>
      </c>
      <c r="F603" s="279" t="s">
        <v>1049</v>
      </c>
      <c r="G603" s="280" t="s">
        <v>398</v>
      </c>
      <c r="H603" s="281">
        <v>1</v>
      </c>
      <c r="I603" s="282"/>
      <c r="J603" s="283">
        <f>ROUND(I603*H603,2)</f>
        <v>0</v>
      </c>
      <c r="K603" s="279" t="s">
        <v>1</v>
      </c>
      <c r="L603" s="284"/>
      <c r="M603" s="285" t="s">
        <v>1</v>
      </c>
      <c r="N603" s="286" t="s">
        <v>46</v>
      </c>
      <c r="O603" s="92"/>
      <c r="P603" s="228">
        <f>O603*H603</f>
        <v>0</v>
      </c>
      <c r="Q603" s="228">
        <v>0.00016000000000000001</v>
      </c>
      <c r="R603" s="228">
        <f>Q603*H603</f>
        <v>0.00016000000000000001</v>
      </c>
      <c r="S603" s="228">
        <v>0</v>
      </c>
      <c r="T603" s="229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0" t="s">
        <v>183</v>
      </c>
      <c r="AT603" s="230" t="s">
        <v>295</v>
      </c>
      <c r="AU603" s="230" t="s">
        <v>91</v>
      </c>
      <c r="AY603" s="18" t="s">
        <v>132</v>
      </c>
      <c r="BE603" s="231">
        <f>IF(N603="základní",J603,0)</f>
        <v>0</v>
      </c>
      <c r="BF603" s="231">
        <f>IF(N603="snížená",J603,0)</f>
        <v>0</v>
      </c>
      <c r="BG603" s="231">
        <f>IF(N603="zákl. přenesená",J603,0)</f>
        <v>0</v>
      </c>
      <c r="BH603" s="231">
        <f>IF(N603="sníž. přenesená",J603,0)</f>
        <v>0</v>
      </c>
      <c r="BI603" s="231">
        <f>IF(N603="nulová",J603,0)</f>
        <v>0</v>
      </c>
      <c r="BJ603" s="18" t="s">
        <v>89</v>
      </c>
      <c r="BK603" s="231">
        <f>ROUND(I603*H603,2)</f>
        <v>0</v>
      </c>
      <c r="BL603" s="18" t="s">
        <v>139</v>
      </c>
      <c r="BM603" s="230" t="s">
        <v>1050</v>
      </c>
    </row>
    <row r="604" s="2" customFormat="1" ht="37.8" customHeight="1">
      <c r="A604" s="39"/>
      <c r="B604" s="40"/>
      <c r="C604" s="219" t="s">
        <v>1051</v>
      </c>
      <c r="D604" s="219" t="s">
        <v>134</v>
      </c>
      <c r="E604" s="220" t="s">
        <v>1052</v>
      </c>
      <c r="F604" s="221" t="s">
        <v>1053</v>
      </c>
      <c r="G604" s="222" t="s">
        <v>398</v>
      </c>
      <c r="H604" s="223">
        <v>1</v>
      </c>
      <c r="I604" s="224"/>
      <c r="J604" s="225">
        <f>ROUND(I604*H604,2)</f>
        <v>0</v>
      </c>
      <c r="K604" s="221" t="s">
        <v>138</v>
      </c>
      <c r="L604" s="45"/>
      <c r="M604" s="226" t="s">
        <v>1</v>
      </c>
      <c r="N604" s="227" t="s">
        <v>46</v>
      </c>
      <c r="O604" s="92"/>
      <c r="P604" s="228">
        <f>O604*H604</f>
        <v>0</v>
      </c>
      <c r="Q604" s="228">
        <v>0</v>
      </c>
      <c r="R604" s="228">
        <f>Q604*H604</f>
        <v>0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139</v>
      </c>
      <c r="AT604" s="230" t="s">
        <v>134</v>
      </c>
      <c r="AU604" s="230" t="s">
        <v>91</v>
      </c>
      <c r="AY604" s="18" t="s">
        <v>132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89</v>
      </c>
      <c r="BK604" s="231">
        <f>ROUND(I604*H604,2)</f>
        <v>0</v>
      </c>
      <c r="BL604" s="18" t="s">
        <v>139</v>
      </c>
      <c r="BM604" s="230" t="s">
        <v>1054</v>
      </c>
    </row>
    <row r="605" s="2" customFormat="1" ht="24.15" customHeight="1">
      <c r="A605" s="39"/>
      <c r="B605" s="40"/>
      <c r="C605" s="277" t="s">
        <v>1055</v>
      </c>
      <c r="D605" s="277" t="s">
        <v>295</v>
      </c>
      <c r="E605" s="278" t="s">
        <v>1056</v>
      </c>
      <c r="F605" s="279" t="s">
        <v>1057</v>
      </c>
      <c r="G605" s="280" t="s">
        <v>398</v>
      </c>
      <c r="H605" s="281">
        <v>1</v>
      </c>
      <c r="I605" s="282"/>
      <c r="J605" s="283">
        <f>ROUND(I605*H605,2)</f>
        <v>0</v>
      </c>
      <c r="K605" s="279" t="s">
        <v>1</v>
      </c>
      <c r="L605" s="284"/>
      <c r="M605" s="285" t="s">
        <v>1</v>
      </c>
      <c r="N605" s="286" t="s">
        <v>46</v>
      </c>
      <c r="O605" s="92"/>
      <c r="P605" s="228">
        <f>O605*H605</f>
        <v>0</v>
      </c>
      <c r="Q605" s="228">
        <v>0.00052999999999999998</v>
      </c>
      <c r="R605" s="228">
        <f>Q605*H605</f>
        <v>0.00052999999999999998</v>
      </c>
      <c r="S605" s="228">
        <v>0</v>
      </c>
      <c r="T605" s="229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30" t="s">
        <v>183</v>
      </c>
      <c r="AT605" s="230" t="s">
        <v>295</v>
      </c>
      <c r="AU605" s="230" t="s">
        <v>91</v>
      </c>
      <c r="AY605" s="18" t="s">
        <v>132</v>
      </c>
      <c r="BE605" s="231">
        <f>IF(N605="základní",J605,0)</f>
        <v>0</v>
      </c>
      <c r="BF605" s="231">
        <f>IF(N605="snížená",J605,0)</f>
        <v>0</v>
      </c>
      <c r="BG605" s="231">
        <f>IF(N605="zákl. přenesená",J605,0)</f>
        <v>0</v>
      </c>
      <c r="BH605" s="231">
        <f>IF(N605="sníž. přenesená",J605,0)</f>
        <v>0</v>
      </c>
      <c r="BI605" s="231">
        <f>IF(N605="nulová",J605,0)</f>
        <v>0</v>
      </c>
      <c r="BJ605" s="18" t="s">
        <v>89</v>
      </c>
      <c r="BK605" s="231">
        <f>ROUND(I605*H605,2)</f>
        <v>0</v>
      </c>
      <c r="BL605" s="18" t="s">
        <v>139</v>
      </c>
      <c r="BM605" s="230" t="s">
        <v>1058</v>
      </c>
    </row>
    <row r="606" s="2" customFormat="1" ht="44.25" customHeight="1">
      <c r="A606" s="39"/>
      <c r="B606" s="40"/>
      <c r="C606" s="219" t="s">
        <v>1059</v>
      </c>
      <c r="D606" s="219" t="s">
        <v>134</v>
      </c>
      <c r="E606" s="220" t="s">
        <v>1060</v>
      </c>
      <c r="F606" s="221" t="s">
        <v>1061</v>
      </c>
      <c r="G606" s="222" t="s">
        <v>398</v>
      </c>
      <c r="H606" s="223">
        <v>25</v>
      </c>
      <c r="I606" s="224"/>
      <c r="J606" s="225">
        <f>ROUND(I606*H606,2)</f>
        <v>0</v>
      </c>
      <c r="K606" s="221" t="s">
        <v>138</v>
      </c>
      <c r="L606" s="45"/>
      <c r="M606" s="226" t="s">
        <v>1</v>
      </c>
      <c r="N606" s="227" t="s">
        <v>46</v>
      </c>
      <c r="O606" s="92"/>
      <c r="P606" s="228">
        <f>O606*H606</f>
        <v>0</v>
      </c>
      <c r="Q606" s="228">
        <v>0</v>
      </c>
      <c r="R606" s="228">
        <f>Q606*H606</f>
        <v>0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139</v>
      </c>
      <c r="AT606" s="230" t="s">
        <v>134</v>
      </c>
      <c r="AU606" s="230" t="s">
        <v>91</v>
      </c>
      <c r="AY606" s="18" t="s">
        <v>132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89</v>
      </c>
      <c r="BK606" s="231">
        <f>ROUND(I606*H606,2)</f>
        <v>0</v>
      </c>
      <c r="BL606" s="18" t="s">
        <v>139</v>
      </c>
      <c r="BM606" s="230" t="s">
        <v>1062</v>
      </c>
    </row>
    <row r="607" s="2" customFormat="1" ht="16.5" customHeight="1">
      <c r="A607" s="39"/>
      <c r="B607" s="40"/>
      <c r="C607" s="277" t="s">
        <v>1063</v>
      </c>
      <c r="D607" s="277" t="s">
        <v>295</v>
      </c>
      <c r="E607" s="278" t="s">
        <v>1064</v>
      </c>
      <c r="F607" s="279" t="s">
        <v>1065</v>
      </c>
      <c r="G607" s="280" t="s">
        <v>398</v>
      </c>
      <c r="H607" s="281">
        <v>22</v>
      </c>
      <c r="I607" s="282"/>
      <c r="J607" s="283">
        <f>ROUND(I607*H607,2)</f>
        <v>0</v>
      </c>
      <c r="K607" s="279" t="s">
        <v>138</v>
      </c>
      <c r="L607" s="284"/>
      <c r="M607" s="285" t="s">
        <v>1</v>
      </c>
      <c r="N607" s="286" t="s">
        <v>46</v>
      </c>
      <c r="O607" s="92"/>
      <c r="P607" s="228">
        <f>O607*H607</f>
        <v>0</v>
      </c>
      <c r="Q607" s="228">
        <v>0.00038999999999999999</v>
      </c>
      <c r="R607" s="228">
        <f>Q607*H607</f>
        <v>0.0085799999999999991</v>
      </c>
      <c r="S607" s="228">
        <v>0</v>
      </c>
      <c r="T607" s="229">
        <f>S607*H607</f>
        <v>0</v>
      </c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R607" s="230" t="s">
        <v>183</v>
      </c>
      <c r="AT607" s="230" t="s">
        <v>295</v>
      </c>
      <c r="AU607" s="230" t="s">
        <v>91</v>
      </c>
      <c r="AY607" s="18" t="s">
        <v>132</v>
      </c>
      <c r="BE607" s="231">
        <f>IF(N607="základní",J607,0)</f>
        <v>0</v>
      </c>
      <c r="BF607" s="231">
        <f>IF(N607="snížená",J607,0)</f>
        <v>0</v>
      </c>
      <c r="BG607" s="231">
        <f>IF(N607="zákl. přenesená",J607,0)</f>
        <v>0</v>
      </c>
      <c r="BH607" s="231">
        <f>IF(N607="sníž. přenesená",J607,0)</f>
        <v>0</v>
      </c>
      <c r="BI607" s="231">
        <f>IF(N607="nulová",J607,0)</f>
        <v>0</v>
      </c>
      <c r="BJ607" s="18" t="s">
        <v>89</v>
      </c>
      <c r="BK607" s="231">
        <f>ROUND(I607*H607,2)</f>
        <v>0</v>
      </c>
      <c r="BL607" s="18" t="s">
        <v>139</v>
      </c>
      <c r="BM607" s="230" t="s">
        <v>1066</v>
      </c>
    </row>
    <row r="608" s="14" customFormat="1">
      <c r="A608" s="14"/>
      <c r="B608" s="243"/>
      <c r="C608" s="244"/>
      <c r="D608" s="234" t="s">
        <v>141</v>
      </c>
      <c r="E608" s="245" t="s">
        <v>1</v>
      </c>
      <c r="F608" s="246" t="s">
        <v>1067</v>
      </c>
      <c r="G608" s="244"/>
      <c r="H608" s="247">
        <v>22</v>
      </c>
      <c r="I608" s="248"/>
      <c r="J608" s="244"/>
      <c r="K608" s="244"/>
      <c r="L608" s="249"/>
      <c r="M608" s="250"/>
      <c r="N608" s="251"/>
      <c r="O608" s="251"/>
      <c r="P608" s="251"/>
      <c r="Q608" s="251"/>
      <c r="R608" s="251"/>
      <c r="S608" s="251"/>
      <c r="T608" s="252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3" t="s">
        <v>141</v>
      </c>
      <c r="AU608" s="253" t="s">
        <v>91</v>
      </c>
      <c r="AV608" s="14" t="s">
        <v>91</v>
      </c>
      <c r="AW608" s="14" t="s">
        <v>36</v>
      </c>
      <c r="AX608" s="14" t="s">
        <v>89</v>
      </c>
      <c r="AY608" s="253" t="s">
        <v>132</v>
      </c>
    </row>
    <row r="609" s="2" customFormat="1" ht="24.15" customHeight="1">
      <c r="A609" s="39"/>
      <c r="B609" s="40"/>
      <c r="C609" s="277" t="s">
        <v>1068</v>
      </c>
      <c r="D609" s="277" t="s">
        <v>295</v>
      </c>
      <c r="E609" s="278" t="s">
        <v>1069</v>
      </c>
      <c r="F609" s="279" t="s">
        <v>1070</v>
      </c>
      <c r="G609" s="280" t="s">
        <v>398</v>
      </c>
      <c r="H609" s="281">
        <v>3</v>
      </c>
      <c r="I609" s="282"/>
      <c r="J609" s="283">
        <f>ROUND(I609*H609,2)</f>
        <v>0</v>
      </c>
      <c r="K609" s="279" t="s">
        <v>1</v>
      </c>
      <c r="L609" s="284"/>
      <c r="M609" s="285" t="s">
        <v>1</v>
      </c>
      <c r="N609" s="286" t="s">
        <v>46</v>
      </c>
      <c r="O609" s="92"/>
      <c r="P609" s="228">
        <f>O609*H609</f>
        <v>0</v>
      </c>
      <c r="Q609" s="228">
        <v>0.0033</v>
      </c>
      <c r="R609" s="228">
        <f>Q609*H609</f>
        <v>0.0098999999999999991</v>
      </c>
      <c r="S609" s="228">
        <v>0</v>
      </c>
      <c r="T609" s="229">
        <f>S609*H609</f>
        <v>0</v>
      </c>
      <c r="U609" s="39"/>
      <c r="V609" s="39"/>
      <c r="W609" s="39"/>
      <c r="X609" s="39"/>
      <c r="Y609" s="39"/>
      <c r="Z609" s="39"/>
      <c r="AA609" s="39"/>
      <c r="AB609" s="39"/>
      <c r="AC609" s="39"/>
      <c r="AD609" s="39"/>
      <c r="AE609" s="39"/>
      <c r="AR609" s="230" t="s">
        <v>183</v>
      </c>
      <c r="AT609" s="230" t="s">
        <v>295</v>
      </c>
      <c r="AU609" s="230" t="s">
        <v>91</v>
      </c>
      <c r="AY609" s="18" t="s">
        <v>132</v>
      </c>
      <c r="BE609" s="231">
        <f>IF(N609="základní",J609,0)</f>
        <v>0</v>
      </c>
      <c r="BF609" s="231">
        <f>IF(N609="snížená",J609,0)</f>
        <v>0</v>
      </c>
      <c r="BG609" s="231">
        <f>IF(N609="zákl. přenesená",J609,0)</f>
        <v>0</v>
      </c>
      <c r="BH609" s="231">
        <f>IF(N609="sníž. přenesená",J609,0)</f>
        <v>0</v>
      </c>
      <c r="BI609" s="231">
        <f>IF(N609="nulová",J609,0)</f>
        <v>0</v>
      </c>
      <c r="BJ609" s="18" t="s">
        <v>89</v>
      </c>
      <c r="BK609" s="231">
        <f>ROUND(I609*H609,2)</f>
        <v>0</v>
      </c>
      <c r="BL609" s="18" t="s">
        <v>139</v>
      </c>
      <c r="BM609" s="230" t="s">
        <v>1071</v>
      </c>
    </row>
    <row r="610" s="2" customFormat="1" ht="37.8" customHeight="1">
      <c r="A610" s="39"/>
      <c r="B610" s="40"/>
      <c r="C610" s="219" t="s">
        <v>1072</v>
      </c>
      <c r="D610" s="219" t="s">
        <v>134</v>
      </c>
      <c r="E610" s="220" t="s">
        <v>1073</v>
      </c>
      <c r="F610" s="221" t="s">
        <v>1074</v>
      </c>
      <c r="G610" s="222" t="s">
        <v>398</v>
      </c>
      <c r="H610" s="223">
        <v>11</v>
      </c>
      <c r="I610" s="224"/>
      <c r="J610" s="225">
        <f>ROUND(I610*H610,2)</f>
        <v>0</v>
      </c>
      <c r="K610" s="221" t="s">
        <v>138</v>
      </c>
      <c r="L610" s="45"/>
      <c r="M610" s="226" t="s">
        <v>1</v>
      </c>
      <c r="N610" s="227" t="s">
        <v>46</v>
      </c>
      <c r="O610" s="92"/>
      <c r="P610" s="228">
        <f>O610*H610</f>
        <v>0</v>
      </c>
      <c r="Q610" s="228">
        <v>0</v>
      </c>
      <c r="R610" s="228">
        <f>Q610*H610</f>
        <v>0</v>
      </c>
      <c r="S610" s="228">
        <v>0</v>
      </c>
      <c r="T610" s="229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0" t="s">
        <v>139</v>
      </c>
      <c r="AT610" s="230" t="s">
        <v>134</v>
      </c>
      <c r="AU610" s="230" t="s">
        <v>91</v>
      </c>
      <c r="AY610" s="18" t="s">
        <v>132</v>
      </c>
      <c r="BE610" s="231">
        <f>IF(N610="základní",J610,0)</f>
        <v>0</v>
      </c>
      <c r="BF610" s="231">
        <f>IF(N610="snížená",J610,0)</f>
        <v>0</v>
      </c>
      <c r="BG610" s="231">
        <f>IF(N610="zákl. přenesená",J610,0)</f>
        <v>0</v>
      </c>
      <c r="BH610" s="231">
        <f>IF(N610="sníž. přenesená",J610,0)</f>
        <v>0</v>
      </c>
      <c r="BI610" s="231">
        <f>IF(N610="nulová",J610,0)</f>
        <v>0</v>
      </c>
      <c r="BJ610" s="18" t="s">
        <v>89</v>
      </c>
      <c r="BK610" s="231">
        <f>ROUND(I610*H610,2)</f>
        <v>0</v>
      </c>
      <c r="BL610" s="18" t="s">
        <v>139</v>
      </c>
      <c r="BM610" s="230" t="s">
        <v>1075</v>
      </c>
    </row>
    <row r="611" s="2" customFormat="1" ht="16.5" customHeight="1">
      <c r="A611" s="39"/>
      <c r="B611" s="40"/>
      <c r="C611" s="277" t="s">
        <v>1076</v>
      </c>
      <c r="D611" s="277" t="s">
        <v>295</v>
      </c>
      <c r="E611" s="278" t="s">
        <v>1077</v>
      </c>
      <c r="F611" s="279" t="s">
        <v>1078</v>
      </c>
      <c r="G611" s="280" t="s">
        <v>398</v>
      </c>
      <c r="H611" s="281">
        <v>11</v>
      </c>
      <c r="I611" s="282"/>
      <c r="J611" s="283">
        <f>ROUND(I611*H611,2)</f>
        <v>0</v>
      </c>
      <c r="K611" s="279" t="s">
        <v>138</v>
      </c>
      <c r="L611" s="284"/>
      <c r="M611" s="285" t="s">
        <v>1</v>
      </c>
      <c r="N611" s="286" t="s">
        <v>46</v>
      </c>
      <c r="O611" s="92"/>
      <c r="P611" s="228">
        <f>O611*H611</f>
        <v>0</v>
      </c>
      <c r="Q611" s="228">
        <v>0.00084000000000000003</v>
      </c>
      <c r="R611" s="228">
        <f>Q611*H611</f>
        <v>0.0092399999999999999</v>
      </c>
      <c r="S611" s="228">
        <v>0</v>
      </c>
      <c r="T611" s="229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30" t="s">
        <v>183</v>
      </c>
      <c r="AT611" s="230" t="s">
        <v>295</v>
      </c>
      <c r="AU611" s="230" t="s">
        <v>91</v>
      </c>
      <c r="AY611" s="18" t="s">
        <v>132</v>
      </c>
      <c r="BE611" s="231">
        <f>IF(N611="základní",J611,0)</f>
        <v>0</v>
      </c>
      <c r="BF611" s="231">
        <f>IF(N611="snížená",J611,0)</f>
        <v>0</v>
      </c>
      <c r="BG611" s="231">
        <f>IF(N611="zákl. přenesená",J611,0)</f>
        <v>0</v>
      </c>
      <c r="BH611" s="231">
        <f>IF(N611="sníž. přenesená",J611,0)</f>
        <v>0</v>
      </c>
      <c r="BI611" s="231">
        <f>IF(N611="nulová",J611,0)</f>
        <v>0</v>
      </c>
      <c r="BJ611" s="18" t="s">
        <v>89</v>
      </c>
      <c r="BK611" s="231">
        <f>ROUND(I611*H611,2)</f>
        <v>0</v>
      </c>
      <c r="BL611" s="18" t="s">
        <v>139</v>
      </c>
      <c r="BM611" s="230" t="s">
        <v>1079</v>
      </c>
    </row>
    <row r="612" s="2" customFormat="1" ht="37.8" customHeight="1">
      <c r="A612" s="39"/>
      <c r="B612" s="40"/>
      <c r="C612" s="219" t="s">
        <v>1080</v>
      </c>
      <c r="D612" s="219" t="s">
        <v>134</v>
      </c>
      <c r="E612" s="220" t="s">
        <v>1081</v>
      </c>
      <c r="F612" s="221" t="s">
        <v>1082</v>
      </c>
      <c r="G612" s="222" t="s">
        <v>398</v>
      </c>
      <c r="H612" s="223">
        <v>1</v>
      </c>
      <c r="I612" s="224"/>
      <c r="J612" s="225">
        <f>ROUND(I612*H612,2)</f>
        <v>0</v>
      </c>
      <c r="K612" s="221" t="s">
        <v>138</v>
      </c>
      <c r="L612" s="45"/>
      <c r="M612" s="226" t="s">
        <v>1</v>
      </c>
      <c r="N612" s="227" t="s">
        <v>46</v>
      </c>
      <c r="O612" s="92"/>
      <c r="P612" s="228">
        <f>O612*H612</f>
        <v>0</v>
      </c>
      <c r="Q612" s="228">
        <v>0</v>
      </c>
      <c r="R612" s="228">
        <f>Q612*H612</f>
        <v>0</v>
      </c>
      <c r="S612" s="228">
        <v>0</v>
      </c>
      <c r="T612" s="229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0" t="s">
        <v>139</v>
      </c>
      <c r="AT612" s="230" t="s">
        <v>134</v>
      </c>
      <c r="AU612" s="230" t="s">
        <v>91</v>
      </c>
      <c r="AY612" s="18" t="s">
        <v>132</v>
      </c>
      <c r="BE612" s="231">
        <f>IF(N612="základní",J612,0)</f>
        <v>0</v>
      </c>
      <c r="BF612" s="231">
        <f>IF(N612="snížená",J612,0)</f>
        <v>0</v>
      </c>
      <c r="BG612" s="231">
        <f>IF(N612="zákl. přenesená",J612,0)</f>
        <v>0</v>
      </c>
      <c r="BH612" s="231">
        <f>IF(N612="sníž. přenesená",J612,0)</f>
        <v>0</v>
      </c>
      <c r="BI612" s="231">
        <f>IF(N612="nulová",J612,0)</f>
        <v>0</v>
      </c>
      <c r="BJ612" s="18" t="s">
        <v>89</v>
      </c>
      <c r="BK612" s="231">
        <f>ROUND(I612*H612,2)</f>
        <v>0</v>
      </c>
      <c r="BL612" s="18" t="s">
        <v>139</v>
      </c>
      <c r="BM612" s="230" t="s">
        <v>1083</v>
      </c>
    </row>
    <row r="613" s="2" customFormat="1" ht="24.15" customHeight="1">
      <c r="A613" s="39"/>
      <c r="B613" s="40"/>
      <c r="C613" s="277" t="s">
        <v>1084</v>
      </c>
      <c r="D613" s="277" t="s">
        <v>295</v>
      </c>
      <c r="E613" s="278" t="s">
        <v>1069</v>
      </c>
      <c r="F613" s="279" t="s">
        <v>1070</v>
      </c>
      <c r="G613" s="280" t="s">
        <v>398</v>
      </c>
      <c r="H613" s="281">
        <v>1</v>
      </c>
      <c r="I613" s="282"/>
      <c r="J613" s="283">
        <f>ROUND(I613*H613,2)</f>
        <v>0</v>
      </c>
      <c r="K613" s="279" t="s">
        <v>1</v>
      </c>
      <c r="L613" s="284"/>
      <c r="M613" s="285" t="s">
        <v>1</v>
      </c>
      <c r="N613" s="286" t="s">
        <v>46</v>
      </c>
      <c r="O613" s="92"/>
      <c r="P613" s="228">
        <f>O613*H613</f>
        <v>0</v>
      </c>
      <c r="Q613" s="228">
        <v>0.0033</v>
      </c>
      <c r="R613" s="228">
        <f>Q613*H613</f>
        <v>0.0033</v>
      </c>
      <c r="S613" s="228">
        <v>0</v>
      </c>
      <c r="T613" s="229">
        <f>S613*H613</f>
        <v>0</v>
      </c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R613" s="230" t="s">
        <v>183</v>
      </c>
      <c r="AT613" s="230" t="s">
        <v>295</v>
      </c>
      <c r="AU613" s="230" t="s">
        <v>91</v>
      </c>
      <c r="AY613" s="18" t="s">
        <v>132</v>
      </c>
      <c r="BE613" s="231">
        <f>IF(N613="základní",J613,0)</f>
        <v>0</v>
      </c>
      <c r="BF613" s="231">
        <f>IF(N613="snížená",J613,0)</f>
        <v>0</v>
      </c>
      <c r="BG613" s="231">
        <f>IF(N613="zákl. přenesená",J613,0)</f>
        <v>0</v>
      </c>
      <c r="BH613" s="231">
        <f>IF(N613="sníž. přenesená",J613,0)</f>
        <v>0</v>
      </c>
      <c r="BI613" s="231">
        <f>IF(N613="nulová",J613,0)</f>
        <v>0</v>
      </c>
      <c r="BJ613" s="18" t="s">
        <v>89</v>
      </c>
      <c r="BK613" s="231">
        <f>ROUND(I613*H613,2)</f>
        <v>0</v>
      </c>
      <c r="BL613" s="18" t="s">
        <v>139</v>
      </c>
      <c r="BM613" s="230" t="s">
        <v>1085</v>
      </c>
    </row>
    <row r="614" s="2" customFormat="1" ht="44.25" customHeight="1">
      <c r="A614" s="39"/>
      <c r="B614" s="40"/>
      <c r="C614" s="219" t="s">
        <v>1086</v>
      </c>
      <c r="D614" s="219" t="s">
        <v>134</v>
      </c>
      <c r="E614" s="220" t="s">
        <v>1087</v>
      </c>
      <c r="F614" s="221" t="s">
        <v>1088</v>
      </c>
      <c r="G614" s="222" t="s">
        <v>398</v>
      </c>
      <c r="H614" s="223">
        <v>27</v>
      </c>
      <c r="I614" s="224"/>
      <c r="J614" s="225">
        <f>ROUND(I614*H614,2)</f>
        <v>0</v>
      </c>
      <c r="K614" s="221" t="s">
        <v>138</v>
      </c>
      <c r="L614" s="45"/>
      <c r="M614" s="226" t="s">
        <v>1</v>
      </c>
      <c r="N614" s="227" t="s">
        <v>46</v>
      </c>
      <c r="O614" s="92"/>
      <c r="P614" s="228">
        <f>O614*H614</f>
        <v>0</v>
      </c>
      <c r="Q614" s="228">
        <v>0</v>
      </c>
      <c r="R614" s="228">
        <f>Q614*H614</f>
        <v>0</v>
      </c>
      <c r="S614" s="228">
        <v>0</v>
      </c>
      <c r="T614" s="229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0" t="s">
        <v>139</v>
      </c>
      <c r="AT614" s="230" t="s">
        <v>134</v>
      </c>
      <c r="AU614" s="230" t="s">
        <v>91</v>
      </c>
      <c r="AY614" s="18" t="s">
        <v>132</v>
      </c>
      <c r="BE614" s="231">
        <f>IF(N614="základní",J614,0)</f>
        <v>0</v>
      </c>
      <c r="BF614" s="231">
        <f>IF(N614="snížená",J614,0)</f>
        <v>0</v>
      </c>
      <c r="BG614" s="231">
        <f>IF(N614="zákl. přenesená",J614,0)</f>
        <v>0</v>
      </c>
      <c r="BH614" s="231">
        <f>IF(N614="sníž. přenesená",J614,0)</f>
        <v>0</v>
      </c>
      <c r="BI614" s="231">
        <f>IF(N614="nulová",J614,0)</f>
        <v>0</v>
      </c>
      <c r="BJ614" s="18" t="s">
        <v>89</v>
      </c>
      <c r="BK614" s="231">
        <f>ROUND(I614*H614,2)</f>
        <v>0</v>
      </c>
      <c r="BL614" s="18" t="s">
        <v>139</v>
      </c>
      <c r="BM614" s="230" t="s">
        <v>1089</v>
      </c>
    </row>
    <row r="615" s="2" customFormat="1" ht="16.5" customHeight="1">
      <c r="A615" s="39"/>
      <c r="B615" s="40"/>
      <c r="C615" s="277" t="s">
        <v>1090</v>
      </c>
      <c r="D615" s="277" t="s">
        <v>295</v>
      </c>
      <c r="E615" s="278" t="s">
        <v>1091</v>
      </c>
      <c r="F615" s="279" t="s">
        <v>1092</v>
      </c>
      <c r="G615" s="280" t="s">
        <v>398</v>
      </c>
      <c r="H615" s="281">
        <v>22</v>
      </c>
      <c r="I615" s="282"/>
      <c r="J615" s="283">
        <f>ROUND(I615*H615,2)</f>
        <v>0</v>
      </c>
      <c r="K615" s="279" t="s">
        <v>138</v>
      </c>
      <c r="L615" s="284"/>
      <c r="M615" s="285" t="s">
        <v>1</v>
      </c>
      <c r="N615" s="286" t="s">
        <v>46</v>
      </c>
      <c r="O615" s="92"/>
      <c r="P615" s="228">
        <f>O615*H615</f>
        <v>0</v>
      </c>
      <c r="Q615" s="228">
        <v>0.00072000000000000005</v>
      </c>
      <c r="R615" s="228">
        <f>Q615*H615</f>
        <v>0.01584</v>
      </c>
      <c r="S615" s="228">
        <v>0</v>
      </c>
      <c r="T615" s="229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30" t="s">
        <v>183</v>
      </c>
      <c r="AT615" s="230" t="s">
        <v>295</v>
      </c>
      <c r="AU615" s="230" t="s">
        <v>91</v>
      </c>
      <c r="AY615" s="18" t="s">
        <v>132</v>
      </c>
      <c r="BE615" s="231">
        <f>IF(N615="základní",J615,0)</f>
        <v>0</v>
      </c>
      <c r="BF615" s="231">
        <f>IF(N615="snížená",J615,0)</f>
        <v>0</v>
      </c>
      <c r="BG615" s="231">
        <f>IF(N615="zákl. přenesená",J615,0)</f>
        <v>0</v>
      </c>
      <c r="BH615" s="231">
        <f>IF(N615="sníž. přenesená",J615,0)</f>
        <v>0</v>
      </c>
      <c r="BI615" s="231">
        <f>IF(N615="nulová",J615,0)</f>
        <v>0</v>
      </c>
      <c r="BJ615" s="18" t="s">
        <v>89</v>
      </c>
      <c r="BK615" s="231">
        <f>ROUND(I615*H615,2)</f>
        <v>0</v>
      </c>
      <c r="BL615" s="18" t="s">
        <v>139</v>
      </c>
      <c r="BM615" s="230" t="s">
        <v>1093</v>
      </c>
    </row>
    <row r="616" s="14" customFormat="1">
      <c r="A616" s="14"/>
      <c r="B616" s="243"/>
      <c r="C616" s="244"/>
      <c r="D616" s="234" t="s">
        <v>141</v>
      </c>
      <c r="E616" s="245" t="s">
        <v>1</v>
      </c>
      <c r="F616" s="246" t="s">
        <v>1067</v>
      </c>
      <c r="G616" s="244"/>
      <c r="H616" s="247">
        <v>22</v>
      </c>
      <c r="I616" s="248"/>
      <c r="J616" s="244"/>
      <c r="K616" s="244"/>
      <c r="L616" s="249"/>
      <c r="M616" s="250"/>
      <c r="N616" s="251"/>
      <c r="O616" s="251"/>
      <c r="P616" s="251"/>
      <c r="Q616" s="251"/>
      <c r="R616" s="251"/>
      <c r="S616" s="251"/>
      <c r="T616" s="252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3" t="s">
        <v>141</v>
      </c>
      <c r="AU616" s="253" t="s">
        <v>91</v>
      </c>
      <c r="AV616" s="14" t="s">
        <v>91</v>
      </c>
      <c r="AW616" s="14" t="s">
        <v>36</v>
      </c>
      <c r="AX616" s="14" t="s">
        <v>89</v>
      </c>
      <c r="AY616" s="253" t="s">
        <v>132</v>
      </c>
    </row>
    <row r="617" s="2" customFormat="1" ht="16.5" customHeight="1">
      <c r="A617" s="39"/>
      <c r="B617" s="40"/>
      <c r="C617" s="277" t="s">
        <v>1094</v>
      </c>
      <c r="D617" s="277" t="s">
        <v>295</v>
      </c>
      <c r="E617" s="278" t="s">
        <v>1095</v>
      </c>
      <c r="F617" s="279" t="s">
        <v>1096</v>
      </c>
      <c r="G617" s="280" t="s">
        <v>398</v>
      </c>
      <c r="H617" s="281">
        <v>1</v>
      </c>
      <c r="I617" s="282"/>
      <c r="J617" s="283">
        <f>ROUND(I617*H617,2)</f>
        <v>0</v>
      </c>
      <c r="K617" s="279" t="s">
        <v>138</v>
      </c>
      <c r="L617" s="284"/>
      <c r="M617" s="285" t="s">
        <v>1</v>
      </c>
      <c r="N617" s="286" t="s">
        <v>46</v>
      </c>
      <c r="O617" s="92"/>
      <c r="P617" s="228">
        <f>O617*H617</f>
        <v>0</v>
      </c>
      <c r="Q617" s="228">
        <v>0.00080000000000000004</v>
      </c>
      <c r="R617" s="228">
        <f>Q617*H617</f>
        <v>0.00080000000000000004</v>
      </c>
      <c r="S617" s="228">
        <v>0</v>
      </c>
      <c r="T617" s="229">
        <f>S617*H617</f>
        <v>0</v>
      </c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R617" s="230" t="s">
        <v>183</v>
      </c>
      <c r="AT617" s="230" t="s">
        <v>295</v>
      </c>
      <c r="AU617" s="230" t="s">
        <v>91</v>
      </c>
      <c r="AY617" s="18" t="s">
        <v>132</v>
      </c>
      <c r="BE617" s="231">
        <f>IF(N617="základní",J617,0)</f>
        <v>0</v>
      </c>
      <c r="BF617" s="231">
        <f>IF(N617="snížená",J617,0)</f>
        <v>0</v>
      </c>
      <c r="BG617" s="231">
        <f>IF(N617="zákl. přenesená",J617,0)</f>
        <v>0</v>
      </c>
      <c r="BH617" s="231">
        <f>IF(N617="sníž. přenesená",J617,0)</f>
        <v>0</v>
      </c>
      <c r="BI617" s="231">
        <f>IF(N617="nulová",J617,0)</f>
        <v>0</v>
      </c>
      <c r="BJ617" s="18" t="s">
        <v>89</v>
      </c>
      <c r="BK617" s="231">
        <f>ROUND(I617*H617,2)</f>
        <v>0</v>
      </c>
      <c r="BL617" s="18" t="s">
        <v>139</v>
      </c>
      <c r="BM617" s="230" t="s">
        <v>1097</v>
      </c>
    </row>
    <row r="618" s="2" customFormat="1" ht="24.15" customHeight="1">
      <c r="A618" s="39"/>
      <c r="B618" s="40"/>
      <c r="C618" s="277" t="s">
        <v>1098</v>
      </c>
      <c r="D618" s="277" t="s">
        <v>295</v>
      </c>
      <c r="E618" s="278" t="s">
        <v>1099</v>
      </c>
      <c r="F618" s="279" t="s">
        <v>1100</v>
      </c>
      <c r="G618" s="280" t="s">
        <v>398</v>
      </c>
      <c r="H618" s="281">
        <v>4</v>
      </c>
      <c r="I618" s="282"/>
      <c r="J618" s="283">
        <f>ROUND(I618*H618,2)</f>
        <v>0</v>
      </c>
      <c r="K618" s="279" t="s">
        <v>1</v>
      </c>
      <c r="L618" s="284"/>
      <c r="M618" s="285" t="s">
        <v>1</v>
      </c>
      <c r="N618" s="286" t="s">
        <v>46</v>
      </c>
      <c r="O618" s="92"/>
      <c r="P618" s="228">
        <f>O618*H618</f>
        <v>0</v>
      </c>
      <c r="Q618" s="228">
        <v>0.0051000000000000004</v>
      </c>
      <c r="R618" s="228">
        <f>Q618*H618</f>
        <v>0.020400000000000001</v>
      </c>
      <c r="S618" s="228">
        <v>0</v>
      </c>
      <c r="T618" s="229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0" t="s">
        <v>183</v>
      </c>
      <c r="AT618" s="230" t="s">
        <v>295</v>
      </c>
      <c r="AU618" s="230" t="s">
        <v>91</v>
      </c>
      <c r="AY618" s="18" t="s">
        <v>132</v>
      </c>
      <c r="BE618" s="231">
        <f>IF(N618="základní",J618,0)</f>
        <v>0</v>
      </c>
      <c r="BF618" s="231">
        <f>IF(N618="snížená",J618,0)</f>
        <v>0</v>
      </c>
      <c r="BG618" s="231">
        <f>IF(N618="zákl. přenesená",J618,0)</f>
        <v>0</v>
      </c>
      <c r="BH618" s="231">
        <f>IF(N618="sníž. přenesená",J618,0)</f>
        <v>0</v>
      </c>
      <c r="BI618" s="231">
        <f>IF(N618="nulová",J618,0)</f>
        <v>0</v>
      </c>
      <c r="BJ618" s="18" t="s">
        <v>89</v>
      </c>
      <c r="BK618" s="231">
        <f>ROUND(I618*H618,2)</f>
        <v>0</v>
      </c>
      <c r="BL618" s="18" t="s">
        <v>139</v>
      </c>
      <c r="BM618" s="230" t="s">
        <v>1101</v>
      </c>
    </row>
    <row r="619" s="14" customFormat="1">
      <c r="A619" s="14"/>
      <c r="B619" s="243"/>
      <c r="C619" s="244"/>
      <c r="D619" s="234" t="s">
        <v>141</v>
      </c>
      <c r="E619" s="245" t="s">
        <v>1</v>
      </c>
      <c r="F619" s="246" t="s">
        <v>139</v>
      </c>
      <c r="G619" s="244"/>
      <c r="H619" s="247">
        <v>4</v>
      </c>
      <c r="I619" s="248"/>
      <c r="J619" s="244"/>
      <c r="K619" s="244"/>
      <c r="L619" s="249"/>
      <c r="M619" s="250"/>
      <c r="N619" s="251"/>
      <c r="O619" s="251"/>
      <c r="P619" s="251"/>
      <c r="Q619" s="251"/>
      <c r="R619" s="251"/>
      <c r="S619" s="251"/>
      <c r="T619" s="252"/>
      <c r="U619" s="14"/>
      <c r="V619" s="14"/>
      <c r="W619" s="14"/>
      <c r="X619" s="14"/>
      <c r="Y619" s="14"/>
      <c r="Z619" s="14"/>
      <c r="AA619" s="14"/>
      <c r="AB619" s="14"/>
      <c r="AC619" s="14"/>
      <c r="AD619" s="14"/>
      <c r="AE619" s="14"/>
      <c r="AT619" s="253" t="s">
        <v>141</v>
      </c>
      <c r="AU619" s="253" t="s">
        <v>91</v>
      </c>
      <c r="AV619" s="14" t="s">
        <v>91</v>
      </c>
      <c r="AW619" s="14" t="s">
        <v>36</v>
      </c>
      <c r="AX619" s="14" t="s">
        <v>89</v>
      </c>
      <c r="AY619" s="253" t="s">
        <v>132</v>
      </c>
    </row>
    <row r="620" s="2" customFormat="1" ht="37.8" customHeight="1">
      <c r="A620" s="39"/>
      <c r="B620" s="40"/>
      <c r="C620" s="219" t="s">
        <v>1102</v>
      </c>
      <c r="D620" s="219" t="s">
        <v>134</v>
      </c>
      <c r="E620" s="220" t="s">
        <v>1103</v>
      </c>
      <c r="F620" s="221" t="s">
        <v>1104</v>
      </c>
      <c r="G620" s="222" t="s">
        <v>398</v>
      </c>
      <c r="H620" s="223">
        <v>5</v>
      </c>
      <c r="I620" s="224"/>
      <c r="J620" s="225">
        <f>ROUND(I620*H620,2)</f>
        <v>0</v>
      </c>
      <c r="K620" s="221" t="s">
        <v>138</v>
      </c>
      <c r="L620" s="45"/>
      <c r="M620" s="226" t="s">
        <v>1</v>
      </c>
      <c r="N620" s="227" t="s">
        <v>46</v>
      </c>
      <c r="O620" s="92"/>
      <c r="P620" s="228">
        <f>O620*H620</f>
        <v>0</v>
      </c>
      <c r="Q620" s="228">
        <v>0</v>
      </c>
      <c r="R620" s="228">
        <f>Q620*H620</f>
        <v>0</v>
      </c>
      <c r="S620" s="228">
        <v>0</v>
      </c>
      <c r="T620" s="229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30" t="s">
        <v>139</v>
      </c>
      <c r="AT620" s="230" t="s">
        <v>134</v>
      </c>
      <c r="AU620" s="230" t="s">
        <v>91</v>
      </c>
      <c r="AY620" s="18" t="s">
        <v>132</v>
      </c>
      <c r="BE620" s="231">
        <f>IF(N620="základní",J620,0)</f>
        <v>0</v>
      </c>
      <c r="BF620" s="231">
        <f>IF(N620="snížená",J620,0)</f>
        <v>0</v>
      </c>
      <c r="BG620" s="231">
        <f>IF(N620="zákl. přenesená",J620,0)</f>
        <v>0</v>
      </c>
      <c r="BH620" s="231">
        <f>IF(N620="sníž. přenesená",J620,0)</f>
        <v>0</v>
      </c>
      <c r="BI620" s="231">
        <f>IF(N620="nulová",J620,0)</f>
        <v>0</v>
      </c>
      <c r="BJ620" s="18" t="s">
        <v>89</v>
      </c>
      <c r="BK620" s="231">
        <f>ROUND(I620*H620,2)</f>
        <v>0</v>
      </c>
      <c r="BL620" s="18" t="s">
        <v>139</v>
      </c>
      <c r="BM620" s="230" t="s">
        <v>1105</v>
      </c>
    </row>
    <row r="621" s="2" customFormat="1" ht="16.5" customHeight="1">
      <c r="A621" s="39"/>
      <c r="B621" s="40"/>
      <c r="C621" s="277" t="s">
        <v>1106</v>
      </c>
      <c r="D621" s="277" t="s">
        <v>295</v>
      </c>
      <c r="E621" s="278" t="s">
        <v>1107</v>
      </c>
      <c r="F621" s="279" t="s">
        <v>1108</v>
      </c>
      <c r="G621" s="280" t="s">
        <v>398</v>
      </c>
      <c r="H621" s="281">
        <v>5</v>
      </c>
      <c r="I621" s="282"/>
      <c r="J621" s="283">
        <f>ROUND(I621*H621,2)</f>
        <v>0</v>
      </c>
      <c r="K621" s="279" t="s">
        <v>138</v>
      </c>
      <c r="L621" s="284"/>
      <c r="M621" s="285" t="s">
        <v>1</v>
      </c>
      <c r="N621" s="286" t="s">
        <v>46</v>
      </c>
      <c r="O621" s="92"/>
      <c r="P621" s="228">
        <f>O621*H621</f>
        <v>0</v>
      </c>
      <c r="Q621" s="228">
        <v>0.00141</v>
      </c>
      <c r="R621" s="228">
        <f>Q621*H621</f>
        <v>0.0070499999999999998</v>
      </c>
      <c r="S621" s="228">
        <v>0</v>
      </c>
      <c r="T621" s="229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0" t="s">
        <v>183</v>
      </c>
      <c r="AT621" s="230" t="s">
        <v>295</v>
      </c>
      <c r="AU621" s="230" t="s">
        <v>91</v>
      </c>
      <c r="AY621" s="18" t="s">
        <v>132</v>
      </c>
      <c r="BE621" s="231">
        <f>IF(N621="základní",J621,0)</f>
        <v>0</v>
      </c>
      <c r="BF621" s="231">
        <f>IF(N621="snížená",J621,0)</f>
        <v>0</v>
      </c>
      <c r="BG621" s="231">
        <f>IF(N621="zákl. přenesená",J621,0)</f>
        <v>0</v>
      </c>
      <c r="BH621" s="231">
        <f>IF(N621="sníž. přenesená",J621,0)</f>
        <v>0</v>
      </c>
      <c r="BI621" s="231">
        <f>IF(N621="nulová",J621,0)</f>
        <v>0</v>
      </c>
      <c r="BJ621" s="18" t="s">
        <v>89</v>
      </c>
      <c r="BK621" s="231">
        <f>ROUND(I621*H621,2)</f>
        <v>0</v>
      </c>
      <c r="BL621" s="18" t="s">
        <v>139</v>
      </c>
      <c r="BM621" s="230" t="s">
        <v>1109</v>
      </c>
    </row>
    <row r="622" s="2" customFormat="1" ht="37.8" customHeight="1">
      <c r="A622" s="39"/>
      <c r="B622" s="40"/>
      <c r="C622" s="219" t="s">
        <v>1110</v>
      </c>
      <c r="D622" s="219" t="s">
        <v>134</v>
      </c>
      <c r="E622" s="220" t="s">
        <v>1111</v>
      </c>
      <c r="F622" s="221" t="s">
        <v>1112</v>
      </c>
      <c r="G622" s="222" t="s">
        <v>398</v>
      </c>
      <c r="H622" s="223">
        <v>2</v>
      </c>
      <c r="I622" s="224"/>
      <c r="J622" s="225">
        <f>ROUND(I622*H622,2)</f>
        <v>0</v>
      </c>
      <c r="K622" s="221" t="s">
        <v>138</v>
      </c>
      <c r="L622" s="45"/>
      <c r="M622" s="226" t="s">
        <v>1</v>
      </c>
      <c r="N622" s="227" t="s">
        <v>46</v>
      </c>
      <c r="O622" s="92"/>
      <c r="P622" s="228">
        <f>O622*H622</f>
        <v>0</v>
      </c>
      <c r="Q622" s="228">
        <v>0</v>
      </c>
      <c r="R622" s="228">
        <f>Q622*H622</f>
        <v>0</v>
      </c>
      <c r="S622" s="228">
        <v>0</v>
      </c>
      <c r="T622" s="229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139</v>
      </c>
      <c r="AT622" s="230" t="s">
        <v>134</v>
      </c>
      <c r="AU622" s="230" t="s">
        <v>91</v>
      </c>
      <c r="AY622" s="18" t="s">
        <v>132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89</v>
      </c>
      <c r="BK622" s="231">
        <f>ROUND(I622*H622,2)</f>
        <v>0</v>
      </c>
      <c r="BL622" s="18" t="s">
        <v>139</v>
      </c>
      <c r="BM622" s="230" t="s">
        <v>1113</v>
      </c>
    </row>
    <row r="623" s="2" customFormat="1" ht="24.15" customHeight="1">
      <c r="A623" s="39"/>
      <c r="B623" s="40"/>
      <c r="C623" s="277" t="s">
        <v>1114</v>
      </c>
      <c r="D623" s="277" t="s">
        <v>295</v>
      </c>
      <c r="E623" s="278" t="s">
        <v>1115</v>
      </c>
      <c r="F623" s="279" t="s">
        <v>1116</v>
      </c>
      <c r="G623" s="280" t="s">
        <v>398</v>
      </c>
      <c r="H623" s="281">
        <v>2</v>
      </c>
      <c r="I623" s="282"/>
      <c r="J623" s="283">
        <f>ROUND(I623*H623,2)</f>
        <v>0</v>
      </c>
      <c r="K623" s="279" t="s">
        <v>138</v>
      </c>
      <c r="L623" s="284"/>
      <c r="M623" s="285" t="s">
        <v>1</v>
      </c>
      <c r="N623" s="286" t="s">
        <v>46</v>
      </c>
      <c r="O623" s="92"/>
      <c r="P623" s="228">
        <f>O623*H623</f>
        <v>0</v>
      </c>
      <c r="Q623" s="228">
        <v>0.0022300000000000002</v>
      </c>
      <c r="R623" s="228">
        <f>Q623*H623</f>
        <v>0.0044600000000000004</v>
      </c>
      <c r="S623" s="228">
        <v>0</v>
      </c>
      <c r="T623" s="229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0" t="s">
        <v>183</v>
      </c>
      <c r="AT623" s="230" t="s">
        <v>295</v>
      </c>
      <c r="AU623" s="230" t="s">
        <v>91</v>
      </c>
      <c r="AY623" s="18" t="s">
        <v>132</v>
      </c>
      <c r="BE623" s="231">
        <f>IF(N623="základní",J623,0)</f>
        <v>0</v>
      </c>
      <c r="BF623" s="231">
        <f>IF(N623="snížená",J623,0)</f>
        <v>0</v>
      </c>
      <c r="BG623" s="231">
        <f>IF(N623="zákl. přenesená",J623,0)</f>
        <v>0</v>
      </c>
      <c r="BH623" s="231">
        <f>IF(N623="sníž. přenesená",J623,0)</f>
        <v>0</v>
      </c>
      <c r="BI623" s="231">
        <f>IF(N623="nulová",J623,0)</f>
        <v>0</v>
      </c>
      <c r="BJ623" s="18" t="s">
        <v>89</v>
      </c>
      <c r="BK623" s="231">
        <f>ROUND(I623*H623,2)</f>
        <v>0</v>
      </c>
      <c r="BL623" s="18" t="s">
        <v>139</v>
      </c>
      <c r="BM623" s="230" t="s">
        <v>1117</v>
      </c>
    </row>
    <row r="624" s="2" customFormat="1" ht="44.25" customHeight="1">
      <c r="A624" s="39"/>
      <c r="B624" s="40"/>
      <c r="C624" s="219" t="s">
        <v>1118</v>
      </c>
      <c r="D624" s="219" t="s">
        <v>134</v>
      </c>
      <c r="E624" s="220" t="s">
        <v>1119</v>
      </c>
      <c r="F624" s="221" t="s">
        <v>1120</v>
      </c>
      <c r="G624" s="222" t="s">
        <v>398</v>
      </c>
      <c r="H624" s="223">
        <v>1</v>
      </c>
      <c r="I624" s="224"/>
      <c r="J624" s="225">
        <f>ROUND(I624*H624,2)</f>
        <v>0</v>
      </c>
      <c r="K624" s="221" t="s">
        <v>138</v>
      </c>
      <c r="L624" s="45"/>
      <c r="M624" s="226" t="s">
        <v>1</v>
      </c>
      <c r="N624" s="227" t="s">
        <v>46</v>
      </c>
      <c r="O624" s="92"/>
      <c r="P624" s="228">
        <f>O624*H624</f>
        <v>0</v>
      </c>
      <c r="Q624" s="228">
        <v>0</v>
      </c>
      <c r="R624" s="228">
        <f>Q624*H624</f>
        <v>0</v>
      </c>
      <c r="S624" s="228">
        <v>0</v>
      </c>
      <c r="T624" s="229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0" t="s">
        <v>139</v>
      </c>
      <c r="AT624" s="230" t="s">
        <v>134</v>
      </c>
      <c r="AU624" s="230" t="s">
        <v>91</v>
      </c>
      <c r="AY624" s="18" t="s">
        <v>132</v>
      </c>
      <c r="BE624" s="231">
        <f>IF(N624="základní",J624,0)</f>
        <v>0</v>
      </c>
      <c r="BF624" s="231">
        <f>IF(N624="snížená",J624,0)</f>
        <v>0</v>
      </c>
      <c r="BG624" s="231">
        <f>IF(N624="zákl. přenesená",J624,0)</f>
        <v>0</v>
      </c>
      <c r="BH624" s="231">
        <f>IF(N624="sníž. přenesená",J624,0)</f>
        <v>0</v>
      </c>
      <c r="BI624" s="231">
        <f>IF(N624="nulová",J624,0)</f>
        <v>0</v>
      </c>
      <c r="BJ624" s="18" t="s">
        <v>89</v>
      </c>
      <c r="BK624" s="231">
        <f>ROUND(I624*H624,2)</f>
        <v>0</v>
      </c>
      <c r="BL624" s="18" t="s">
        <v>139</v>
      </c>
      <c r="BM624" s="230" t="s">
        <v>1121</v>
      </c>
    </row>
    <row r="625" s="2" customFormat="1" ht="24.15" customHeight="1">
      <c r="A625" s="39"/>
      <c r="B625" s="40"/>
      <c r="C625" s="277" t="s">
        <v>1122</v>
      </c>
      <c r="D625" s="277" t="s">
        <v>295</v>
      </c>
      <c r="E625" s="278" t="s">
        <v>1099</v>
      </c>
      <c r="F625" s="279" t="s">
        <v>1100</v>
      </c>
      <c r="G625" s="280" t="s">
        <v>398</v>
      </c>
      <c r="H625" s="281">
        <v>1</v>
      </c>
      <c r="I625" s="282"/>
      <c r="J625" s="283">
        <f>ROUND(I625*H625,2)</f>
        <v>0</v>
      </c>
      <c r="K625" s="279" t="s">
        <v>1</v>
      </c>
      <c r="L625" s="284"/>
      <c r="M625" s="285" t="s">
        <v>1</v>
      </c>
      <c r="N625" s="286" t="s">
        <v>46</v>
      </c>
      <c r="O625" s="92"/>
      <c r="P625" s="228">
        <f>O625*H625</f>
        <v>0</v>
      </c>
      <c r="Q625" s="228">
        <v>0.0051000000000000004</v>
      </c>
      <c r="R625" s="228">
        <f>Q625*H625</f>
        <v>0.0051000000000000004</v>
      </c>
      <c r="S625" s="228">
        <v>0</v>
      </c>
      <c r="T625" s="229">
        <f>S625*H625</f>
        <v>0</v>
      </c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R625" s="230" t="s">
        <v>183</v>
      </c>
      <c r="AT625" s="230" t="s">
        <v>295</v>
      </c>
      <c r="AU625" s="230" t="s">
        <v>91</v>
      </c>
      <c r="AY625" s="18" t="s">
        <v>132</v>
      </c>
      <c r="BE625" s="231">
        <f>IF(N625="základní",J625,0)</f>
        <v>0</v>
      </c>
      <c r="BF625" s="231">
        <f>IF(N625="snížená",J625,0)</f>
        <v>0</v>
      </c>
      <c r="BG625" s="231">
        <f>IF(N625="zákl. přenesená",J625,0)</f>
        <v>0</v>
      </c>
      <c r="BH625" s="231">
        <f>IF(N625="sníž. přenesená",J625,0)</f>
        <v>0</v>
      </c>
      <c r="BI625" s="231">
        <f>IF(N625="nulová",J625,0)</f>
        <v>0</v>
      </c>
      <c r="BJ625" s="18" t="s">
        <v>89</v>
      </c>
      <c r="BK625" s="231">
        <f>ROUND(I625*H625,2)</f>
        <v>0</v>
      </c>
      <c r="BL625" s="18" t="s">
        <v>139</v>
      </c>
      <c r="BM625" s="230" t="s">
        <v>1123</v>
      </c>
    </row>
    <row r="626" s="14" customFormat="1">
      <c r="A626" s="14"/>
      <c r="B626" s="243"/>
      <c r="C626" s="244"/>
      <c r="D626" s="234" t="s">
        <v>141</v>
      </c>
      <c r="E626" s="245" t="s">
        <v>1</v>
      </c>
      <c r="F626" s="246" t="s">
        <v>89</v>
      </c>
      <c r="G626" s="244"/>
      <c r="H626" s="247">
        <v>1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141</v>
      </c>
      <c r="AU626" s="253" t="s">
        <v>91</v>
      </c>
      <c r="AV626" s="14" t="s">
        <v>91</v>
      </c>
      <c r="AW626" s="14" t="s">
        <v>36</v>
      </c>
      <c r="AX626" s="14" t="s">
        <v>89</v>
      </c>
      <c r="AY626" s="253" t="s">
        <v>132</v>
      </c>
    </row>
    <row r="627" s="2" customFormat="1" ht="44.25" customHeight="1">
      <c r="A627" s="39"/>
      <c r="B627" s="40"/>
      <c r="C627" s="219" t="s">
        <v>1124</v>
      </c>
      <c r="D627" s="219" t="s">
        <v>134</v>
      </c>
      <c r="E627" s="220" t="s">
        <v>1125</v>
      </c>
      <c r="F627" s="221" t="s">
        <v>1126</v>
      </c>
      <c r="G627" s="222" t="s">
        <v>398</v>
      </c>
      <c r="H627" s="223">
        <v>1</v>
      </c>
      <c r="I627" s="224"/>
      <c r="J627" s="225">
        <f>ROUND(I627*H627,2)</f>
        <v>0</v>
      </c>
      <c r="K627" s="221" t="s">
        <v>138</v>
      </c>
      <c r="L627" s="45"/>
      <c r="M627" s="226" t="s">
        <v>1</v>
      </c>
      <c r="N627" s="227" t="s">
        <v>46</v>
      </c>
      <c r="O627" s="92"/>
      <c r="P627" s="228">
        <f>O627*H627</f>
        <v>0</v>
      </c>
      <c r="Q627" s="228">
        <v>0</v>
      </c>
      <c r="R627" s="228">
        <f>Q627*H627</f>
        <v>0</v>
      </c>
      <c r="S627" s="228">
        <v>0</v>
      </c>
      <c r="T627" s="229">
        <f>S627*H627</f>
        <v>0</v>
      </c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R627" s="230" t="s">
        <v>139</v>
      </c>
      <c r="AT627" s="230" t="s">
        <v>134</v>
      </c>
      <c r="AU627" s="230" t="s">
        <v>91</v>
      </c>
      <c r="AY627" s="18" t="s">
        <v>132</v>
      </c>
      <c r="BE627" s="231">
        <f>IF(N627="základní",J627,0)</f>
        <v>0</v>
      </c>
      <c r="BF627" s="231">
        <f>IF(N627="snížená",J627,0)</f>
        <v>0</v>
      </c>
      <c r="BG627" s="231">
        <f>IF(N627="zákl. přenesená",J627,0)</f>
        <v>0</v>
      </c>
      <c r="BH627" s="231">
        <f>IF(N627="sníž. přenesená",J627,0)</f>
        <v>0</v>
      </c>
      <c r="BI627" s="231">
        <f>IF(N627="nulová",J627,0)</f>
        <v>0</v>
      </c>
      <c r="BJ627" s="18" t="s">
        <v>89</v>
      </c>
      <c r="BK627" s="231">
        <f>ROUND(I627*H627,2)</f>
        <v>0</v>
      </c>
      <c r="BL627" s="18" t="s">
        <v>139</v>
      </c>
      <c r="BM627" s="230" t="s">
        <v>1127</v>
      </c>
    </row>
    <row r="628" s="2" customFormat="1" ht="16.5" customHeight="1">
      <c r="A628" s="39"/>
      <c r="B628" s="40"/>
      <c r="C628" s="277" t="s">
        <v>1128</v>
      </c>
      <c r="D628" s="277" t="s">
        <v>295</v>
      </c>
      <c r="E628" s="278" t="s">
        <v>1129</v>
      </c>
      <c r="F628" s="279" t="s">
        <v>1130</v>
      </c>
      <c r="G628" s="280" t="s">
        <v>398</v>
      </c>
      <c r="H628" s="281">
        <v>1</v>
      </c>
      <c r="I628" s="282"/>
      <c r="J628" s="283">
        <f>ROUND(I628*H628,2)</f>
        <v>0</v>
      </c>
      <c r="K628" s="279" t="s">
        <v>1</v>
      </c>
      <c r="L628" s="284"/>
      <c r="M628" s="285" t="s">
        <v>1</v>
      </c>
      <c r="N628" s="286" t="s">
        <v>46</v>
      </c>
      <c r="O628" s="92"/>
      <c r="P628" s="228">
        <f>O628*H628</f>
        <v>0</v>
      </c>
      <c r="Q628" s="228">
        <v>0.0016000000000000001</v>
      </c>
      <c r="R628" s="228">
        <f>Q628*H628</f>
        <v>0.0016000000000000001</v>
      </c>
      <c r="S628" s="228">
        <v>0</v>
      </c>
      <c r="T628" s="229">
        <f>S628*H628</f>
        <v>0</v>
      </c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R628" s="230" t="s">
        <v>183</v>
      </c>
      <c r="AT628" s="230" t="s">
        <v>295</v>
      </c>
      <c r="AU628" s="230" t="s">
        <v>91</v>
      </c>
      <c r="AY628" s="18" t="s">
        <v>132</v>
      </c>
      <c r="BE628" s="231">
        <f>IF(N628="základní",J628,0)</f>
        <v>0</v>
      </c>
      <c r="BF628" s="231">
        <f>IF(N628="snížená",J628,0)</f>
        <v>0</v>
      </c>
      <c r="BG628" s="231">
        <f>IF(N628="zákl. přenesená",J628,0)</f>
        <v>0</v>
      </c>
      <c r="BH628" s="231">
        <f>IF(N628="sníž. přenesená",J628,0)</f>
        <v>0</v>
      </c>
      <c r="BI628" s="231">
        <f>IF(N628="nulová",J628,0)</f>
        <v>0</v>
      </c>
      <c r="BJ628" s="18" t="s">
        <v>89</v>
      </c>
      <c r="BK628" s="231">
        <f>ROUND(I628*H628,2)</f>
        <v>0</v>
      </c>
      <c r="BL628" s="18" t="s">
        <v>139</v>
      </c>
      <c r="BM628" s="230" t="s">
        <v>1131</v>
      </c>
    </row>
    <row r="629" s="2" customFormat="1" ht="33" customHeight="1">
      <c r="A629" s="39"/>
      <c r="B629" s="40"/>
      <c r="C629" s="219" t="s">
        <v>1132</v>
      </c>
      <c r="D629" s="219" t="s">
        <v>134</v>
      </c>
      <c r="E629" s="220" t="s">
        <v>475</v>
      </c>
      <c r="F629" s="221" t="s">
        <v>476</v>
      </c>
      <c r="G629" s="222" t="s">
        <v>398</v>
      </c>
      <c r="H629" s="223">
        <v>1</v>
      </c>
      <c r="I629" s="224"/>
      <c r="J629" s="225">
        <f>ROUND(I629*H629,2)</f>
        <v>0</v>
      </c>
      <c r="K629" s="221" t="s">
        <v>138</v>
      </c>
      <c r="L629" s="45"/>
      <c r="M629" s="226" t="s">
        <v>1</v>
      </c>
      <c r="N629" s="227" t="s">
        <v>46</v>
      </c>
      <c r="O629" s="92"/>
      <c r="P629" s="228">
        <f>O629*H629</f>
        <v>0</v>
      </c>
      <c r="Q629" s="228">
        <v>0.00016000000000000001</v>
      </c>
      <c r="R629" s="228">
        <f>Q629*H629</f>
        <v>0.00016000000000000001</v>
      </c>
      <c r="S629" s="228">
        <v>0</v>
      </c>
      <c r="T629" s="229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30" t="s">
        <v>139</v>
      </c>
      <c r="AT629" s="230" t="s">
        <v>134</v>
      </c>
      <c r="AU629" s="230" t="s">
        <v>91</v>
      </c>
      <c r="AY629" s="18" t="s">
        <v>132</v>
      </c>
      <c r="BE629" s="231">
        <f>IF(N629="základní",J629,0)</f>
        <v>0</v>
      </c>
      <c r="BF629" s="231">
        <f>IF(N629="snížená",J629,0)</f>
        <v>0</v>
      </c>
      <c r="BG629" s="231">
        <f>IF(N629="zákl. přenesená",J629,0)</f>
        <v>0</v>
      </c>
      <c r="BH629" s="231">
        <f>IF(N629="sníž. přenesená",J629,0)</f>
        <v>0</v>
      </c>
      <c r="BI629" s="231">
        <f>IF(N629="nulová",J629,0)</f>
        <v>0</v>
      </c>
      <c r="BJ629" s="18" t="s">
        <v>89</v>
      </c>
      <c r="BK629" s="231">
        <f>ROUND(I629*H629,2)</f>
        <v>0</v>
      </c>
      <c r="BL629" s="18" t="s">
        <v>139</v>
      </c>
      <c r="BM629" s="230" t="s">
        <v>1133</v>
      </c>
    </row>
    <row r="630" s="2" customFormat="1" ht="24.15" customHeight="1">
      <c r="A630" s="39"/>
      <c r="B630" s="40"/>
      <c r="C630" s="277" t="s">
        <v>1134</v>
      </c>
      <c r="D630" s="277" t="s">
        <v>295</v>
      </c>
      <c r="E630" s="278" t="s">
        <v>479</v>
      </c>
      <c r="F630" s="279" t="s">
        <v>1135</v>
      </c>
      <c r="G630" s="280" t="s">
        <v>398</v>
      </c>
      <c r="H630" s="281">
        <v>1</v>
      </c>
      <c r="I630" s="282"/>
      <c r="J630" s="283">
        <f>ROUND(I630*H630,2)</f>
        <v>0</v>
      </c>
      <c r="K630" s="279" t="s">
        <v>1</v>
      </c>
      <c r="L630" s="284"/>
      <c r="M630" s="285" t="s">
        <v>1</v>
      </c>
      <c r="N630" s="286" t="s">
        <v>46</v>
      </c>
      <c r="O630" s="92"/>
      <c r="P630" s="228">
        <f>O630*H630</f>
        <v>0</v>
      </c>
      <c r="Q630" s="228">
        <v>0.00231</v>
      </c>
      <c r="R630" s="228">
        <f>Q630*H630</f>
        <v>0.00231</v>
      </c>
      <c r="S630" s="228">
        <v>0</v>
      </c>
      <c r="T630" s="229">
        <f>S630*H630</f>
        <v>0</v>
      </c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R630" s="230" t="s">
        <v>183</v>
      </c>
      <c r="AT630" s="230" t="s">
        <v>295</v>
      </c>
      <c r="AU630" s="230" t="s">
        <v>91</v>
      </c>
      <c r="AY630" s="18" t="s">
        <v>132</v>
      </c>
      <c r="BE630" s="231">
        <f>IF(N630="základní",J630,0)</f>
        <v>0</v>
      </c>
      <c r="BF630" s="231">
        <f>IF(N630="snížená",J630,0)</f>
        <v>0</v>
      </c>
      <c r="BG630" s="231">
        <f>IF(N630="zákl. přenesená",J630,0)</f>
        <v>0</v>
      </c>
      <c r="BH630" s="231">
        <f>IF(N630="sníž. přenesená",J630,0)</f>
        <v>0</v>
      </c>
      <c r="BI630" s="231">
        <f>IF(N630="nulová",J630,0)</f>
        <v>0</v>
      </c>
      <c r="BJ630" s="18" t="s">
        <v>89</v>
      </c>
      <c r="BK630" s="231">
        <f>ROUND(I630*H630,2)</f>
        <v>0</v>
      </c>
      <c r="BL630" s="18" t="s">
        <v>139</v>
      </c>
      <c r="BM630" s="230" t="s">
        <v>1136</v>
      </c>
    </row>
    <row r="631" s="2" customFormat="1" ht="24.15" customHeight="1">
      <c r="A631" s="39"/>
      <c r="B631" s="40"/>
      <c r="C631" s="277" t="s">
        <v>1137</v>
      </c>
      <c r="D631" s="277" t="s">
        <v>295</v>
      </c>
      <c r="E631" s="278" t="s">
        <v>483</v>
      </c>
      <c r="F631" s="279" t="s">
        <v>484</v>
      </c>
      <c r="G631" s="280" t="s">
        <v>398</v>
      </c>
      <c r="H631" s="281">
        <v>1</v>
      </c>
      <c r="I631" s="282"/>
      <c r="J631" s="283">
        <f>ROUND(I631*H631,2)</f>
        <v>0</v>
      </c>
      <c r="K631" s="279" t="s">
        <v>1</v>
      </c>
      <c r="L631" s="284"/>
      <c r="M631" s="285" t="s">
        <v>1</v>
      </c>
      <c r="N631" s="286" t="s">
        <v>46</v>
      </c>
      <c r="O631" s="92"/>
      <c r="P631" s="228">
        <f>O631*H631</f>
        <v>0</v>
      </c>
      <c r="Q631" s="228">
        <v>0.0033999999999999998</v>
      </c>
      <c r="R631" s="228">
        <f>Q631*H631</f>
        <v>0.0033999999999999998</v>
      </c>
      <c r="S631" s="228">
        <v>0</v>
      </c>
      <c r="T631" s="229">
        <f>S631*H631</f>
        <v>0</v>
      </c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R631" s="230" t="s">
        <v>183</v>
      </c>
      <c r="AT631" s="230" t="s">
        <v>295</v>
      </c>
      <c r="AU631" s="230" t="s">
        <v>91</v>
      </c>
      <c r="AY631" s="18" t="s">
        <v>132</v>
      </c>
      <c r="BE631" s="231">
        <f>IF(N631="základní",J631,0)</f>
        <v>0</v>
      </c>
      <c r="BF631" s="231">
        <f>IF(N631="snížená",J631,0)</f>
        <v>0</v>
      </c>
      <c r="BG631" s="231">
        <f>IF(N631="zákl. přenesená",J631,0)</f>
        <v>0</v>
      </c>
      <c r="BH631" s="231">
        <f>IF(N631="sníž. přenesená",J631,0)</f>
        <v>0</v>
      </c>
      <c r="BI631" s="231">
        <f>IF(N631="nulová",J631,0)</f>
        <v>0</v>
      </c>
      <c r="BJ631" s="18" t="s">
        <v>89</v>
      </c>
      <c r="BK631" s="231">
        <f>ROUND(I631*H631,2)</f>
        <v>0</v>
      </c>
      <c r="BL631" s="18" t="s">
        <v>139</v>
      </c>
      <c r="BM631" s="230" t="s">
        <v>1138</v>
      </c>
    </row>
    <row r="632" s="2" customFormat="1" ht="33" customHeight="1">
      <c r="A632" s="39"/>
      <c r="B632" s="40"/>
      <c r="C632" s="219" t="s">
        <v>1139</v>
      </c>
      <c r="D632" s="219" t="s">
        <v>134</v>
      </c>
      <c r="E632" s="220" t="s">
        <v>1140</v>
      </c>
      <c r="F632" s="221" t="s">
        <v>1141</v>
      </c>
      <c r="G632" s="222" t="s">
        <v>398</v>
      </c>
      <c r="H632" s="223">
        <v>1</v>
      </c>
      <c r="I632" s="224"/>
      <c r="J632" s="225">
        <f>ROUND(I632*H632,2)</f>
        <v>0</v>
      </c>
      <c r="K632" s="221" t="s">
        <v>138</v>
      </c>
      <c r="L632" s="45"/>
      <c r="M632" s="226" t="s">
        <v>1</v>
      </c>
      <c r="N632" s="227" t="s">
        <v>46</v>
      </c>
      <c r="O632" s="92"/>
      <c r="P632" s="228">
        <f>O632*H632</f>
        <v>0</v>
      </c>
      <c r="Q632" s="228">
        <v>0.00060999999999999997</v>
      </c>
      <c r="R632" s="228">
        <f>Q632*H632</f>
        <v>0.00060999999999999997</v>
      </c>
      <c r="S632" s="228">
        <v>0</v>
      </c>
      <c r="T632" s="229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0" t="s">
        <v>139</v>
      </c>
      <c r="AT632" s="230" t="s">
        <v>134</v>
      </c>
      <c r="AU632" s="230" t="s">
        <v>91</v>
      </c>
      <c r="AY632" s="18" t="s">
        <v>132</v>
      </c>
      <c r="BE632" s="231">
        <f>IF(N632="základní",J632,0)</f>
        <v>0</v>
      </c>
      <c r="BF632" s="231">
        <f>IF(N632="snížená",J632,0)</f>
        <v>0</v>
      </c>
      <c r="BG632" s="231">
        <f>IF(N632="zákl. přenesená",J632,0)</f>
        <v>0</v>
      </c>
      <c r="BH632" s="231">
        <f>IF(N632="sníž. přenesená",J632,0)</f>
        <v>0</v>
      </c>
      <c r="BI632" s="231">
        <f>IF(N632="nulová",J632,0)</f>
        <v>0</v>
      </c>
      <c r="BJ632" s="18" t="s">
        <v>89</v>
      </c>
      <c r="BK632" s="231">
        <f>ROUND(I632*H632,2)</f>
        <v>0</v>
      </c>
      <c r="BL632" s="18" t="s">
        <v>139</v>
      </c>
      <c r="BM632" s="230" t="s">
        <v>1142</v>
      </c>
    </row>
    <row r="633" s="2" customFormat="1" ht="24.15" customHeight="1">
      <c r="A633" s="39"/>
      <c r="B633" s="40"/>
      <c r="C633" s="277" t="s">
        <v>1143</v>
      </c>
      <c r="D633" s="277" t="s">
        <v>295</v>
      </c>
      <c r="E633" s="278" t="s">
        <v>1144</v>
      </c>
      <c r="F633" s="279" t="s">
        <v>1145</v>
      </c>
      <c r="G633" s="280" t="s">
        <v>398</v>
      </c>
      <c r="H633" s="281">
        <v>1</v>
      </c>
      <c r="I633" s="282"/>
      <c r="J633" s="283">
        <f>ROUND(I633*H633,2)</f>
        <v>0</v>
      </c>
      <c r="K633" s="279" t="s">
        <v>1</v>
      </c>
      <c r="L633" s="284"/>
      <c r="M633" s="285" t="s">
        <v>1</v>
      </c>
      <c r="N633" s="286" t="s">
        <v>46</v>
      </c>
      <c r="O633" s="92"/>
      <c r="P633" s="228">
        <f>O633*H633</f>
        <v>0</v>
      </c>
      <c r="Q633" s="228">
        <v>0.0051999999999999998</v>
      </c>
      <c r="R633" s="228">
        <f>Q633*H633</f>
        <v>0.0051999999999999998</v>
      </c>
      <c r="S633" s="228">
        <v>0</v>
      </c>
      <c r="T633" s="229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0" t="s">
        <v>183</v>
      </c>
      <c r="AT633" s="230" t="s">
        <v>295</v>
      </c>
      <c r="AU633" s="230" t="s">
        <v>91</v>
      </c>
      <c r="AY633" s="18" t="s">
        <v>132</v>
      </c>
      <c r="BE633" s="231">
        <f>IF(N633="základní",J633,0)</f>
        <v>0</v>
      </c>
      <c r="BF633" s="231">
        <f>IF(N633="snížená",J633,0)</f>
        <v>0</v>
      </c>
      <c r="BG633" s="231">
        <f>IF(N633="zákl. přenesená",J633,0)</f>
        <v>0</v>
      </c>
      <c r="BH633" s="231">
        <f>IF(N633="sníž. přenesená",J633,0)</f>
        <v>0</v>
      </c>
      <c r="BI633" s="231">
        <f>IF(N633="nulová",J633,0)</f>
        <v>0</v>
      </c>
      <c r="BJ633" s="18" t="s">
        <v>89</v>
      </c>
      <c r="BK633" s="231">
        <f>ROUND(I633*H633,2)</f>
        <v>0</v>
      </c>
      <c r="BL633" s="18" t="s">
        <v>139</v>
      </c>
      <c r="BM633" s="230" t="s">
        <v>1146</v>
      </c>
    </row>
    <row r="634" s="2" customFormat="1" ht="24.15" customHeight="1">
      <c r="A634" s="39"/>
      <c r="B634" s="40"/>
      <c r="C634" s="277" t="s">
        <v>1147</v>
      </c>
      <c r="D634" s="277" t="s">
        <v>295</v>
      </c>
      <c r="E634" s="278" t="s">
        <v>483</v>
      </c>
      <c r="F634" s="279" t="s">
        <v>484</v>
      </c>
      <c r="G634" s="280" t="s">
        <v>398</v>
      </c>
      <c r="H634" s="281">
        <v>1</v>
      </c>
      <c r="I634" s="282"/>
      <c r="J634" s="283">
        <f>ROUND(I634*H634,2)</f>
        <v>0</v>
      </c>
      <c r="K634" s="279" t="s">
        <v>1</v>
      </c>
      <c r="L634" s="284"/>
      <c r="M634" s="285" t="s">
        <v>1</v>
      </c>
      <c r="N634" s="286" t="s">
        <v>46</v>
      </c>
      <c r="O634" s="92"/>
      <c r="P634" s="228">
        <f>O634*H634</f>
        <v>0</v>
      </c>
      <c r="Q634" s="228">
        <v>0.0033999999999999998</v>
      </c>
      <c r="R634" s="228">
        <f>Q634*H634</f>
        <v>0.0033999999999999998</v>
      </c>
      <c r="S634" s="228">
        <v>0</v>
      </c>
      <c r="T634" s="229">
        <f>S634*H634</f>
        <v>0</v>
      </c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R634" s="230" t="s">
        <v>183</v>
      </c>
      <c r="AT634" s="230" t="s">
        <v>295</v>
      </c>
      <c r="AU634" s="230" t="s">
        <v>91</v>
      </c>
      <c r="AY634" s="18" t="s">
        <v>132</v>
      </c>
      <c r="BE634" s="231">
        <f>IF(N634="základní",J634,0)</f>
        <v>0</v>
      </c>
      <c r="BF634" s="231">
        <f>IF(N634="snížená",J634,0)</f>
        <v>0</v>
      </c>
      <c r="BG634" s="231">
        <f>IF(N634="zákl. přenesená",J634,0)</f>
        <v>0</v>
      </c>
      <c r="BH634" s="231">
        <f>IF(N634="sníž. přenesená",J634,0)</f>
        <v>0</v>
      </c>
      <c r="BI634" s="231">
        <f>IF(N634="nulová",J634,0)</f>
        <v>0</v>
      </c>
      <c r="BJ634" s="18" t="s">
        <v>89</v>
      </c>
      <c r="BK634" s="231">
        <f>ROUND(I634*H634,2)</f>
        <v>0</v>
      </c>
      <c r="BL634" s="18" t="s">
        <v>139</v>
      </c>
      <c r="BM634" s="230" t="s">
        <v>1148</v>
      </c>
    </row>
    <row r="635" s="2" customFormat="1" ht="49.05" customHeight="1">
      <c r="A635" s="39"/>
      <c r="B635" s="40"/>
      <c r="C635" s="219" t="s">
        <v>1149</v>
      </c>
      <c r="D635" s="219" t="s">
        <v>134</v>
      </c>
      <c r="E635" s="220" t="s">
        <v>1150</v>
      </c>
      <c r="F635" s="221" t="s">
        <v>1151</v>
      </c>
      <c r="G635" s="222" t="s">
        <v>398</v>
      </c>
      <c r="H635" s="223">
        <v>4</v>
      </c>
      <c r="I635" s="224"/>
      <c r="J635" s="225">
        <f>ROUND(I635*H635,2)</f>
        <v>0</v>
      </c>
      <c r="K635" s="221" t="s">
        <v>138</v>
      </c>
      <c r="L635" s="45"/>
      <c r="M635" s="226" t="s">
        <v>1</v>
      </c>
      <c r="N635" s="227" t="s">
        <v>46</v>
      </c>
      <c r="O635" s="92"/>
      <c r="P635" s="228">
        <f>O635*H635</f>
        <v>0</v>
      </c>
      <c r="Q635" s="228">
        <v>0.00161652</v>
      </c>
      <c r="R635" s="228">
        <f>Q635*H635</f>
        <v>0.0064660799999999999</v>
      </c>
      <c r="S635" s="228">
        <v>0</v>
      </c>
      <c r="T635" s="229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30" t="s">
        <v>139</v>
      </c>
      <c r="AT635" s="230" t="s">
        <v>134</v>
      </c>
      <c r="AU635" s="230" t="s">
        <v>91</v>
      </c>
      <c r="AY635" s="18" t="s">
        <v>132</v>
      </c>
      <c r="BE635" s="231">
        <f>IF(N635="základní",J635,0)</f>
        <v>0</v>
      </c>
      <c r="BF635" s="231">
        <f>IF(N635="snížená",J635,0)</f>
        <v>0</v>
      </c>
      <c r="BG635" s="231">
        <f>IF(N635="zákl. přenesená",J635,0)</f>
        <v>0</v>
      </c>
      <c r="BH635" s="231">
        <f>IF(N635="sníž. přenesená",J635,0)</f>
        <v>0</v>
      </c>
      <c r="BI635" s="231">
        <f>IF(N635="nulová",J635,0)</f>
        <v>0</v>
      </c>
      <c r="BJ635" s="18" t="s">
        <v>89</v>
      </c>
      <c r="BK635" s="231">
        <f>ROUND(I635*H635,2)</f>
        <v>0</v>
      </c>
      <c r="BL635" s="18" t="s">
        <v>139</v>
      </c>
      <c r="BM635" s="230" t="s">
        <v>1152</v>
      </c>
    </row>
    <row r="636" s="14" customFormat="1">
      <c r="A636" s="14"/>
      <c r="B636" s="243"/>
      <c r="C636" s="244"/>
      <c r="D636" s="234" t="s">
        <v>141</v>
      </c>
      <c r="E636" s="245" t="s">
        <v>1</v>
      </c>
      <c r="F636" s="246" t="s">
        <v>1153</v>
      </c>
      <c r="G636" s="244"/>
      <c r="H636" s="247">
        <v>4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141</v>
      </c>
      <c r="AU636" s="253" t="s">
        <v>91</v>
      </c>
      <c r="AV636" s="14" t="s">
        <v>91</v>
      </c>
      <c r="AW636" s="14" t="s">
        <v>36</v>
      </c>
      <c r="AX636" s="14" t="s">
        <v>89</v>
      </c>
      <c r="AY636" s="253" t="s">
        <v>132</v>
      </c>
    </row>
    <row r="637" s="2" customFormat="1" ht="24.15" customHeight="1">
      <c r="A637" s="39"/>
      <c r="B637" s="40"/>
      <c r="C637" s="277" t="s">
        <v>1154</v>
      </c>
      <c r="D637" s="277" t="s">
        <v>295</v>
      </c>
      <c r="E637" s="278" t="s">
        <v>1155</v>
      </c>
      <c r="F637" s="279" t="s">
        <v>1156</v>
      </c>
      <c r="G637" s="280" t="s">
        <v>398</v>
      </c>
      <c r="H637" s="281">
        <v>4</v>
      </c>
      <c r="I637" s="282"/>
      <c r="J637" s="283">
        <f>ROUND(I637*H637,2)</f>
        <v>0</v>
      </c>
      <c r="K637" s="279" t="s">
        <v>138</v>
      </c>
      <c r="L637" s="284"/>
      <c r="M637" s="285" t="s">
        <v>1</v>
      </c>
      <c r="N637" s="286" t="s">
        <v>46</v>
      </c>
      <c r="O637" s="92"/>
      <c r="P637" s="228">
        <f>O637*H637</f>
        <v>0</v>
      </c>
      <c r="Q637" s="228">
        <v>0.017999999999999999</v>
      </c>
      <c r="R637" s="228">
        <f>Q637*H637</f>
        <v>0.071999999999999995</v>
      </c>
      <c r="S637" s="228">
        <v>0</v>
      </c>
      <c r="T637" s="229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0" t="s">
        <v>183</v>
      </c>
      <c r="AT637" s="230" t="s">
        <v>295</v>
      </c>
      <c r="AU637" s="230" t="s">
        <v>91</v>
      </c>
      <c r="AY637" s="18" t="s">
        <v>132</v>
      </c>
      <c r="BE637" s="231">
        <f>IF(N637="základní",J637,0)</f>
        <v>0</v>
      </c>
      <c r="BF637" s="231">
        <f>IF(N637="snížená",J637,0)</f>
        <v>0</v>
      </c>
      <c r="BG637" s="231">
        <f>IF(N637="zákl. přenesená",J637,0)</f>
        <v>0</v>
      </c>
      <c r="BH637" s="231">
        <f>IF(N637="sníž. přenesená",J637,0)</f>
        <v>0</v>
      </c>
      <c r="BI637" s="231">
        <f>IF(N637="nulová",J637,0)</f>
        <v>0</v>
      </c>
      <c r="BJ637" s="18" t="s">
        <v>89</v>
      </c>
      <c r="BK637" s="231">
        <f>ROUND(I637*H637,2)</f>
        <v>0</v>
      </c>
      <c r="BL637" s="18" t="s">
        <v>139</v>
      </c>
      <c r="BM637" s="230" t="s">
        <v>1157</v>
      </c>
    </row>
    <row r="638" s="2" customFormat="1" ht="24.15" customHeight="1">
      <c r="A638" s="39"/>
      <c r="B638" s="40"/>
      <c r="C638" s="277" t="s">
        <v>1158</v>
      </c>
      <c r="D638" s="277" t="s">
        <v>295</v>
      </c>
      <c r="E638" s="278" t="s">
        <v>1159</v>
      </c>
      <c r="F638" s="279" t="s">
        <v>1160</v>
      </c>
      <c r="G638" s="280" t="s">
        <v>398</v>
      </c>
      <c r="H638" s="281">
        <v>4</v>
      </c>
      <c r="I638" s="282"/>
      <c r="J638" s="283">
        <f>ROUND(I638*H638,2)</f>
        <v>0</v>
      </c>
      <c r="K638" s="279" t="s">
        <v>1</v>
      </c>
      <c r="L638" s="284"/>
      <c r="M638" s="285" t="s">
        <v>1</v>
      </c>
      <c r="N638" s="286" t="s">
        <v>46</v>
      </c>
      <c r="O638" s="92"/>
      <c r="P638" s="228">
        <f>O638*H638</f>
        <v>0</v>
      </c>
      <c r="Q638" s="228">
        <v>0.0067499999999999999</v>
      </c>
      <c r="R638" s="228">
        <f>Q638*H638</f>
        <v>0.027</v>
      </c>
      <c r="S638" s="228">
        <v>0</v>
      </c>
      <c r="T638" s="229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0" t="s">
        <v>183</v>
      </c>
      <c r="AT638" s="230" t="s">
        <v>295</v>
      </c>
      <c r="AU638" s="230" t="s">
        <v>91</v>
      </c>
      <c r="AY638" s="18" t="s">
        <v>132</v>
      </c>
      <c r="BE638" s="231">
        <f>IF(N638="základní",J638,0)</f>
        <v>0</v>
      </c>
      <c r="BF638" s="231">
        <f>IF(N638="snížená",J638,0)</f>
        <v>0</v>
      </c>
      <c r="BG638" s="231">
        <f>IF(N638="zákl. přenesená",J638,0)</f>
        <v>0</v>
      </c>
      <c r="BH638" s="231">
        <f>IF(N638="sníž. přenesená",J638,0)</f>
        <v>0</v>
      </c>
      <c r="BI638" s="231">
        <f>IF(N638="nulová",J638,0)</f>
        <v>0</v>
      </c>
      <c r="BJ638" s="18" t="s">
        <v>89</v>
      </c>
      <c r="BK638" s="231">
        <f>ROUND(I638*H638,2)</f>
        <v>0</v>
      </c>
      <c r="BL638" s="18" t="s">
        <v>139</v>
      </c>
      <c r="BM638" s="230" t="s">
        <v>1161</v>
      </c>
    </row>
    <row r="639" s="2" customFormat="1" ht="37.8" customHeight="1">
      <c r="A639" s="39"/>
      <c r="B639" s="40"/>
      <c r="C639" s="219" t="s">
        <v>1162</v>
      </c>
      <c r="D639" s="219" t="s">
        <v>134</v>
      </c>
      <c r="E639" s="220" t="s">
        <v>1163</v>
      </c>
      <c r="F639" s="221" t="s">
        <v>1164</v>
      </c>
      <c r="G639" s="222" t="s">
        <v>398</v>
      </c>
      <c r="H639" s="223">
        <v>2</v>
      </c>
      <c r="I639" s="224"/>
      <c r="J639" s="225">
        <f>ROUND(I639*H639,2)</f>
        <v>0</v>
      </c>
      <c r="K639" s="221" t="s">
        <v>138</v>
      </c>
      <c r="L639" s="45"/>
      <c r="M639" s="226" t="s">
        <v>1</v>
      </c>
      <c r="N639" s="227" t="s">
        <v>46</v>
      </c>
      <c r="O639" s="92"/>
      <c r="P639" s="228">
        <f>O639*H639</f>
        <v>0</v>
      </c>
      <c r="Q639" s="228">
        <v>0.00161652</v>
      </c>
      <c r="R639" s="228">
        <f>Q639*H639</f>
        <v>0.00323304</v>
      </c>
      <c r="S639" s="228">
        <v>0</v>
      </c>
      <c r="T639" s="229">
        <f>S639*H639</f>
        <v>0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139</v>
      </c>
      <c r="AT639" s="230" t="s">
        <v>134</v>
      </c>
      <c r="AU639" s="230" t="s">
        <v>91</v>
      </c>
      <c r="AY639" s="18" t="s">
        <v>132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89</v>
      </c>
      <c r="BK639" s="231">
        <f>ROUND(I639*H639,2)</f>
        <v>0</v>
      </c>
      <c r="BL639" s="18" t="s">
        <v>139</v>
      </c>
      <c r="BM639" s="230" t="s">
        <v>1165</v>
      </c>
    </row>
    <row r="640" s="2" customFormat="1" ht="24.15" customHeight="1">
      <c r="A640" s="39"/>
      <c r="B640" s="40"/>
      <c r="C640" s="277" t="s">
        <v>1166</v>
      </c>
      <c r="D640" s="277" t="s">
        <v>295</v>
      </c>
      <c r="E640" s="278" t="s">
        <v>1155</v>
      </c>
      <c r="F640" s="279" t="s">
        <v>1156</v>
      </c>
      <c r="G640" s="280" t="s">
        <v>398</v>
      </c>
      <c r="H640" s="281">
        <v>2</v>
      </c>
      <c r="I640" s="282"/>
      <c r="J640" s="283">
        <f>ROUND(I640*H640,2)</f>
        <v>0</v>
      </c>
      <c r="K640" s="279" t="s">
        <v>138</v>
      </c>
      <c r="L640" s="284"/>
      <c r="M640" s="285" t="s">
        <v>1</v>
      </c>
      <c r="N640" s="286" t="s">
        <v>46</v>
      </c>
      <c r="O640" s="92"/>
      <c r="P640" s="228">
        <f>O640*H640</f>
        <v>0</v>
      </c>
      <c r="Q640" s="228">
        <v>0.017999999999999999</v>
      </c>
      <c r="R640" s="228">
        <f>Q640*H640</f>
        <v>0.035999999999999997</v>
      </c>
      <c r="S640" s="228">
        <v>0</v>
      </c>
      <c r="T640" s="229">
        <f>S640*H640</f>
        <v>0</v>
      </c>
      <c r="U640" s="39"/>
      <c r="V640" s="39"/>
      <c r="W640" s="39"/>
      <c r="X640" s="39"/>
      <c r="Y640" s="39"/>
      <c r="Z640" s="39"/>
      <c r="AA640" s="39"/>
      <c r="AB640" s="39"/>
      <c r="AC640" s="39"/>
      <c r="AD640" s="39"/>
      <c r="AE640" s="39"/>
      <c r="AR640" s="230" t="s">
        <v>183</v>
      </c>
      <c r="AT640" s="230" t="s">
        <v>295</v>
      </c>
      <c r="AU640" s="230" t="s">
        <v>91</v>
      </c>
      <c r="AY640" s="18" t="s">
        <v>132</v>
      </c>
      <c r="BE640" s="231">
        <f>IF(N640="základní",J640,0)</f>
        <v>0</v>
      </c>
      <c r="BF640" s="231">
        <f>IF(N640="snížená",J640,0)</f>
        <v>0</v>
      </c>
      <c r="BG640" s="231">
        <f>IF(N640="zákl. přenesená",J640,0)</f>
        <v>0</v>
      </c>
      <c r="BH640" s="231">
        <f>IF(N640="sníž. přenesená",J640,0)</f>
        <v>0</v>
      </c>
      <c r="BI640" s="231">
        <f>IF(N640="nulová",J640,0)</f>
        <v>0</v>
      </c>
      <c r="BJ640" s="18" t="s">
        <v>89</v>
      </c>
      <c r="BK640" s="231">
        <f>ROUND(I640*H640,2)</f>
        <v>0</v>
      </c>
      <c r="BL640" s="18" t="s">
        <v>139</v>
      </c>
      <c r="BM640" s="230" t="s">
        <v>1167</v>
      </c>
    </row>
    <row r="641" s="2" customFormat="1" ht="24.15" customHeight="1">
      <c r="A641" s="39"/>
      <c r="B641" s="40"/>
      <c r="C641" s="219" t="s">
        <v>1168</v>
      </c>
      <c r="D641" s="219" t="s">
        <v>134</v>
      </c>
      <c r="E641" s="220" t="s">
        <v>1169</v>
      </c>
      <c r="F641" s="221" t="s">
        <v>1170</v>
      </c>
      <c r="G641" s="222" t="s">
        <v>398</v>
      </c>
      <c r="H641" s="223">
        <v>1</v>
      </c>
      <c r="I641" s="224"/>
      <c r="J641" s="225">
        <f>ROUND(I641*H641,2)</f>
        <v>0</v>
      </c>
      <c r="K641" s="221" t="s">
        <v>138</v>
      </c>
      <c r="L641" s="45"/>
      <c r="M641" s="226" t="s">
        <v>1</v>
      </c>
      <c r="N641" s="227" t="s">
        <v>46</v>
      </c>
      <c r="O641" s="92"/>
      <c r="P641" s="228">
        <f>O641*H641</f>
        <v>0</v>
      </c>
      <c r="Q641" s="228">
        <v>0.0035836000000000002</v>
      </c>
      <c r="R641" s="228">
        <f>Q641*H641</f>
        <v>0.0035836000000000002</v>
      </c>
      <c r="S641" s="228">
        <v>0</v>
      </c>
      <c r="T641" s="229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30" t="s">
        <v>139</v>
      </c>
      <c r="AT641" s="230" t="s">
        <v>134</v>
      </c>
      <c r="AU641" s="230" t="s">
        <v>91</v>
      </c>
      <c r="AY641" s="18" t="s">
        <v>132</v>
      </c>
      <c r="BE641" s="231">
        <f>IF(N641="základní",J641,0)</f>
        <v>0</v>
      </c>
      <c r="BF641" s="231">
        <f>IF(N641="snížená",J641,0)</f>
        <v>0</v>
      </c>
      <c r="BG641" s="231">
        <f>IF(N641="zákl. přenesená",J641,0)</f>
        <v>0</v>
      </c>
      <c r="BH641" s="231">
        <f>IF(N641="sníž. přenesená",J641,0)</f>
        <v>0</v>
      </c>
      <c r="BI641" s="231">
        <f>IF(N641="nulová",J641,0)</f>
        <v>0</v>
      </c>
      <c r="BJ641" s="18" t="s">
        <v>89</v>
      </c>
      <c r="BK641" s="231">
        <f>ROUND(I641*H641,2)</f>
        <v>0</v>
      </c>
      <c r="BL641" s="18" t="s">
        <v>139</v>
      </c>
      <c r="BM641" s="230" t="s">
        <v>1171</v>
      </c>
    </row>
    <row r="642" s="2" customFormat="1" ht="24.15" customHeight="1">
      <c r="A642" s="39"/>
      <c r="B642" s="40"/>
      <c r="C642" s="277" t="s">
        <v>1172</v>
      </c>
      <c r="D642" s="277" t="s">
        <v>295</v>
      </c>
      <c r="E642" s="278" t="s">
        <v>1173</v>
      </c>
      <c r="F642" s="279" t="s">
        <v>1174</v>
      </c>
      <c r="G642" s="280" t="s">
        <v>398</v>
      </c>
      <c r="H642" s="281">
        <v>1</v>
      </c>
      <c r="I642" s="282"/>
      <c r="J642" s="283">
        <f>ROUND(I642*H642,2)</f>
        <v>0</v>
      </c>
      <c r="K642" s="279" t="s">
        <v>1</v>
      </c>
      <c r="L642" s="284"/>
      <c r="M642" s="285" t="s">
        <v>1</v>
      </c>
      <c r="N642" s="286" t="s">
        <v>46</v>
      </c>
      <c r="O642" s="92"/>
      <c r="P642" s="228">
        <f>O642*H642</f>
        <v>0</v>
      </c>
      <c r="Q642" s="228">
        <v>0.017999999999999999</v>
      </c>
      <c r="R642" s="228">
        <f>Q642*H642</f>
        <v>0.017999999999999999</v>
      </c>
      <c r="S642" s="228">
        <v>0</v>
      </c>
      <c r="T642" s="229">
        <f>S642*H642</f>
        <v>0</v>
      </c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R642" s="230" t="s">
        <v>183</v>
      </c>
      <c r="AT642" s="230" t="s">
        <v>295</v>
      </c>
      <c r="AU642" s="230" t="s">
        <v>91</v>
      </c>
      <c r="AY642" s="18" t="s">
        <v>132</v>
      </c>
      <c r="BE642" s="231">
        <f>IF(N642="základní",J642,0)</f>
        <v>0</v>
      </c>
      <c r="BF642" s="231">
        <f>IF(N642="snížená",J642,0)</f>
        <v>0</v>
      </c>
      <c r="BG642" s="231">
        <f>IF(N642="zákl. přenesená",J642,0)</f>
        <v>0</v>
      </c>
      <c r="BH642" s="231">
        <f>IF(N642="sníž. přenesená",J642,0)</f>
        <v>0</v>
      </c>
      <c r="BI642" s="231">
        <f>IF(N642="nulová",J642,0)</f>
        <v>0</v>
      </c>
      <c r="BJ642" s="18" t="s">
        <v>89</v>
      </c>
      <c r="BK642" s="231">
        <f>ROUND(I642*H642,2)</f>
        <v>0</v>
      </c>
      <c r="BL642" s="18" t="s">
        <v>139</v>
      </c>
      <c r="BM642" s="230" t="s">
        <v>1175</v>
      </c>
    </row>
    <row r="643" s="2" customFormat="1" ht="49.05" customHeight="1">
      <c r="A643" s="39"/>
      <c r="B643" s="40"/>
      <c r="C643" s="219" t="s">
        <v>1176</v>
      </c>
      <c r="D643" s="219" t="s">
        <v>134</v>
      </c>
      <c r="E643" s="220" t="s">
        <v>1177</v>
      </c>
      <c r="F643" s="221" t="s">
        <v>1178</v>
      </c>
      <c r="G643" s="222" t="s">
        <v>398</v>
      </c>
      <c r="H643" s="223">
        <v>2</v>
      </c>
      <c r="I643" s="224"/>
      <c r="J643" s="225">
        <f>ROUND(I643*H643,2)</f>
        <v>0</v>
      </c>
      <c r="K643" s="221" t="s">
        <v>138</v>
      </c>
      <c r="L643" s="45"/>
      <c r="M643" s="226" t="s">
        <v>1</v>
      </c>
      <c r="N643" s="227" t="s">
        <v>46</v>
      </c>
      <c r="O643" s="92"/>
      <c r="P643" s="228">
        <f>O643*H643</f>
        <v>0</v>
      </c>
      <c r="Q643" s="228">
        <v>0.00162824</v>
      </c>
      <c r="R643" s="228">
        <f>Q643*H643</f>
        <v>0.00325648</v>
      </c>
      <c r="S643" s="228">
        <v>0</v>
      </c>
      <c r="T643" s="229">
        <f>S643*H643</f>
        <v>0</v>
      </c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R643" s="230" t="s">
        <v>139</v>
      </c>
      <c r="AT643" s="230" t="s">
        <v>134</v>
      </c>
      <c r="AU643" s="230" t="s">
        <v>91</v>
      </c>
      <c r="AY643" s="18" t="s">
        <v>132</v>
      </c>
      <c r="BE643" s="231">
        <f>IF(N643="základní",J643,0)</f>
        <v>0</v>
      </c>
      <c r="BF643" s="231">
        <f>IF(N643="snížená",J643,0)</f>
        <v>0</v>
      </c>
      <c r="BG643" s="231">
        <f>IF(N643="zákl. přenesená",J643,0)</f>
        <v>0</v>
      </c>
      <c r="BH643" s="231">
        <f>IF(N643="sníž. přenesená",J643,0)</f>
        <v>0</v>
      </c>
      <c r="BI643" s="231">
        <f>IF(N643="nulová",J643,0)</f>
        <v>0</v>
      </c>
      <c r="BJ643" s="18" t="s">
        <v>89</v>
      </c>
      <c r="BK643" s="231">
        <f>ROUND(I643*H643,2)</f>
        <v>0</v>
      </c>
      <c r="BL643" s="18" t="s">
        <v>139</v>
      </c>
      <c r="BM643" s="230" t="s">
        <v>1179</v>
      </c>
    </row>
    <row r="644" s="2" customFormat="1" ht="24.15" customHeight="1">
      <c r="A644" s="39"/>
      <c r="B644" s="40"/>
      <c r="C644" s="277" t="s">
        <v>1180</v>
      </c>
      <c r="D644" s="277" t="s">
        <v>295</v>
      </c>
      <c r="E644" s="278" t="s">
        <v>1181</v>
      </c>
      <c r="F644" s="279" t="s">
        <v>1182</v>
      </c>
      <c r="G644" s="280" t="s">
        <v>398</v>
      </c>
      <c r="H644" s="281">
        <v>2</v>
      </c>
      <c r="I644" s="282"/>
      <c r="J644" s="283">
        <f>ROUND(I644*H644,2)</f>
        <v>0</v>
      </c>
      <c r="K644" s="279" t="s">
        <v>1</v>
      </c>
      <c r="L644" s="284"/>
      <c r="M644" s="285" t="s">
        <v>1</v>
      </c>
      <c r="N644" s="286" t="s">
        <v>46</v>
      </c>
      <c r="O644" s="92"/>
      <c r="P644" s="228">
        <f>O644*H644</f>
        <v>0</v>
      </c>
      <c r="Q644" s="228">
        <v>0.031</v>
      </c>
      <c r="R644" s="228">
        <f>Q644*H644</f>
        <v>0.062</v>
      </c>
      <c r="S644" s="228">
        <v>0</v>
      </c>
      <c r="T644" s="229">
        <f>S644*H644</f>
        <v>0</v>
      </c>
      <c r="U644" s="39"/>
      <c r="V644" s="39"/>
      <c r="W644" s="39"/>
      <c r="X644" s="39"/>
      <c r="Y644" s="39"/>
      <c r="Z644" s="39"/>
      <c r="AA644" s="39"/>
      <c r="AB644" s="39"/>
      <c r="AC644" s="39"/>
      <c r="AD644" s="39"/>
      <c r="AE644" s="39"/>
      <c r="AR644" s="230" t="s">
        <v>183</v>
      </c>
      <c r="AT644" s="230" t="s">
        <v>295</v>
      </c>
      <c r="AU644" s="230" t="s">
        <v>91</v>
      </c>
      <c r="AY644" s="18" t="s">
        <v>132</v>
      </c>
      <c r="BE644" s="231">
        <f>IF(N644="základní",J644,0)</f>
        <v>0</v>
      </c>
      <c r="BF644" s="231">
        <f>IF(N644="snížená",J644,0)</f>
        <v>0</v>
      </c>
      <c r="BG644" s="231">
        <f>IF(N644="zákl. přenesená",J644,0)</f>
        <v>0</v>
      </c>
      <c r="BH644" s="231">
        <f>IF(N644="sníž. přenesená",J644,0)</f>
        <v>0</v>
      </c>
      <c r="BI644" s="231">
        <f>IF(N644="nulová",J644,0)</f>
        <v>0</v>
      </c>
      <c r="BJ644" s="18" t="s">
        <v>89</v>
      </c>
      <c r="BK644" s="231">
        <f>ROUND(I644*H644,2)</f>
        <v>0</v>
      </c>
      <c r="BL644" s="18" t="s">
        <v>139</v>
      </c>
      <c r="BM644" s="230" t="s">
        <v>1183</v>
      </c>
    </row>
    <row r="645" s="2" customFormat="1" ht="24.15" customHeight="1">
      <c r="A645" s="39"/>
      <c r="B645" s="40"/>
      <c r="C645" s="219" t="s">
        <v>1184</v>
      </c>
      <c r="D645" s="219" t="s">
        <v>134</v>
      </c>
      <c r="E645" s="220" t="s">
        <v>487</v>
      </c>
      <c r="F645" s="221" t="s">
        <v>488</v>
      </c>
      <c r="G645" s="222" t="s">
        <v>398</v>
      </c>
      <c r="H645" s="223">
        <v>1</v>
      </c>
      <c r="I645" s="224"/>
      <c r="J645" s="225">
        <f>ROUND(I645*H645,2)</f>
        <v>0</v>
      </c>
      <c r="K645" s="221" t="s">
        <v>138</v>
      </c>
      <c r="L645" s="45"/>
      <c r="M645" s="226" t="s">
        <v>1</v>
      </c>
      <c r="N645" s="227" t="s">
        <v>46</v>
      </c>
      <c r="O645" s="92"/>
      <c r="P645" s="228">
        <f>O645*H645</f>
        <v>0</v>
      </c>
      <c r="Q645" s="228">
        <v>0.0013628</v>
      </c>
      <c r="R645" s="228">
        <f>Q645*H645</f>
        <v>0.0013628</v>
      </c>
      <c r="S645" s="228">
        <v>0</v>
      </c>
      <c r="T645" s="229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0" t="s">
        <v>139</v>
      </c>
      <c r="AT645" s="230" t="s">
        <v>134</v>
      </c>
      <c r="AU645" s="230" t="s">
        <v>91</v>
      </c>
      <c r="AY645" s="18" t="s">
        <v>132</v>
      </c>
      <c r="BE645" s="231">
        <f>IF(N645="základní",J645,0)</f>
        <v>0</v>
      </c>
      <c r="BF645" s="231">
        <f>IF(N645="snížená",J645,0)</f>
        <v>0</v>
      </c>
      <c r="BG645" s="231">
        <f>IF(N645="zákl. přenesená",J645,0)</f>
        <v>0</v>
      </c>
      <c r="BH645" s="231">
        <f>IF(N645="sníž. přenesená",J645,0)</f>
        <v>0</v>
      </c>
      <c r="BI645" s="231">
        <f>IF(N645="nulová",J645,0)</f>
        <v>0</v>
      </c>
      <c r="BJ645" s="18" t="s">
        <v>89</v>
      </c>
      <c r="BK645" s="231">
        <f>ROUND(I645*H645,2)</f>
        <v>0</v>
      </c>
      <c r="BL645" s="18" t="s">
        <v>139</v>
      </c>
      <c r="BM645" s="230" t="s">
        <v>1185</v>
      </c>
    </row>
    <row r="646" s="2" customFormat="1" ht="24.15" customHeight="1">
      <c r="A646" s="39"/>
      <c r="B646" s="40"/>
      <c r="C646" s="277" t="s">
        <v>1186</v>
      </c>
      <c r="D646" s="277" t="s">
        <v>295</v>
      </c>
      <c r="E646" s="278" t="s">
        <v>491</v>
      </c>
      <c r="F646" s="279" t="s">
        <v>492</v>
      </c>
      <c r="G646" s="280" t="s">
        <v>398</v>
      </c>
      <c r="H646" s="281">
        <v>1</v>
      </c>
      <c r="I646" s="282"/>
      <c r="J646" s="283">
        <f>ROUND(I646*H646,2)</f>
        <v>0</v>
      </c>
      <c r="K646" s="279" t="s">
        <v>138</v>
      </c>
      <c r="L646" s="284"/>
      <c r="M646" s="285" t="s">
        <v>1</v>
      </c>
      <c r="N646" s="286" t="s">
        <v>46</v>
      </c>
      <c r="O646" s="92"/>
      <c r="P646" s="228">
        <f>O646*H646</f>
        <v>0</v>
      </c>
      <c r="Q646" s="228">
        <v>0.042999999999999997</v>
      </c>
      <c r="R646" s="228">
        <f>Q646*H646</f>
        <v>0.042999999999999997</v>
      </c>
      <c r="S646" s="228">
        <v>0</v>
      </c>
      <c r="T646" s="229">
        <f>S646*H646</f>
        <v>0</v>
      </c>
      <c r="U646" s="39"/>
      <c r="V646" s="39"/>
      <c r="W646" s="39"/>
      <c r="X646" s="39"/>
      <c r="Y646" s="39"/>
      <c r="Z646" s="39"/>
      <c r="AA646" s="39"/>
      <c r="AB646" s="39"/>
      <c r="AC646" s="39"/>
      <c r="AD646" s="39"/>
      <c r="AE646" s="39"/>
      <c r="AR646" s="230" t="s">
        <v>183</v>
      </c>
      <c r="AT646" s="230" t="s">
        <v>295</v>
      </c>
      <c r="AU646" s="230" t="s">
        <v>91</v>
      </c>
      <c r="AY646" s="18" t="s">
        <v>132</v>
      </c>
      <c r="BE646" s="231">
        <f>IF(N646="základní",J646,0)</f>
        <v>0</v>
      </c>
      <c r="BF646" s="231">
        <f>IF(N646="snížená",J646,0)</f>
        <v>0</v>
      </c>
      <c r="BG646" s="231">
        <f>IF(N646="zákl. přenesená",J646,0)</f>
        <v>0</v>
      </c>
      <c r="BH646" s="231">
        <f>IF(N646="sníž. přenesená",J646,0)</f>
        <v>0</v>
      </c>
      <c r="BI646" s="231">
        <f>IF(N646="nulová",J646,0)</f>
        <v>0</v>
      </c>
      <c r="BJ646" s="18" t="s">
        <v>89</v>
      </c>
      <c r="BK646" s="231">
        <f>ROUND(I646*H646,2)</f>
        <v>0</v>
      </c>
      <c r="BL646" s="18" t="s">
        <v>139</v>
      </c>
      <c r="BM646" s="230" t="s">
        <v>1187</v>
      </c>
    </row>
    <row r="647" s="2" customFormat="1" ht="37.8" customHeight="1">
      <c r="A647" s="39"/>
      <c r="B647" s="40"/>
      <c r="C647" s="219" t="s">
        <v>1188</v>
      </c>
      <c r="D647" s="219" t="s">
        <v>134</v>
      </c>
      <c r="E647" s="220" t="s">
        <v>1189</v>
      </c>
      <c r="F647" s="221" t="s">
        <v>1190</v>
      </c>
      <c r="G647" s="222" t="s">
        <v>398</v>
      </c>
      <c r="H647" s="223">
        <v>2</v>
      </c>
      <c r="I647" s="224"/>
      <c r="J647" s="225">
        <f>ROUND(I647*H647,2)</f>
        <v>0</v>
      </c>
      <c r="K647" s="221" t="s">
        <v>138</v>
      </c>
      <c r="L647" s="45"/>
      <c r="M647" s="226" t="s">
        <v>1</v>
      </c>
      <c r="N647" s="227" t="s">
        <v>46</v>
      </c>
      <c r="O647" s="92"/>
      <c r="P647" s="228">
        <f>O647*H647</f>
        <v>0</v>
      </c>
      <c r="Q647" s="228">
        <v>0</v>
      </c>
      <c r="R647" s="228">
        <f>Q647*H647</f>
        <v>0</v>
      </c>
      <c r="S647" s="228">
        <v>0</v>
      </c>
      <c r="T647" s="229">
        <f>S647*H647</f>
        <v>0</v>
      </c>
      <c r="U647" s="39"/>
      <c r="V647" s="39"/>
      <c r="W647" s="39"/>
      <c r="X647" s="39"/>
      <c r="Y647" s="39"/>
      <c r="Z647" s="39"/>
      <c r="AA647" s="39"/>
      <c r="AB647" s="39"/>
      <c r="AC647" s="39"/>
      <c r="AD647" s="39"/>
      <c r="AE647" s="39"/>
      <c r="AR647" s="230" t="s">
        <v>139</v>
      </c>
      <c r="AT647" s="230" t="s">
        <v>134</v>
      </c>
      <c r="AU647" s="230" t="s">
        <v>91</v>
      </c>
      <c r="AY647" s="18" t="s">
        <v>132</v>
      </c>
      <c r="BE647" s="231">
        <f>IF(N647="základní",J647,0)</f>
        <v>0</v>
      </c>
      <c r="BF647" s="231">
        <f>IF(N647="snížená",J647,0)</f>
        <v>0</v>
      </c>
      <c r="BG647" s="231">
        <f>IF(N647="zákl. přenesená",J647,0)</f>
        <v>0</v>
      </c>
      <c r="BH647" s="231">
        <f>IF(N647="sníž. přenesená",J647,0)</f>
        <v>0</v>
      </c>
      <c r="BI647" s="231">
        <f>IF(N647="nulová",J647,0)</f>
        <v>0</v>
      </c>
      <c r="BJ647" s="18" t="s">
        <v>89</v>
      </c>
      <c r="BK647" s="231">
        <f>ROUND(I647*H647,2)</f>
        <v>0</v>
      </c>
      <c r="BL647" s="18" t="s">
        <v>139</v>
      </c>
      <c r="BM647" s="230" t="s">
        <v>1191</v>
      </c>
    </row>
    <row r="648" s="2" customFormat="1" ht="24.15" customHeight="1">
      <c r="A648" s="39"/>
      <c r="B648" s="40"/>
      <c r="C648" s="277" t="s">
        <v>1192</v>
      </c>
      <c r="D648" s="277" t="s">
        <v>295</v>
      </c>
      <c r="E648" s="278" t="s">
        <v>1193</v>
      </c>
      <c r="F648" s="279" t="s">
        <v>1194</v>
      </c>
      <c r="G648" s="280" t="s">
        <v>398</v>
      </c>
      <c r="H648" s="281">
        <v>1</v>
      </c>
      <c r="I648" s="282"/>
      <c r="J648" s="283">
        <f>ROUND(I648*H648,2)</f>
        <v>0</v>
      </c>
      <c r="K648" s="279" t="s">
        <v>1</v>
      </c>
      <c r="L648" s="284"/>
      <c r="M648" s="285" t="s">
        <v>1</v>
      </c>
      <c r="N648" s="286" t="s">
        <v>46</v>
      </c>
      <c r="O648" s="92"/>
      <c r="P648" s="228">
        <f>O648*H648</f>
        <v>0</v>
      </c>
      <c r="Q648" s="228">
        <v>0.0068999999999999999</v>
      </c>
      <c r="R648" s="228">
        <f>Q648*H648</f>
        <v>0.0068999999999999999</v>
      </c>
      <c r="S648" s="228">
        <v>0</v>
      </c>
      <c r="T648" s="229">
        <f>S648*H648</f>
        <v>0</v>
      </c>
      <c r="U648" s="39"/>
      <c r="V648" s="39"/>
      <c r="W648" s="39"/>
      <c r="X648" s="39"/>
      <c r="Y648" s="39"/>
      <c r="Z648" s="39"/>
      <c r="AA648" s="39"/>
      <c r="AB648" s="39"/>
      <c r="AC648" s="39"/>
      <c r="AD648" s="39"/>
      <c r="AE648" s="39"/>
      <c r="AR648" s="230" t="s">
        <v>183</v>
      </c>
      <c r="AT648" s="230" t="s">
        <v>295</v>
      </c>
      <c r="AU648" s="230" t="s">
        <v>91</v>
      </c>
      <c r="AY648" s="18" t="s">
        <v>132</v>
      </c>
      <c r="BE648" s="231">
        <f>IF(N648="základní",J648,0)</f>
        <v>0</v>
      </c>
      <c r="BF648" s="231">
        <f>IF(N648="snížená",J648,0)</f>
        <v>0</v>
      </c>
      <c r="BG648" s="231">
        <f>IF(N648="zákl. přenesená",J648,0)</f>
        <v>0</v>
      </c>
      <c r="BH648" s="231">
        <f>IF(N648="sníž. přenesená",J648,0)</f>
        <v>0</v>
      </c>
      <c r="BI648" s="231">
        <f>IF(N648="nulová",J648,0)</f>
        <v>0</v>
      </c>
      <c r="BJ648" s="18" t="s">
        <v>89</v>
      </c>
      <c r="BK648" s="231">
        <f>ROUND(I648*H648,2)</f>
        <v>0</v>
      </c>
      <c r="BL648" s="18" t="s">
        <v>139</v>
      </c>
      <c r="BM648" s="230" t="s">
        <v>1195</v>
      </c>
    </row>
    <row r="649" s="2" customFormat="1" ht="16.5" customHeight="1">
      <c r="A649" s="39"/>
      <c r="B649" s="40"/>
      <c r="C649" s="277" t="s">
        <v>1196</v>
      </c>
      <c r="D649" s="277" t="s">
        <v>295</v>
      </c>
      <c r="E649" s="278" t="s">
        <v>1197</v>
      </c>
      <c r="F649" s="279" t="s">
        <v>1198</v>
      </c>
      <c r="G649" s="280" t="s">
        <v>398</v>
      </c>
      <c r="H649" s="281">
        <v>1</v>
      </c>
      <c r="I649" s="282"/>
      <c r="J649" s="283">
        <f>ROUND(I649*H649,2)</f>
        <v>0</v>
      </c>
      <c r="K649" s="279" t="s">
        <v>1</v>
      </c>
      <c r="L649" s="284"/>
      <c r="M649" s="285" t="s">
        <v>1</v>
      </c>
      <c r="N649" s="286" t="s">
        <v>46</v>
      </c>
      <c r="O649" s="92"/>
      <c r="P649" s="228">
        <f>O649*H649</f>
        <v>0</v>
      </c>
      <c r="Q649" s="228">
        <v>0.0074999999999999997</v>
      </c>
      <c r="R649" s="228">
        <f>Q649*H649</f>
        <v>0.0074999999999999997</v>
      </c>
      <c r="S649" s="228">
        <v>0</v>
      </c>
      <c r="T649" s="229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30" t="s">
        <v>183</v>
      </c>
      <c r="AT649" s="230" t="s">
        <v>295</v>
      </c>
      <c r="AU649" s="230" t="s">
        <v>91</v>
      </c>
      <c r="AY649" s="18" t="s">
        <v>132</v>
      </c>
      <c r="BE649" s="231">
        <f>IF(N649="základní",J649,0)</f>
        <v>0</v>
      </c>
      <c r="BF649" s="231">
        <f>IF(N649="snížená",J649,0)</f>
        <v>0</v>
      </c>
      <c r="BG649" s="231">
        <f>IF(N649="zákl. přenesená",J649,0)</f>
        <v>0</v>
      </c>
      <c r="BH649" s="231">
        <f>IF(N649="sníž. přenesená",J649,0)</f>
        <v>0</v>
      </c>
      <c r="BI649" s="231">
        <f>IF(N649="nulová",J649,0)</f>
        <v>0</v>
      </c>
      <c r="BJ649" s="18" t="s">
        <v>89</v>
      </c>
      <c r="BK649" s="231">
        <f>ROUND(I649*H649,2)</f>
        <v>0</v>
      </c>
      <c r="BL649" s="18" t="s">
        <v>139</v>
      </c>
      <c r="BM649" s="230" t="s">
        <v>1199</v>
      </c>
    </row>
    <row r="650" s="2" customFormat="1" ht="49.05" customHeight="1">
      <c r="A650" s="39"/>
      <c r="B650" s="40"/>
      <c r="C650" s="219" t="s">
        <v>1200</v>
      </c>
      <c r="D650" s="219" t="s">
        <v>134</v>
      </c>
      <c r="E650" s="220" t="s">
        <v>1201</v>
      </c>
      <c r="F650" s="221" t="s">
        <v>1202</v>
      </c>
      <c r="G650" s="222" t="s">
        <v>398</v>
      </c>
      <c r="H650" s="223">
        <v>3</v>
      </c>
      <c r="I650" s="224"/>
      <c r="J650" s="225">
        <f>ROUND(I650*H650,2)</f>
        <v>0</v>
      </c>
      <c r="K650" s="221" t="s">
        <v>138</v>
      </c>
      <c r="L650" s="45"/>
      <c r="M650" s="226" t="s">
        <v>1</v>
      </c>
      <c r="N650" s="227" t="s">
        <v>46</v>
      </c>
      <c r="O650" s="92"/>
      <c r="P650" s="228">
        <f>O650*H650</f>
        <v>0</v>
      </c>
      <c r="Q650" s="228">
        <v>0.00165424</v>
      </c>
      <c r="R650" s="228">
        <f>Q650*H650</f>
        <v>0.0049627200000000003</v>
      </c>
      <c r="S650" s="228">
        <v>0</v>
      </c>
      <c r="T650" s="229">
        <f>S650*H650</f>
        <v>0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139</v>
      </c>
      <c r="AT650" s="230" t="s">
        <v>134</v>
      </c>
      <c r="AU650" s="230" t="s">
        <v>91</v>
      </c>
      <c r="AY650" s="18" t="s">
        <v>132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89</v>
      </c>
      <c r="BK650" s="231">
        <f>ROUND(I650*H650,2)</f>
        <v>0</v>
      </c>
      <c r="BL650" s="18" t="s">
        <v>139</v>
      </c>
      <c r="BM650" s="230" t="s">
        <v>1203</v>
      </c>
    </row>
    <row r="651" s="14" customFormat="1">
      <c r="A651" s="14"/>
      <c r="B651" s="243"/>
      <c r="C651" s="244"/>
      <c r="D651" s="234" t="s">
        <v>141</v>
      </c>
      <c r="E651" s="245" t="s">
        <v>1</v>
      </c>
      <c r="F651" s="246" t="s">
        <v>972</v>
      </c>
      <c r="G651" s="244"/>
      <c r="H651" s="247">
        <v>3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141</v>
      </c>
      <c r="AU651" s="253" t="s">
        <v>91</v>
      </c>
      <c r="AV651" s="14" t="s">
        <v>91</v>
      </c>
      <c r="AW651" s="14" t="s">
        <v>36</v>
      </c>
      <c r="AX651" s="14" t="s">
        <v>89</v>
      </c>
      <c r="AY651" s="253" t="s">
        <v>132</v>
      </c>
    </row>
    <row r="652" s="2" customFormat="1" ht="24.15" customHeight="1">
      <c r="A652" s="39"/>
      <c r="B652" s="40"/>
      <c r="C652" s="277" t="s">
        <v>1204</v>
      </c>
      <c r="D652" s="277" t="s">
        <v>295</v>
      </c>
      <c r="E652" s="278" t="s">
        <v>1205</v>
      </c>
      <c r="F652" s="279" t="s">
        <v>1206</v>
      </c>
      <c r="G652" s="280" t="s">
        <v>398</v>
      </c>
      <c r="H652" s="281">
        <v>3</v>
      </c>
      <c r="I652" s="282"/>
      <c r="J652" s="283">
        <f>ROUND(I652*H652,2)</f>
        <v>0</v>
      </c>
      <c r="K652" s="279" t="s">
        <v>138</v>
      </c>
      <c r="L652" s="284"/>
      <c r="M652" s="285" t="s">
        <v>1</v>
      </c>
      <c r="N652" s="286" t="s">
        <v>46</v>
      </c>
      <c r="O652" s="92"/>
      <c r="P652" s="228">
        <f>O652*H652</f>
        <v>0</v>
      </c>
      <c r="Q652" s="228">
        <v>0.023</v>
      </c>
      <c r="R652" s="228">
        <f>Q652*H652</f>
        <v>0.069000000000000006</v>
      </c>
      <c r="S652" s="228">
        <v>0</v>
      </c>
      <c r="T652" s="229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0" t="s">
        <v>183</v>
      </c>
      <c r="AT652" s="230" t="s">
        <v>295</v>
      </c>
      <c r="AU652" s="230" t="s">
        <v>91</v>
      </c>
      <c r="AY652" s="18" t="s">
        <v>132</v>
      </c>
      <c r="BE652" s="231">
        <f>IF(N652="základní",J652,0)</f>
        <v>0</v>
      </c>
      <c r="BF652" s="231">
        <f>IF(N652="snížená",J652,0)</f>
        <v>0</v>
      </c>
      <c r="BG652" s="231">
        <f>IF(N652="zákl. přenesená",J652,0)</f>
        <v>0</v>
      </c>
      <c r="BH652" s="231">
        <f>IF(N652="sníž. přenesená",J652,0)</f>
        <v>0</v>
      </c>
      <c r="BI652" s="231">
        <f>IF(N652="nulová",J652,0)</f>
        <v>0</v>
      </c>
      <c r="BJ652" s="18" t="s">
        <v>89</v>
      </c>
      <c r="BK652" s="231">
        <f>ROUND(I652*H652,2)</f>
        <v>0</v>
      </c>
      <c r="BL652" s="18" t="s">
        <v>139</v>
      </c>
      <c r="BM652" s="230" t="s">
        <v>1207</v>
      </c>
    </row>
    <row r="653" s="2" customFormat="1" ht="24.15" customHeight="1">
      <c r="A653" s="39"/>
      <c r="B653" s="40"/>
      <c r="C653" s="277" t="s">
        <v>1208</v>
      </c>
      <c r="D653" s="277" t="s">
        <v>295</v>
      </c>
      <c r="E653" s="278" t="s">
        <v>1209</v>
      </c>
      <c r="F653" s="279" t="s">
        <v>1210</v>
      </c>
      <c r="G653" s="280" t="s">
        <v>398</v>
      </c>
      <c r="H653" s="281">
        <v>3</v>
      </c>
      <c r="I653" s="282"/>
      <c r="J653" s="283">
        <f>ROUND(I653*H653,2)</f>
        <v>0</v>
      </c>
      <c r="K653" s="279" t="s">
        <v>1</v>
      </c>
      <c r="L653" s="284"/>
      <c r="M653" s="285" t="s">
        <v>1</v>
      </c>
      <c r="N653" s="286" t="s">
        <v>46</v>
      </c>
      <c r="O653" s="92"/>
      <c r="P653" s="228">
        <f>O653*H653</f>
        <v>0</v>
      </c>
      <c r="Q653" s="228">
        <v>0.0068199999999999997</v>
      </c>
      <c r="R653" s="228">
        <f>Q653*H653</f>
        <v>0.020459999999999999</v>
      </c>
      <c r="S653" s="228">
        <v>0</v>
      </c>
      <c r="T653" s="229">
        <f>S653*H653</f>
        <v>0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183</v>
      </c>
      <c r="AT653" s="230" t="s">
        <v>295</v>
      </c>
      <c r="AU653" s="230" t="s">
        <v>91</v>
      </c>
      <c r="AY653" s="18" t="s">
        <v>132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89</v>
      </c>
      <c r="BK653" s="231">
        <f>ROUND(I653*H653,2)</f>
        <v>0</v>
      </c>
      <c r="BL653" s="18" t="s">
        <v>139</v>
      </c>
      <c r="BM653" s="230" t="s">
        <v>1211</v>
      </c>
    </row>
    <row r="654" s="2" customFormat="1" ht="37.8" customHeight="1">
      <c r="A654" s="39"/>
      <c r="B654" s="40"/>
      <c r="C654" s="219" t="s">
        <v>1212</v>
      </c>
      <c r="D654" s="219" t="s">
        <v>134</v>
      </c>
      <c r="E654" s="220" t="s">
        <v>1213</v>
      </c>
      <c r="F654" s="221" t="s">
        <v>1214</v>
      </c>
      <c r="G654" s="222" t="s">
        <v>398</v>
      </c>
      <c r="H654" s="223">
        <v>2</v>
      </c>
      <c r="I654" s="224"/>
      <c r="J654" s="225">
        <f>ROUND(I654*H654,2)</f>
        <v>0</v>
      </c>
      <c r="K654" s="221" t="s">
        <v>138</v>
      </c>
      <c r="L654" s="45"/>
      <c r="M654" s="226" t="s">
        <v>1</v>
      </c>
      <c r="N654" s="227" t="s">
        <v>46</v>
      </c>
      <c r="O654" s="92"/>
      <c r="P654" s="228">
        <f>O654*H654</f>
        <v>0</v>
      </c>
      <c r="Q654" s="228">
        <v>0</v>
      </c>
      <c r="R654" s="228">
        <f>Q654*H654</f>
        <v>0</v>
      </c>
      <c r="S654" s="228">
        <v>0</v>
      </c>
      <c r="T654" s="229">
        <f>S654*H654</f>
        <v>0</v>
      </c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R654" s="230" t="s">
        <v>139</v>
      </c>
      <c r="AT654" s="230" t="s">
        <v>134</v>
      </c>
      <c r="AU654" s="230" t="s">
        <v>91</v>
      </c>
      <c r="AY654" s="18" t="s">
        <v>132</v>
      </c>
      <c r="BE654" s="231">
        <f>IF(N654="základní",J654,0)</f>
        <v>0</v>
      </c>
      <c r="BF654" s="231">
        <f>IF(N654="snížená",J654,0)</f>
        <v>0</v>
      </c>
      <c r="BG654" s="231">
        <f>IF(N654="zákl. přenesená",J654,0)</f>
        <v>0</v>
      </c>
      <c r="BH654" s="231">
        <f>IF(N654="sníž. přenesená",J654,0)</f>
        <v>0</v>
      </c>
      <c r="BI654" s="231">
        <f>IF(N654="nulová",J654,0)</f>
        <v>0</v>
      </c>
      <c r="BJ654" s="18" t="s">
        <v>89</v>
      </c>
      <c r="BK654" s="231">
        <f>ROUND(I654*H654,2)</f>
        <v>0</v>
      </c>
      <c r="BL654" s="18" t="s">
        <v>139</v>
      </c>
      <c r="BM654" s="230" t="s">
        <v>1215</v>
      </c>
    </row>
    <row r="655" s="2" customFormat="1" ht="24.15" customHeight="1">
      <c r="A655" s="39"/>
      <c r="B655" s="40"/>
      <c r="C655" s="277" t="s">
        <v>1216</v>
      </c>
      <c r="D655" s="277" t="s">
        <v>295</v>
      </c>
      <c r="E655" s="278" t="s">
        <v>1217</v>
      </c>
      <c r="F655" s="279" t="s">
        <v>1218</v>
      </c>
      <c r="G655" s="280" t="s">
        <v>398</v>
      </c>
      <c r="H655" s="281">
        <v>1</v>
      </c>
      <c r="I655" s="282"/>
      <c r="J655" s="283">
        <f>ROUND(I655*H655,2)</f>
        <v>0</v>
      </c>
      <c r="K655" s="279" t="s">
        <v>1</v>
      </c>
      <c r="L655" s="284"/>
      <c r="M655" s="285" t="s">
        <v>1</v>
      </c>
      <c r="N655" s="286" t="s">
        <v>46</v>
      </c>
      <c r="O655" s="92"/>
      <c r="P655" s="228">
        <f>O655*H655</f>
        <v>0</v>
      </c>
      <c r="Q655" s="228">
        <v>0.012500000000000001</v>
      </c>
      <c r="R655" s="228">
        <f>Q655*H655</f>
        <v>0.012500000000000001</v>
      </c>
      <c r="S655" s="228">
        <v>0</v>
      </c>
      <c r="T655" s="229">
        <f>S655*H655</f>
        <v>0</v>
      </c>
      <c r="U655" s="39"/>
      <c r="V655" s="39"/>
      <c r="W655" s="39"/>
      <c r="X655" s="39"/>
      <c r="Y655" s="39"/>
      <c r="Z655" s="39"/>
      <c r="AA655" s="39"/>
      <c r="AB655" s="39"/>
      <c r="AC655" s="39"/>
      <c r="AD655" s="39"/>
      <c r="AE655" s="39"/>
      <c r="AR655" s="230" t="s">
        <v>183</v>
      </c>
      <c r="AT655" s="230" t="s">
        <v>295</v>
      </c>
      <c r="AU655" s="230" t="s">
        <v>91</v>
      </c>
      <c r="AY655" s="18" t="s">
        <v>132</v>
      </c>
      <c r="BE655" s="231">
        <f>IF(N655="základní",J655,0)</f>
        <v>0</v>
      </c>
      <c r="BF655" s="231">
        <f>IF(N655="snížená",J655,0)</f>
        <v>0</v>
      </c>
      <c r="BG655" s="231">
        <f>IF(N655="zákl. přenesená",J655,0)</f>
        <v>0</v>
      </c>
      <c r="BH655" s="231">
        <f>IF(N655="sníž. přenesená",J655,0)</f>
        <v>0</v>
      </c>
      <c r="BI655" s="231">
        <f>IF(N655="nulová",J655,0)</f>
        <v>0</v>
      </c>
      <c r="BJ655" s="18" t="s">
        <v>89</v>
      </c>
      <c r="BK655" s="231">
        <f>ROUND(I655*H655,2)</f>
        <v>0</v>
      </c>
      <c r="BL655" s="18" t="s">
        <v>139</v>
      </c>
      <c r="BM655" s="230" t="s">
        <v>1219</v>
      </c>
    </row>
    <row r="656" s="2" customFormat="1" ht="16.5" customHeight="1">
      <c r="A656" s="39"/>
      <c r="B656" s="40"/>
      <c r="C656" s="277" t="s">
        <v>1220</v>
      </c>
      <c r="D656" s="277" t="s">
        <v>295</v>
      </c>
      <c r="E656" s="278" t="s">
        <v>1221</v>
      </c>
      <c r="F656" s="279" t="s">
        <v>1222</v>
      </c>
      <c r="G656" s="280" t="s">
        <v>398</v>
      </c>
      <c r="H656" s="281">
        <v>1</v>
      </c>
      <c r="I656" s="282"/>
      <c r="J656" s="283">
        <f>ROUND(I656*H656,2)</f>
        <v>0</v>
      </c>
      <c r="K656" s="279" t="s">
        <v>1</v>
      </c>
      <c r="L656" s="284"/>
      <c r="M656" s="285" t="s">
        <v>1</v>
      </c>
      <c r="N656" s="286" t="s">
        <v>46</v>
      </c>
      <c r="O656" s="92"/>
      <c r="P656" s="228">
        <f>O656*H656</f>
        <v>0</v>
      </c>
      <c r="Q656" s="228">
        <v>0.0091999999999999998</v>
      </c>
      <c r="R656" s="228">
        <f>Q656*H656</f>
        <v>0.0091999999999999998</v>
      </c>
      <c r="S656" s="228">
        <v>0</v>
      </c>
      <c r="T656" s="229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183</v>
      </c>
      <c r="AT656" s="230" t="s">
        <v>295</v>
      </c>
      <c r="AU656" s="230" t="s">
        <v>91</v>
      </c>
      <c r="AY656" s="18" t="s">
        <v>132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89</v>
      </c>
      <c r="BK656" s="231">
        <f>ROUND(I656*H656,2)</f>
        <v>0</v>
      </c>
      <c r="BL656" s="18" t="s">
        <v>139</v>
      </c>
      <c r="BM656" s="230" t="s">
        <v>1223</v>
      </c>
    </row>
    <row r="657" s="2" customFormat="1" ht="24.15" customHeight="1">
      <c r="A657" s="39"/>
      <c r="B657" s="40"/>
      <c r="C657" s="219" t="s">
        <v>1224</v>
      </c>
      <c r="D657" s="219" t="s">
        <v>134</v>
      </c>
      <c r="E657" s="220" t="s">
        <v>1225</v>
      </c>
      <c r="F657" s="221" t="s">
        <v>1226</v>
      </c>
      <c r="G657" s="222" t="s">
        <v>398</v>
      </c>
      <c r="H657" s="223">
        <v>6</v>
      </c>
      <c r="I657" s="224"/>
      <c r="J657" s="225">
        <f>ROUND(I657*H657,2)</f>
        <v>0</v>
      </c>
      <c r="K657" s="221" t="s">
        <v>1</v>
      </c>
      <c r="L657" s="45"/>
      <c r="M657" s="226" t="s">
        <v>1</v>
      </c>
      <c r="N657" s="227" t="s">
        <v>46</v>
      </c>
      <c r="O657" s="92"/>
      <c r="P657" s="228">
        <f>O657*H657</f>
        <v>0</v>
      </c>
      <c r="Q657" s="228">
        <v>0</v>
      </c>
      <c r="R657" s="228">
        <f>Q657*H657</f>
        <v>0</v>
      </c>
      <c r="S657" s="228">
        <v>0.039849999999999997</v>
      </c>
      <c r="T657" s="229">
        <f>S657*H657</f>
        <v>0.23909999999999998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30" t="s">
        <v>139</v>
      </c>
      <c r="AT657" s="230" t="s">
        <v>134</v>
      </c>
      <c r="AU657" s="230" t="s">
        <v>91</v>
      </c>
      <c r="AY657" s="18" t="s">
        <v>132</v>
      </c>
      <c r="BE657" s="231">
        <f>IF(N657="základní",J657,0)</f>
        <v>0</v>
      </c>
      <c r="BF657" s="231">
        <f>IF(N657="snížená",J657,0)</f>
        <v>0</v>
      </c>
      <c r="BG657" s="231">
        <f>IF(N657="zákl. přenesená",J657,0)</f>
        <v>0</v>
      </c>
      <c r="BH657" s="231">
        <f>IF(N657="sníž. přenesená",J657,0)</f>
        <v>0</v>
      </c>
      <c r="BI657" s="231">
        <f>IF(N657="nulová",J657,0)</f>
        <v>0</v>
      </c>
      <c r="BJ657" s="18" t="s">
        <v>89</v>
      </c>
      <c r="BK657" s="231">
        <f>ROUND(I657*H657,2)</f>
        <v>0</v>
      </c>
      <c r="BL657" s="18" t="s">
        <v>139</v>
      </c>
      <c r="BM657" s="230" t="s">
        <v>1227</v>
      </c>
    </row>
    <row r="658" s="2" customFormat="1">
      <c r="A658" s="39"/>
      <c r="B658" s="40"/>
      <c r="C658" s="41"/>
      <c r="D658" s="234" t="s">
        <v>392</v>
      </c>
      <c r="E658" s="41"/>
      <c r="F658" s="287" t="s">
        <v>1228</v>
      </c>
      <c r="G658" s="41"/>
      <c r="H658" s="41"/>
      <c r="I658" s="288"/>
      <c r="J658" s="41"/>
      <c r="K658" s="41"/>
      <c r="L658" s="45"/>
      <c r="M658" s="289"/>
      <c r="N658" s="290"/>
      <c r="O658" s="92"/>
      <c r="P658" s="92"/>
      <c r="Q658" s="92"/>
      <c r="R658" s="92"/>
      <c r="S658" s="92"/>
      <c r="T658" s="93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392</v>
      </c>
      <c r="AU658" s="18" t="s">
        <v>91</v>
      </c>
    </row>
    <row r="659" s="2" customFormat="1" ht="24.15" customHeight="1">
      <c r="A659" s="39"/>
      <c r="B659" s="40"/>
      <c r="C659" s="219" t="s">
        <v>1229</v>
      </c>
      <c r="D659" s="219" t="s">
        <v>134</v>
      </c>
      <c r="E659" s="220" t="s">
        <v>1230</v>
      </c>
      <c r="F659" s="221" t="s">
        <v>1231</v>
      </c>
      <c r="G659" s="222" t="s">
        <v>398</v>
      </c>
      <c r="H659" s="223">
        <v>1</v>
      </c>
      <c r="I659" s="224"/>
      <c r="J659" s="225">
        <f>ROUND(I659*H659,2)</f>
        <v>0</v>
      </c>
      <c r="K659" s="221" t="s">
        <v>138</v>
      </c>
      <c r="L659" s="45"/>
      <c r="M659" s="226" t="s">
        <v>1</v>
      </c>
      <c r="N659" s="227" t="s">
        <v>46</v>
      </c>
      <c r="O659" s="92"/>
      <c r="P659" s="228">
        <f>O659*H659</f>
        <v>0</v>
      </c>
      <c r="Q659" s="228">
        <v>0.0028276400000000002</v>
      </c>
      <c r="R659" s="228">
        <f>Q659*H659</f>
        <v>0.0028276400000000002</v>
      </c>
      <c r="S659" s="228">
        <v>0</v>
      </c>
      <c r="T659" s="229">
        <f>S659*H659</f>
        <v>0</v>
      </c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R659" s="230" t="s">
        <v>139</v>
      </c>
      <c r="AT659" s="230" t="s">
        <v>134</v>
      </c>
      <c r="AU659" s="230" t="s">
        <v>91</v>
      </c>
      <c r="AY659" s="18" t="s">
        <v>132</v>
      </c>
      <c r="BE659" s="231">
        <f>IF(N659="základní",J659,0)</f>
        <v>0</v>
      </c>
      <c r="BF659" s="231">
        <f>IF(N659="snížená",J659,0)</f>
        <v>0</v>
      </c>
      <c r="BG659" s="231">
        <f>IF(N659="zákl. přenesená",J659,0)</f>
        <v>0</v>
      </c>
      <c r="BH659" s="231">
        <f>IF(N659="sníž. přenesená",J659,0)</f>
        <v>0</v>
      </c>
      <c r="BI659" s="231">
        <f>IF(N659="nulová",J659,0)</f>
        <v>0</v>
      </c>
      <c r="BJ659" s="18" t="s">
        <v>89</v>
      </c>
      <c r="BK659" s="231">
        <f>ROUND(I659*H659,2)</f>
        <v>0</v>
      </c>
      <c r="BL659" s="18" t="s">
        <v>139</v>
      </c>
      <c r="BM659" s="230" t="s">
        <v>1232</v>
      </c>
    </row>
    <row r="660" s="2" customFormat="1" ht="24.15" customHeight="1">
      <c r="A660" s="39"/>
      <c r="B660" s="40"/>
      <c r="C660" s="277" t="s">
        <v>1233</v>
      </c>
      <c r="D660" s="277" t="s">
        <v>295</v>
      </c>
      <c r="E660" s="278" t="s">
        <v>1234</v>
      </c>
      <c r="F660" s="279" t="s">
        <v>1235</v>
      </c>
      <c r="G660" s="280" t="s">
        <v>398</v>
      </c>
      <c r="H660" s="281">
        <v>1</v>
      </c>
      <c r="I660" s="282"/>
      <c r="J660" s="283">
        <f>ROUND(I660*H660,2)</f>
        <v>0</v>
      </c>
      <c r="K660" s="279" t="s">
        <v>138</v>
      </c>
      <c r="L660" s="284"/>
      <c r="M660" s="285" t="s">
        <v>1</v>
      </c>
      <c r="N660" s="286" t="s">
        <v>46</v>
      </c>
      <c r="O660" s="92"/>
      <c r="P660" s="228">
        <f>O660*H660</f>
        <v>0</v>
      </c>
      <c r="Q660" s="228">
        <v>0.042000000000000003</v>
      </c>
      <c r="R660" s="228">
        <f>Q660*H660</f>
        <v>0.042000000000000003</v>
      </c>
      <c r="S660" s="228">
        <v>0</v>
      </c>
      <c r="T660" s="229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0" t="s">
        <v>183</v>
      </c>
      <c r="AT660" s="230" t="s">
        <v>295</v>
      </c>
      <c r="AU660" s="230" t="s">
        <v>91</v>
      </c>
      <c r="AY660" s="18" t="s">
        <v>132</v>
      </c>
      <c r="BE660" s="231">
        <f>IF(N660="základní",J660,0)</f>
        <v>0</v>
      </c>
      <c r="BF660" s="231">
        <f>IF(N660="snížená",J660,0)</f>
        <v>0</v>
      </c>
      <c r="BG660" s="231">
        <f>IF(N660="zákl. přenesená",J660,0)</f>
        <v>0</v>
      </c>
      <c r="BH660" s="231">
        <f>IF(N660="sníž. přenesená",J660,0)</f>
        <v>0</v>
      </c>
      <c r="BI660" s="231">
        <f>IF(N660="nulová",J660,0)</f>
        <v>0</v>
      </c>
      <c r="BJ660" s="18" t="s">
        <v>89</v>
      </c>
      <c r="BK660" s="231">
        <f>ROUND(I660*H660,2)</f>
        <v>0</v>
      </c>
      <c r="BL660" s="18" t="s">
        <v>139</v>
      </c>
      <c r="BM660" s="230" t="s">
        <v>1236</v>
      </c>
    </row>
    <row r="661" s="2" customFormat="1" ht="37.8" customHeight="1">
      <c r="A661" s="39"/>
      <c r="B661" s="40"/>
      <c r="C661" s="219" t="s">
        <v>1237</v>
      </c>
      <c r="D661" s="219" t="s">
        <v>134</v>
      </c>
      <c r="E661" s="220" t="s">
        <v>1238</v>
      </c>
      <c r="F661" s="221" t="s">
        <v>1239</v>
      </c>
      <c r="G661" s="222" t="s">
        <v>398</v>
      </c>
      <c r="H661" s="223">
        <v>2</v>
      </c>
      <c r="I661" s="224"/>
      <c r="J661" s="225">
        <f>ROUND(I661*H661,2)</f>
        <v>0</v>
      </c>
      <c r="K661" s="221" t="s">
        <v>138</v>
      </c>
      <c r="L661" s="45"/>
      <c r="M661" s="226" t="s">
        <v>1</v>
      </c>
      <c r="N661" s="227" t="s">
        <v>46</v>
      </c>
      <c r="O661" s="92"/>
      <c r="P661" s="228">
        <f>O661*H661</f>
        <v>0</v>
      </c>
      <c r="Q661" s="228">
        <v>0.00351812</v>
      </c>
      <c r="R661" s="228">
        <f>Q661*H661</f>
        <v>0.00703624</v>
      </c>
      <c r="S661" s="228">
        <v>0</v>
      </c>
      <c r="T661" s="229">
        <f>S661*H661</f>
        <v>0</v>
      </c>
      <c r="U661" s="39"/>
      <c r="V661" s="39"/>
      <c r="W661" s="39"/>
      <c r="X661" s="39"/>
      <c r="Y661" s="39"/>
      <c r="Z661" s="39"/>
      <c r="AA661" s="39"/>
      <c r="AB661" s="39"/>
      <c r="AC661" s="39"/>
      <c r="AD661" s="39"/>
      <c r="AE661" s="39"/>
      <c r="AR661" s="230" t="s">
        <v>139</v>
      </c>
      <c r="AT661" s="230" t="s">
        <v>134</v>
      </c>
      <c r="AU661" s="230" t="s">
        <v>91</v>
      </c>
      <c r="AY661" s="18" t="s">
        <v>132</v>
      </c>
      <c r="BE661" s="231">
        <f>IF(N661="základní",J661,0)</f>
        <v>0</v>
      </c>
      <c r="BF661" s="231">
        <f>IF(N661="snížená",J661,0)</f>
        <v>0</v>
      </c>
      <c r="BG661" s="231">
        <f>IF(N661="zákl. přenesená",J661,0)</f>
        <v>0</v>
      </c>
      <c r="BH661" s="231">
        <f>IF(N661="sníž. přenesená",J661,0)</f>
        <v>0</v>
      </c>
      <c r="BI661" s="231">
        <f>IF(N661="nulová",J661,0)</f>
        <v>0</v>
      </c>
      <c r="BJ661" s="18" t="s">
        <v>89</v>
      </c>
      <c r="BK661" s="231">
        <f>ROUND(I661*H661,2)</f>
        <v>0</v>
      </c>
      <c r="BL661" s="18" t="s">
        <v>139</v>
      </c>
      <c r="BM661" s="230" t="s">
        <v>1240</v>
      </c>
    </row>
    <row r="662" s="2" customFormat="1" ht="16.5" customHeight="1">
      <c r="A662" s="39"/>
      <c r="B662" s="40"/>
      <c r="C662" s="277" t="s">
        <v>1241</v>
      </c>
      <c r="D662" s="277" t="s">
        <v>295</v>
      </c>
      <c r="E662" s="278" t="s">
        <v>1242</v>
      </c>
      <c r="F662" s="279" t="s">
        <v>1243</v>
      </c>
      <c r="G662" s="280" t="s">
        <v>398</v>
      </c>
      <c r="H662" s="281">
        <v>2</v>
      </c>
      <c r="I662" s="282"/>
      <c r="J662" s="283">
        <f>ROUND(I662*H662,2)</f>
        <v>0</v>
      </c>
      <c r="K662" s="279" t="s">
        <v>1</v>
      </c>
      <c r="L662" s="284"/>
      <c r="M662" s="285" t="s">
        <v>1</v>
      </c>
      <c r="N662" s="286" t="s">
        <v>46</v>
      </c>
      <c r="O662" s="92"/>
      <c r="P662" s="228">
        <f>O662*H662</f>
        <v>0</v>
      </c>
      <c r="Q662" s="228">
        <v>0.014800000000000001</v>
      </c>
      <c r="R662" s="228">
        <f>Q662*H662</f>
        <v>0.029600000000000001</v>
      </c>
      <c r="S662" s="228">
        <v>0</v>
      </c>
      <c r="T662" s="229">
        <f>S662*H662</f>
        <v>0</v>
      </c>
      <c r="U662" s="39"/>
      <c r="V662" s="39"/>
      <c r="W662" s="39"/>
      <c r="X662" s="39"/>
      <c r="Y662" s="39"/>
      <c r="Z662" s="39"/>
      <c r="AA662" s="39"/>
      <c r="AB662" s="39"/>
      <c r="AC662" s="39"/>
      <c r="AD662" s="39"/>
      <c r="AE662" s="39"/>
      <c r="AR662" s="230" t="s">
        <v>183</v>
      </c>
      <c r="AT662" s="230" t="s">
        <v>295</v>
      </c>
      <c r="AU662" s="230" t="s">
        <v>91</v>
      </c>
      <c r="AY662" s="18" t="s">
        <v>132</v>
      </c>
      <c r="BE662" s="231">
        <f>IF(N662="základní",J662,0)</f>
        <v>0</v>
      </c>
      <c r="BF662" s="231">
        <f>IF(N662="snížená",J662,0)</f>
        <v>0</v>
      </c>
      <c r="BG662" s="231">
        <f>IF(N662="zákl. přenesená",J662,0)</f>
        <v>0</v>
      </c>
      <c r="BH662" s="231">
        <f>IF(N662="sníž. přenesená",J662,0)</f>
        <v>0</v>
      </c>
      <c r="BI662" s="231">
        <f>IF(N662="nulová",J662,0)</f>
        <v>0</v>
      </c>
      <c r="BJ662" s="18" t="s">
        <v>89</v>
      </c>
      <c r="BK662" s="231">
        <f>ROUND(I662*H662,2)</f>
        <v>0</v>
      </c>
      <c r="BL662" s="18" t="s">
        <v>139</v>
      </c>
      <c r="BM662" s="230" t="s">
        <v>1244</v>
      </c>
    </row>
    <row r="663" s="2" customFormat="1" ht="37.8" customHeight="1">
      <c r="A663" s="39"/>
      <c r="B663" s="40"/>
      <c r="C663" s="219" t="s">
        <v>1245</v>
      </c>
      <c r="D663" s="219" t="s">
        <v>134</v>
      </c>
      <c r="E663" s="220" t="s">
        <v>1246</v>
      </c>
      <c r="F663" s="221" t="s">
        <v>1247</v>
      </c>
      <c r="G663" s="222" t="s">
        <v>398</v>
      </c>
      <c r="H663" s="223">
        <v>2</v>
      </c>
      <c r="I663" s="224"/>
      <c r="J663" s="225">
        <f>ROUND(I663*H663,2)</f>
        <v>0</v>
      </c>
      <c r="K663" s="221" t="s">
        <v>138</v>
      </c>
      <c r="L663" s="45"/>
      <c r="M663" s="226" t="s">
        <v>1</v>
      </c>
      <c r="N663" s="227" t="s">
        <v>46</v>
      </c>
      <c r="O663" s="92"/>
      <c r="P663" s="228">
        <f>O663*H663</f>
        <v>0</v>
      </c>
      <c r="Q663" s="228">
        <v>0</v>
      </c>
      <c r="R663" s="228">
        <f>Q663*H663</f>
        <v>0</v>
      </c>
      <c r="S663" s="228">
        <v>0</v>
      </c>
      <c r="T663" s="229">
        <f>S663*H663</f>
        <v>0</v>
      </c>
      <c r="U663" s="39"/>
      <c r="V663" s="39"/>
      <c r="W663" s="39"/>
      <c r="X663" s="39"/>
      <c r="Y663" s="39"/>
      <c r="Z663" s="39"/>
      <c r="AA663" s="39"/>
      <c r="AB663" s="39"/>
      <c r="AC663" s="39"/>
      <c r="AD663" s="39"/>
      <c r="AE663" s="39"/>
      <c r="AR663" s="230" t="s">
        <v>139</v>
      </c>
      <c r="AT663" s="230" t="s">
        <v>134</v>
      </c>
      <c r="AU663" s="230" t="s">
        <v>91</v>
      </c>
      <c r="AY663" s="18" t="s">
        <v>132</v>
      </c>
      <c r="BE663" s="231">
        <f>IF(N663="základní",J663,0)</f>
        <v>0</v>
      </c>
      <c r="BF663" s="231">
        <f>IF(N663="snížená",J663,0)</f>
        <v>0</v>
      </c>
      <c r="BG663" s="231">
        <f>IF(N663="zákl. přenesená",J663,0)</f>
        <v>0</v>
      </c>
      <c r="BH663" s="231">
        <f>IF(N663="sníž. přenesená",J663,0)</f>
        <v>0</v>
      </c>
      <c r="BI663" s="231">
        <f>IF(N663="nulová",J663,0)</f>
        <v>0</v>
      </c>
      <c r="BJ663" s="18" t="s">
        <v>89</v>
      </c>
      <c r="BK663" s="231">
        <f>ROUND(I663*H663,2)</f>
        <v>0</v>
      </c>
      <c r="BL663" s="18" t="s">
        <v>139</v>
      </c>
      <c r="BM663" s="230" t="s">
        <v>1248</v>
      </c>
    </row>
    <row r="664" s="2" customFormat="1" ht="24.15" customHeight="1">
      <c r="A664" s="39"/>
      <c r="B664" s="40"/>
      <c r="C664" s="277" t="s">
        <v>1249</v>
      </c>
      <c r="D664" s="277" t="s">
        <v>295</v>
      </c>
      <c r="E664" s="278" t="s">
        <v>1250</v>
      </c>
      <c r="F664" s="279" t="s">
        <v>1251</v>
      </c>
      <c r="G664" s="280" t="s">
        <v>398</v>
      </c>
      <c r="H664" s="281">
        <v>2</v>
      </c>
      <c r="I664" s="282"/>
      <c r="J664" s="283">
        <f>ROUND(I664*H664,2)</f>
        <v>0</v>
      </c>
      <c r="K664" s="279" t="s">
        <v>1</v>
      </c>
      <c r="L664" s="284"/>
      <c r="M664" s="285" t="s">
        <v>1</v>
      </c>
      <c r="N664" s="286" t="s">
        <v>46</v>
      </c>
      <c r="O664" s="92"/>
      <c r="P664" s="228">
        <f>O664*H664</f>
        <v>0</v>
      </c>
      <c r="Q664" s="228">
        <v>0.014</v>
      </c>
      <c r="R664" s="228">
        <f>Q664*H664</f>
        <v>0.028000000000000001</v>
      </c>
      <c r="S664" s="228">
        <v>0</v>
      </c>
      <c r="T664" s="229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0" t="s">
        <v>183</v>
      </c>
      <c r="AT664" s="230" t="s">
        <v>295</v>
      </c>
      <c r="AU664" s="230" t="s">
        <v>91</v>
      </c>
      <c r="AY664" s="18" t="s">
        <v>132</v>
      </c>
      <c r="BE664" s="231">
        <f>IF(N664="základní",J664,0)</f>
        <v>0</v>
      </c>
      <c r="BF664" s="231">
        <f>IF(N664="snížená",J664,0)</f>
        <v>0</v>
      </c>
      <c r="BG664" s="231">
        <f>IF(N664="zákl. přenesená",J664,0)</f>
        <v>0</v>
      </c>
      <c r="BH664" s="231">
        <f>IF(N664="sníž. přenesená",J664,0)</f>
        <v>0</v>
      </c>
      <c r="BI664" s="231">
        <f>IF(N664="nulová",J664,0)</f>
        <v>0</v>
      </c>
      <c r="BJ664" s="18" t="s">
        <v>89</v>
      </c>
      <c r="BK664" s="231">
        <f>ROUND(I664*H664,2)</f>
        <v>0</v>
      </c>
      <c r="BL664" s="18" t="s">
        <v>139</v>
      </c>
      <c r="BM664" s="230" t="s">
        <v>1252</v>
      </c>
    </row>
    <row r="665" s="2" customFormat="1" ht="49.05" customHeight="1">
      <c r="A665" s="39"/>
      <c r="B665" s="40"/>
      <c r="C665" s="219" t="s">
        <v>1253</v>
      </c>
      <c r="D665" s="219" t="s">
        <v>134</v>
      </c>
      <c r="E665" s="220" t="s">
        <v>495</v>
      </c>
      <c r="F665" s="221" t="s">
        <v>496</v>
      </c>
      <c r="G665" s="222" t="s">
        <v>398</v>
      </c>
      <c r="H665" s="223">
        <v>6</v>
      </c>
      <c r="I665" s="224"/>
      <c r="J665" s="225">
        <f>ROUND(I665*H665,2)</f>
        <v>0</v>
      </c>
      <c r="K665" s="221" t="s">
        <v>138</v>
      </c>
      <c r="L665" s="45"/>
      <c r="M665" s="226" t="s">
        <v>1</v>
      </c>
      <c r="N665" s="227" t="s">
        <v>46</v>
      </c>
      <c r="O665" s="92"/>
      <c r="P665" s="228">
        <f>O665*H665</f>
        <v>0</v>
      </c>
      <c r="Q665" s="228">
        <v>0.0054459599999999997</v>
      </c>
      <c r="R665" s="228">
        <f>Q665*H665</f>
        <v>0.032675759999999998</v>
      </c>
      <c r="S665" s="228">
        <v>0</v>
      </c>
      <c r="T665" s="229">
        <f>S665*H665</f>
        <v>0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139</v>
      </c>
      <c r="AT665" s="230" t="s">
        <v>134</v>
      </c>
      <c r="AU665" s="230" t="s">
        <v>91</v>
      </c>
      <c r="AY665" s="18" t="s">
        <v>132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89</v>
      </c>
      <c r="BK665" s="231">
        <f>ROUND(I665*H665,2)</f>
        <v>0</v>
      </c>
      <c r="BL665" s="18" t="s">
        <v>139</v>
      </c>
      <c r="BM665" s="230" t="s">
        <v>1254</v>
      </c>
    </row>
    <row r="666" s="14" customFormat="1">
      <c r="A666" s="14"/>
      <c r="B666" s="243"/>
      <c r="C666" s="244"/>
      <c r="D666" s="234" t="s">
        <v>141</v>
      </c>
      <c r="E666" s="245" t="s">
        <v>1</v>
      </c>
      <c r="F666" s="246" t="s">
        <v>1255</v>
      </c>
      <c r="G666" s="244"/>
      <c r="H666" s="247">
        <v>6</v>
      </c>
      <c r="I666" s="248"/>
      <c r="J666" s="244"/>
      <c r="K666" s="244"/>
      <c r="L666" s="249"/>
      <c r="M666" s="250"/>
      <c r="N666" s="251"/>
      <c r="O666" s="251"/>
      <c r="P666" s="251"/>
      <c r="Q666" s="251"/>
      <c r="R666" s="251"/>
      <c r="S666" s="251"/>
      <c r="T666" s="252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3" t="s">
        <v>141</v>
      </c>
      <c r="AU666" s="253" t="s">
        <v>91</v>
      </c>
      <c r="AV666" s="14" t="s">
        <v>91</v>
      </c>
      <c r="AW666" s="14" t="s">
        <v>36</v>
      </c>
      <c r="AX666" s="14" t="s">
        <v>89</v>
      </c>
      <c r="AY666" s="253" t="s">
        <v>132</v>
      </c>
    </row>
    <row r="667" s="2" customFormat="1" ht="24.15" customHeight="1">
      <c r="A667" s="39"/>
      <c r="B667" s="40"/>
      <c r="C667" s="277" t="s">
        <v>1256</v>
      </c>
      <c r="D667" s="277" t="s">
        <v>295</v>
      </c>
      <c r="E667" s="278" t="s">
        <v>499</v>
      </c>
      <c r="F667" s="279" t="s">
        <v>500</v>
      </c>
      <c r="G667" s="280" t="s">
        <v>398</v>
      </c>
      <c r="H667" s="281">
        <v>6</v>
      </c>
      <c r="I667" s="282"/>
      <c r="J667" s="283">
        <f>ROUND(I667*H667,2)</f>
        <v>0</v>
      </c>
      <c r="K667" s="279" t="s">
        <v>138</v>
      </c>
      <c r="L667" s="284"/>
      <c r="M667" s="285" t="s">
        <v>1</v>
      </c>
      <c r="N667" s="286" t="s">
        <v>46</v>
      </c>
      <c r="O667" s="92"/>
      <c r="P667" s="228">
        <f>O667*H667</f>
        <v>0</v>
      </c>
      <c r="Q667" s="228">
        <v>0.14899999999999999</v>
      </c>
      <c r="R667" s="228">
        <f>Q667*H667</f>
        <v>0.89399999999999991</v>
      </c>
      <c r="S667" s="228">
        <v>0</v>
      </c>
      <c r="T667" s="229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30" t="s">
        <v>183</v>
      </c>
      <c r="AT667" s="230" t="s">
        <v>295</v>
      </c>
      <c r="AU667" s="230" t="s">
        <v>91</v>
      </c>
      <c r="AY667" s="18" t="s">
        <v>132</v>
      </c>
      <c r="BE667" s="231">
        <f>IF(N667="základní",J667,0)</f>
        <v>0</v>
      </c>
      <c r="BF667" s="231">
        <f>IF(N667="snížená",J667,0)</f>
        <v>0</v>
      </c>
      <c r="BG667" s="231">
        <f>IF(N667="zákl. přenesená",J667,0)</f>
        <v>0</v>
      </c>
      <c r="BH667" s="231">
        <f>IF(N667="sníž. přenesená",J667,0)</f>
        <v>0</v>
      </c>
      <c r="BI667" s="231">
        <f>IF(N667="nulová",J667,0)</f>
        <v>0</v>
      </c>
      <c r="BJ667" s="18" t="s">
        <v>89</v>
      </c>
      <c r="BK667" s="231">
        <f>ROUND(I667*H667,2)</f>
        <v>0</v>
      </c>
      <c r="BL667" s="18" t="s">
        <v>139</v>
      </c>
      <c r="BM667" s="230" t="s">
        <v>1257</v>
      </c>
    </row>
    <row r="668" s="2" customFormat="1" ht="24.15" customHeight="1">
      <c r="A668" s="39"/>
      <c r="B668" s="40"/>
      <c r="C668" s="277" t="s">
        <v>1258</v>
      </c>
      <c r="D668" s="277" t="s">
        <v>295</v>
      </c>
      <c r="E668" s="278" t="s">
        <v>503</v>
      </c>
      <c r="F668" s="279" t="s">
        <v>504</v>
      </c>
      <c r="G668" s="280" t="s">
        <v>398</v>
      </c>
      <c r="H668" s="281">
        <v>6</v>
      </c>
      <c r="I668" s="282"/>
      <c r="J668" s="283">
        <f>ROUND(I668*H668,2)</f>
        <v>0</v>
      </c>
      <c r="K668" s="279" t="s">
        <v>1</v>
      </c>
      <c r="L668" s="284"/>
      <c r="M668" s="285" t="s">
        <v>1</v>
      </c>
      <c r="N668" s="286" t="s">
        <v>46</v>
      </c>
      <c r="O668" s="92"/>
      <c r="P668" s="228">
        <f>O668*H668</f>
        <v>0</v>
      </c>
      <c r="Q668" s="228">
        <v>0.0069699999999999996</v>
      </c>
      <c r="R668" s="228">
        <f>Q668*H668</f>
        <v>0.041819999999999996</v>
      </c>
      <c r="S668" s="228">
        <v>0</v>
      </c>
      <c r="T668" s="229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0" t="s">
        <v>183</v>
      </c>
      <c r="AT668" s="230" t="s">
        <v>295</v>
      </c>
      <c r="AU668" s="230" t="s">
        <v>91</v>
      </c>
      <c r="AY668" s="18" t="s">
        <v>132</v>
      </c>
      <c r="BE668" s="231">
        <f>IF(N668="základní",J668,0)</f>
        <v>0</v>
      </c>
      <c r="BF668" s="231">
        <f>IF(N668="snížená",J668,0)</f>
        <v>0</v>
      </c>
      <c r="BG668" s="231">
        <f>IF(N668="zákl. přenesená",J668,0)</f>
        <v>0</v>
      </c>
      <c r="BH668" s="231">
        <f>IF(N668="sníž. přenesená",J668,0)</f>
        <v>0</v>
      </c>
      <c r="BI668" s="231">
        <f>IF(N668="nulová",J668,0)</f>
        <v>0</v>
      </c>
      <c r="BJ668" s="18" t="s">
        <v>89</v>
      </c>
      <c r="BK668" s="231">
        <f>ROUND(I668*H668,2)</f>
        <v>0</v>
      </c>
      <c r="BL668" s="18" t="s">
        <v>139</v>
      </c>
      <c r="BM668" s="230" t="s">
        <v>1259</v>
      </c>
    </row>
    <row r="669" s="2" customFormat="1" ht="44.25" customHeight="1">
      <c r="A669" s="39"/>
      <c r="B669" s="40"/>
      <c r="C669" s="219" t="s">
        <v>1260</v>
      </c>
      <c r="D669" s="219" t="s">
        <v>134</v>
      </c>
      <c r="E669" s="220" t="s">
        <v>507</v>
      </c>
      <c r="F669" s="221" t="s">
        <v>508</v>
      </c>
      <c r="G669" s="222" t="s">
        <v>398</v>
      </c>
      <c r="H669" s="223">
        <v>2</v>
      </c>
      <c r="I669" s="224"/>
      <c r="J669" s="225">
        <f>ROUND(I669*H669,2)</f>
        <v>0</v>
      </c>
      <c r="K669" s="221" t="s">
        <v>138</v>
      </c>
      <c r="L669" s="45"/>
      <c r="M669" s="226" t="s">
        <v>1</v>
      </c>
      <c r="N669" s="227" t="s">
        <v>46</v>
      </c>
      <c r="O669" s="92"/>
      <c r="P669" s="228">
        <f>O669*H669</f>
        <v>0</v>
      </c>
      <c r="Q669" s="228">
        <v>0</v>
      </c>
      <c r="R669" s="228">
        <f>Q669*H669</f>
        <v>0</v>
      </c>
      <c r="S669" s="228">
        <v>0</v>
      </c>
      <c r="T669" s="229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30" t="s">
        <v>139</v>
      </c>
      <c r="AT669" s="230" t="s">
        <v>134</v>
      </c>
      <c r="AU669" s="230" t="s">
        <v>91</v>
      </c>
      <c r="AY669" s="18" t="s">
        <v>132</v>
      </c>
      <c r="BE669" s="231">
        <f>IF(N669="základní",J669,0)</f>
        <v>0</v>
      </c>
      <c r="BF669" s="231">
        <f>IF(N669="snížená",J669,0)</f>
        <v>0</v>
      </c>
      <c r="BG669" s="231">
        <f>IF(N669="zákl. přenesená",J669,0)</f>
        <v>0</v>
      </c>
      <c r="BH669" s="231">
        <f>IF(N669="sníž. přenesená",J669,0)</f>
        <v>0</v>
      </c>
      <c r="BI669" s="231">
        <f>IF(N669="nulová",J669,0)</f>
        <v>0</v>
      </c>
      <c r="BJ669" s="18" t="s">
        <v>89</v>
      </c>
      <c r="BK669" s="231">
        <f>ROUND(I669*H669,2)</f>
        <v>0</v>
      </c>
      <c r="BL669" s="18" t="s">
        <v>139</v>
      </c>
      <c r="BM669" s="230" t="s">
        <v>509</v>
      </c>
    </row>
    <row r="670" s="2" customFormat="1" ht="33" customHeight="1">
      <c r="A670" s="39"/>
      <c r="B670" s="40"/>
      <c r="C670" s="277" t="s">
        <v>1261</v>
      </c>
      <c r="D670" s="277" t="s">
        <v>295</v>
      </c>
      <c r="E670" s="278" t="s">
        <v>511</v>
      </c>
      <c r="F670" s="279" t="s">
        <v>512</v>
      </c>
      <c r="G670" s="280" t="s">
        <v>398</v>
      </c>
      <c r="H670" s="281">
        <v>1</v>
      </c>
      <c r="I670" s="282"/>
      <c r="J670" s="283">
        <f>ROUND(I670*H670,2)</f>
        <v>0</v>
      </c>
      <c r="K670" s="279" t="s">
        <v>1</v>
      </c>
      <c r="L670" s="284"/>
      <c r="M670" s="285" t="s">
        <v>1</v>
      </c>
      <c r="N670" s="286" t="s">
        <v>46</v>
      </c>
      <c r="O670" s="92"/>
      <c r="P670" s="228">
        <f>O670*H670</f>
        <v>0</v>
      </c>
      <c r="Q670" s="228">
        <v>0.0043</v>
      </c>
      <c r="R670" s="228">
        <f>Q670*H670</f>
        <v>0.0043</v>
      </c>
      <c r="S670" s="228">
        <v>0</v>
      </c>
      <c r="T670" s="229">
        <f>S670*H670</f>
        <v>0</v>
      </c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R670" s="230" t="s">
        <v>183</v>
      </c>
      <c r="AT670" s="230" t="s">
        <v>295</v>
      </c>
      <c r="AU670" s="230" t="s">
        <v>91</v>
      </c>
      <c r="AY670" s="18" t="s">
        <v>132</v>
      </c>
      <c r="BE670" s="231">
        <f>IF(N670="základní",J670,0)</f>
        <v>0</v>
      </c>
      <c r="BF670" s="231">
        <f>IF(N670="snížená",J670,0)</f>
        <v>0</v>
      </c>
      <c r="BG670" s="231">
        <f>IF(N670="zákl. přenesená",J670,0)</f>
        <v>0</v>
      </c>
      <c r="BH670" s="231">
        <f>IF(N670="sníž. přenesená",J670,0)</f>
        <v>0</v>
      </c>
      <c r="BI670" s="231">
        <f>IF(N670="nulová",J670,0)</f>
        <v>0</v>
      </c>
      <c r="BJ670" s="18" t="s">
        <v>89</v>
      </c>
      <c r="BK670" s="231">
        <f>ROUND(I670*H670,2)</f>
        <v>0</v>
      </c>
      <c r="BL670" s="18" t="s">
        <v>139</v>
      </c>
      <c r="BM670" s="230" t="s">
        <v>1262</v>
      </c>
    </row>
    <row r="671" s="2" customFormat="1" ht="33" customHeight="1">
      <c r="A671" s="39"/>
      <c r="B671" s="40"/>
      <c r="C671" s="277" t="s">
        <v>1263</v>
      </c>
      <c r="D671" s="277" t="s">
        <v>295</v>
      </c>
      <c r="E671" s="278" t="s">
        <v>1264</v>
      </c>
      <c r="F671" s="279" t="s">
        <v>1265</v>
      </c>
      <c r="G671" s="280" t="s">
        <v>398</v>
      </c>
      <c r="H671" s="281">
        <v>1</v>
      </c>
      <c r="I671" s="282"/>
      <c r="J671" s="283">
        <f>ROUND(I671*H671,2)</f>
        <v>0</v>
      </c>
      <c r="K671" s="279" t="s">
        <v>1</v>
      </c>
      <c r="L671" s="284"/>
      <c r="M671" s="285" t="s">
        <v>1</v>
      </c>
      <c r="N671" s="286" t="s">
        <v>46</v>
      </c>
      <c r="O671" s="92"/>
      <c r="P671" s="228">
        <f>O671*H671</f>
        <v>0</v>
      </c>
      <c r="Q671" s="228">
        <v>0.0043</v>
      </c>
      <c r="R671" s="228">
        <f>Q671*H671</f>
        <v>0.0043</v>
      </c>
      <c r="S671" s="228">
        <v>0</v>
      </c>
      <c r="T671" s="229">
        <f>S671*H671</f>
        <v>0</v>
      </c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R671" s="230" t="s">
        <v>183</v>
      </c>
      <c r="AT671" s="230" t="s">
        <v>295</v>
      </c>
      <c r="AU671" s="230" t="s">
        <v>91</v>
      </c>
      <c r="AY671" s="18" t="s">
        <v>132</v>
      </c>
      <c r="BE671" s="231">
        <f>IF(N671="základní",J671,0)</f>
        <v>0</v>
      </c>
      <c r="BF671" s="231">
        <f>IF(N671="snížená",J671,0)</f>
        <v>0</v>
      </c>
      <c r="BG671" s="231">
        <f>IF(N671="zákl. přenesená",J671,0)</f>
        <v>0</v>
      </c>
      <c r="BH671" s="231">
        <f>IF(N671="sníž. přenesená",J671,0)</f>
        <v>0</v>
      </c>
      <c r="BI671" s="231">
        <f>IF(N671="nulová",J671,0)</f>
        <v>0</v>
      </c>
      <c r="BJ671" s="18" t="s">
        <v>89</v>
      </c>
      <c r="BK671" s="231">
        <f>ROUND(I671*H671,2)</f>
        <v>0</v>
      </c>
      <c r="BL671" s="18" t="s">
        <v>139</v>
      </c>
      <c r="BM671" s="230" t="s">
        <v>1266</v>
      </c>
    </row>
    <row r="672" s="2" customFormat="1" ht="37.8" customHeight="1">
      <c r="A672" s="39"/>
      <c r="B672" s="40"/>
      <c r="C672" s="219" t="s">
        <v>1267</v>
      </c>
      <c r="D672" s="219" t="s">
        <v>134</v>
      </c>
      <c r="E672" s="220" t="s">
        <v>515</v>
      </c>
      <c r="F672" s="221" t="s">
        <v>516</v>
      </c>
      <c r="G672" s="222" t="s">
        <v>398</v>
      </c>
      <c r="H672" s="223">
        <v>3</v>
      </c>
      <c r="I672" s="224"/>
      <c r="J672" s="225">
        <f>ROUND(I672*H672,2)</f>
        <v>0</v>
      </c>
      <c r="K672" s="221" t="s">
        <v>138</v>
      </c>
      <c r="L672" s="45"/>
      <c r="M672" s="226" t="s">
        <v>1</v>
      </c>
      <c r="N672" s="227" t="s">
        <v>46</v>
      </c>
      <c r="O672" s="92"/>
      <c r="P672" s="228">
        <f>O672*H672</f>
        <v>0</v>
      </c>
      <c r="Q672" s="228">
        <v>0.00572268</v>
      </c>
      <c r="R672" s="228">
        <f>Q672*H672</f>
        <v>0.017168039999999999</v>
      </c>
      <c r="S672" s="228">
        <v>0</v>
      </c>
      <c r="T672" s="229">
        <f>S672*H672</f>
        <v>0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0" t="s">
        <v>139</v>
      </c>
      <c r="AT672" s="230" t="s">
        <v>134</v>
      </c>
      <c r="AU672" s="230" t="s">
        <v>91</v>
      </c>
      <c r="AY672" s="18" t="s">
        <v>132</v>
      </c>
      <c r="BE672" s="231">
        <f>IF(N672="základní",J672,0)</f>
        <v>0</v>
      </c>
      <c r="BF672" s="231">
        <f>IF(N672="snížená",J672,0)</f>
        <v>0</v>
      </c>
      <c r="BG672" s="231">
        <f>IF(N672="zákl. přenesená",J672,0)</f>
        <v>0</v>
      </c>
      <c r="BH672" s="231">
        <f>IF(N672="sníž. přenesená",J672,0)</f>
        <v>0</v>
      </c>
      <c r="BI672" s="231">
        <f>IF(N672="nulová",J672,0)</f>
        <v>0</v>
      </c>
      <c r="BJ672" s="18" t="s">
        <v>89</v>
      </c>
      <c r="BK672" s="231">
        <f>ROUND(I672*H672,2)</f>
        <v>0</v>
      </c>
      <c r="BL672" s="18" t="s">
        <v>139</v>
      </c>
      <c r="BM672" s="230" t="s">
        <v>1268</v>
      </c>
    </row>
    <row r="673" s="2" customFormat="1" ht="16.5" customHeight="1">
      <c r="A673" s="39"/>
      <c r="B673" s="40"/>
      <c r="C673" s="277" t="s">
        <v>1269</v>
      </c>
      <c r="D673" s="277" t="s">
        <v>295</v>
      </c>
      <c r="E673" s="278" t="s">
        <v>519</v>
      </c>
      <c r="F673" s="279" t="s">
        <v>520</v>
      </c>
      <c r="G673" s="280" t="s">
        <v>398</v>
      </c>
      <c r="H673" s="281">
        <v>3</v>
      </c>
      <c r="I673" s="282"/>
      <c r="J673" s="283">
        <f>ROUND(I673*H673,2)</f>
        <v>0</v>
      </c>
      <c r="K673" s="279" t="s">
        <v>1</v>
      </c>
      <c r="L673" s="284"/>
      <c r="M673" s="285" t="s">
        <v>1</v>
      </c>
      <c r="N673" s="286" t="s">
        <v>46</v>
      </c>
      <c r="O673" s="92"/>
      <c r="P673" s="228">
        <f>O673*H673</f>
        <v>0</v>
      </c>
      <c r="Q673" s="228">
        <v>0.048800000000000003</v>
      </c>
      <c r="R673" s="228">
        <f>Q673*H673</f>
        <v>0.1464</v>
      </c>
      <c r="S673" s="228">
        <v>0</v>
      </c>
      <c r="T673" s="229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183</v>
      </c>
      <c r="AT673" s="230" t="s">
        <v>295</v>
      </c>
      <c r="AU673" s="230" t="s">
        <v>91</v>
      </c>
      <c r="AY673" s="18" t="s">
        <v>132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89</v>
      </c>
      <c r="BK673" s="231">
        <f>ROUND(I673*H673,2)</f>
        <v>0</v>
      </c>
      <c r="BL673" s="18" t="s">
        <v>139</v>
      </c>
      <c r="BM673" s="230" t="s">
        <v>1270</v>
      </c>
    </row>
    <row r="674" s="2" customFormat="1" ht="24.15" customHeight="1">
      <c r="A674" s="39"/>
      <c r="B674" s="40"/>
      <c r="C674" s="219" t="s">
        <v>1271</v>
      </c>
      <c r="D674" s="219" t="s">
        <v>134</v>
      </c>
      <c r="E674" s="220" t="s">
        <v>531</v>
      </c>
      <c r="F674" s="221" t="s">
        <v>532</v>
      </c>
      <c r="G674" s="222" t="s">
        <v>398</v>
      </c>
      <c r="H674" s="223">
        <v>20</v>
      </c>
      <c r="I674" s="224"/>
      <c r="J674" s="225">
        <f>ROUND(I674*H674,2)</f>
        <v>0</v>
      </c>
      <c r="K674" s="221" t="s">
        <v>138</v>
      </c>
      <c r="L674" s="45"/>
      <c r="M674" s="226" t="s">
        <v>1</v>
      </c>
      <c r="N674" s="227" t="s">
        <v>46</v>
      </c>
      <c r="O674" s="92"/>
      <c r="P674" s="228">
        <f>O674*H674</f>
        <v>0</v>
      </c>
      <c r="Q674" s="228">
        <v>0.45937290600000003</v>
      </c>
      <c r="R674" s="228">
        <f>Q674*H674</f>
        <v>9.1874581200000005</v>
      </c>
      <c r="S674" s="228">
        <v>0</v>
      </c>
      <c r="T674" s="229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30" t="s">
        <v>139</v>
      </c>
      <c r="AT674" s="230" t="s">
        <v>134</v>
      </c>
      <c r="AU674" s="230" t="s">
        <v>91</v>
      </c>
      <c r="AY674" s="18" t="s">
        <v>132</v>
      </c>
      <c r="BE674" s="231">
        <f>IF(N674="základní",J674,0)</f>
        <v>0</v>
      </c>
      <c r="BF674" s="231">
        <f>IF(N674="snížená",J674,0)</f>
        <v>0</v>
      </c>
      <c r="BG674" s="231">
        <f>IF(N674="zákl. přenesená",J674,0)</f>
        <v>0</v>
      </c>
      <c r="BH674" s="231">
        <f>IF(N674="sníž. přenesená",J674,0)</f>
        <v>0</v>
      </c>
      <c r="BI674" s="231">
        <f>IF(N674="nulová",J674,0)</f>
        <v>0</v>
      </c>
      <c r="BJ674" s="18" t="s">
        <v>89</v>
      </c>
      <c r="BK674" s="231">
        <f>ROUND(I674*H674,2)</f>
        <v>0</v>
      </c>
      <c r="BL674" s="18" t="s">
        <v>139</v>
      </c>
      <c r="BM674" s="230" t="s">
        <v>533</v>
      </c>
    </row>
    <row r="675" s="2" customFormat="1" ht="24.15" customHeight="1">
      <c r="A675" s="39"/>
      <c r="B675" s="40"/>
      <c r="C675" s="219" t="s">
        <v>1272</v>
      </c>
      <c r="D675" s="219" t="s">
        <v>134</v>
      </c>
      <c r="E675" s="220" t="s">
        <v>535</v>
      </c>
      <c r="F675" s="221" t="s">
        <v>536</v>
      </c>
      <c r="G675" s="222" t="s">
        <v>163</v>
      </c>
      <c r="H675" s="223">
        <v>558.5</v>
      </c>
      <c r="I675" s="224"/>
      <c r="J675" s="225">
        <f>ROUND(I675*H675,2)</f>
        <v>0</v>
      </c>
      <c r="K675" s="221" t="s">
        <v>138</v>
      </c>
      <c r="L675" s="45"/>
      <c r="M675" s="226" t="s">
        <v>1</v>
      </c>
      <c r="N675" s="227" t="s">
        <v>46</v>
      </c>
      <c r="O675" s="92"/>
      <c r="P675" s="228">
        <f>O675*H675</f>
        <v>0</v>
      </c>
      <c r="Q675" s="228">
        <v>0</v>
      </c>
      <c r="R675" s="228">
        <f>Q675*H675</f>
        <v>0</v>
      </c>
      <c r="S675" s="228">
        <v>0</v>
      </c>
      <c r="T675" s="229">
        <f>S675*H675</f>
        <v>0</v>
      </c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R675" s="230" t="s">
        <v>139</v>
      </c>
      <c r="AT675" s="230" t="s">
        <v>134</v>
      </c>
      <c r="AU675" s="230" t="s">
        <v>91</v>
      </c>
      <c r="AY675" s="18" t="s">
        <v>132</v>
      </c>
      <c r="BE675" s="231">
        <f>IF(N675="základní",J675,0)</f>
        <v>0</v>
      </c>
      <c r="BF675" s="231">
        <f>IF(N675="snížená",J675,0)</f>
        <v>0</v>
      </c>
      <c r="BG675" s="231">
        <f>IF(N675="zákl. přenesená",J675,0)</f>
        <v>0</v>
      </c>
      <c r="BH675" s="231">
        <f>IF(N675="sníž. přenesená",J675,0)</f>
        <v>0</v>
      </c>
      <c r="BI675" s="231">
        <f>IF(N675="nulová",J675,0)</f>
        <v>0</v>
      </c>
      <c r="BJ675" s="18" t="s">
        <v>89</v>
      </c>
      <c r="BK675" s="231">
        <f>ROUND(I675*H675,2)</f>
        <v>0</v>
      </c>
      <c r="BL675" s="18" t="s">
        <v>139</v>
      </c>
      <c r="BM675" s="230" t="s">
        <v>537</v>
      </c>
    </row>
    <row r="676" s="2" customFormat="1" ht="24.15" customHeight="1">
      <c r="A676" s="39"/>
      <c r="B676" s="40"/>
      <c r="C676" s="219" t="s">
        <v>1273</v>
      </c>
      <c r="D676" s="219" t="s">
        <v>134</v>
      </c>
      <c r="E676" s="220" t="s">
        <v>539</v>
      </c>
      <c r="F676" s="221" t="s">
        <v>540</v>
      </c>
      <c r="G676" s="222" t="s">
        <v>163</v>
      </c>
      <c r="H676" s="223">
        <v>558.5</v>
      </c>
      <c r="I676" s="224"/>
      <c r="J676" s="225">
        <f>ROUND(I676*H676,2)</f>
        <v>0</v>
      </c>
      <c r="K676" s="221" t="s">
        <v>138</v>
      </c>
      <c r="L676" s="45"/>
      <c r="M676" s="226" t="s">
        <v>1</v>
      </c>
      <c r="N676" s="227" t="s">
        <v>46</v>
      </c>
      <c r="O676" s="92"/>
      <c r="P676" s="228">
        <f>O676*H676</f>
        <v>0</v>
      </c>
      <c r="Q676" s="228">
        <v>4.33E-06</v>
      </c>
      <c r="R676" s="228">
        <f>Q676*H676</f>
        <v>0.0024183049999999999</v>
      </c>
      <c r="S676" s="228">
        <v>0</v>
      </c>
      <c r="T676" s="229">
        <f>S676*H676</f>
        <v>0</v>
      </c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R676" s="230" t="s">
        <v>139</v>
      </c>
      <c r="AT676" s="230" t="s">
        <v>134</v>
      </c>
      <c r="AU676" s="230" t="s">
        <v>91</v>
      </c>
      <c r="AY676" s="18" t="s">
        <v>132</v>
      </c>
      <c r="BE676" s="231">
        <f>IF(N676="základní",J676,0)</f>
        <v>0</v>
      </c>
      <c r="BF676" s="231">
        <f>IF(N676="snížená",J676,0)</f>
        <v>0</v>
      </c>
      <c r="BG676" s="231">
        <f>IF(N676="zákl. přenesená",J676,0)</f>
        <v>0</v>
      </c>
      <c r="BH676" s="231">
        <f>IF(N676="sníž. přenesená",J676,0)</f>
        <v>0</v>
      </c>
      <c r="BI676" s="231">
        <f>IF(N676="nulová",J676,0)</f>
        <v>0</v>
      </c>
      <c r="BJ676" s="18" t="s">
        <v>89</v>
      </c>
      <c r="BK676" s="231">
        <f>ROUND(I676*H676,2)</f>
        <v>0</v>
      </c>
      <c r="BL676" s="18" t="s">
        <v>139</v>
      </c>
      <c r="BM676" s="230" t="s">
        <v>541</v>
      </c>
    </row>
    <row r="677" s="2" customFormat="1" ht="24.15" customHeight="1">
      <c r="A677" s="39"/>
      <c r="B677" s="40"/>
      <c r="C677" s="219" t="s">
        <v>1274</v>
      </c>
      <c r="D677" s="219" t="s">
        <v>134</v>
      </c>
      <c r="E677" s="220" t="s">
        <v>1275</v>
      </c>
      <c r="F677" s="221" t="s">
        <v>1276</v>
      </c>
      <c r="G677" s="222" t="s">
        <v>398</v>
      </c>
      <c r="H677" s="223">
        <v>5</v>
      </c>
      <c r="I677" s="224"/>
      <c r="J677" s="225">
        <f>ROUND(I677*H677,2)</f>
        <v>0</v>
      </c>
      <c r="K677" s="221" t="s">
        <v>138</v>
      </c>
      <c r="L677" s="45"/>
      <c r="M677" s="226" t="s">
        <v>1</v>
      </c>
      <c r="N677" s="227" t="s">
        <v>46</v>
      </c>
      <c r="O677" s="92"/>
      <c r="P677" s="228">
        <f>O677*H677</f>
        <v>0</v>
      </c>
      <c r="Q677" s="228">
        <v>0.010186000000000001</v>
      </c>
      <c r="R677" s="228">
        <f>Q677*H677</f>
        <v>0.050930000000000003</v>
      </c>
      <c r="S677" s="228">
        <v>0</v>
      </c>
      <c r="T677" s="229">
        <f>S677*H677</f>
        <v>0</v>
      </c>
      <c r="U677" s="39"/>
      <c r="V677" s="39"/>
      <c r="W677" s="39"/>
      <c r="X677" s="39"/>
      <c r="Y677" s="39"/>
      <c r="Z677" s="39"/>
      <c r="AA677" s="39"/>
      <c r="AB677" s="39"/>
      <c r="AC677" s="39"/>
      <c r="AD677" s="39"/>
      <c r="AE677" s="39"/>
      <c r="AR677" s="230" t="s">
        <v>139</v>
      </c>
      <c r="AT677" s="230" t="s">
        <v>134</v>
      </c>
      <c r="AU677" s="230" t="s">
        <v>91</v>
      </c>
      <c r="AY677" s="18" t="s">
        <v>132</v>
      </c>
      <c r="BE677" s="231">
        <f>IF(N677="základní",J677,0)</f>
        <v>0</v>
      </c>
      <c r="BF677" s="231">
        <f>IF(N677="snížená",J677,0)</f>
        <v>0</v>
      </c>
      <c r="BG677" s="231">
        <f>IF(N677="zákl. přenesená",J677,0)</f>
        <v>0</v>
      </c>
      <c r="BH677" s="231">
        <f>IF(N677="sníž. přenesená",J677,0)</f>
        <v>0</v>
      </c>
      <c r="BI677" s="231">
        <f>IF(N677="nulová",J677,0)</f>
        <v>0</v>
      </c>
      <c r="BJ677" s="18" t="s">
        <v>89</v>
      </c>
      <c r="BK677" s="231">
        <f>ROUND(I677*H677,2)</f>
        <v>0</v>
      </c>
      <c r="BL677" s="18" t="s">
        <v>139</v>
      </c>
      <c r="BM677" s="230" t="s">
        <v>1277</v>
      </c>
    </row>
    <row r="678" s="14" customFormat="1">
      <c r="A678" s="14"/>
      <c r="B678" s="243"/>
      <c r="C678" s="244"/>
      <c r="D678" s="234" t="s">
        <v>141</v>
      </c>
      <c r="E678" s="245" t="s">
        <v>1</v>
      </c>
      <c r="F678" s="246" t="s">
        <v>1278</v>
      </c>
      <c r="G678" s="244"/>
      <c r="H678" s="247">
        <v>5</v>
      </c>
      <c r="I678" s="248"/>
      <c r="J678" s="244"/>
      <c r="K678" s="244"/>
      <c r="L678" s="249"/>
      <c r="M678" s="250"/>
      <c r="N678" s="251"/>
      <c r="O678" s="251"/>
      <c r="P678" s="251"/>
      <c r="Q678" s="251"/>
      <c r="R678" s="251"/>
      <c r="S678" s="251"/>
      <c r="T678" s="252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3" t="s">
        <v>141</v>
      </c>
      <c r="AU678" s="253" t="s">
        <v>91</v>
      </c>
      <c r="AV678" s="14" t="s">
        <v>91</v>
      </c>
      <c r="AW678" s="14" t="s">
        <v>36</v>
      </c>
      <c r="AX678" s="14" t="s">
        <v>89</v>
      </c>
      <c r="AY678" s="253" t="s">
        <v>132</v>
      </c>
    </row>
    <row r="679" s="2" customFormat="1" ht="16.5" customHeight="1">
      <c r="A679" s="39"/>
      <c r="B679" s="40"/>
      <c r="C679" s="277" t="s">
        <v>1279</v>
      </c>
      <c r="D679" s="277" t="s">
        <v>295</v>
      </c>
      <c r="E679" s="278" t="s">
        <v>1280</v>
      </c>
      <c r="F679" s="279" t="s">
        <v>1281</v>
      </c>
      <c r="G679" s="280" t="s">
        <v>398</v>
      </c>
      <c r="H679" s="281">
        <v>1</v>
      </c>
      <c r="I679" s="282"/>
      <c r="J679" s="283">
        <f>ROUND(I679*H679,2)</f>
        <v>0</v>
      </c>
      <c r="K679" s="279" t="s">
        <v>1</v>
      </c>
      <c r="L679" s="284"/>
      <c r="M679" s="285" t="s">
        <v>1</v>
      </c>
      <c r="N679" s="286" t="s">
        <v>46</v>
      </c>
      <c r="O679" s="92"/>
      <c r="P679" s="228">
        <f>O679*H679</f>
        <v>0</v>
      </c>
      <c r="Q679" s="228">
        <v>0.50600000000000001</v>
      </c>
      <c r="R679" s="228">
        <f>Q679*H679</f>
        <v>0.50600000000000001</v>
      </c>
      <c r="S679" s="228">
        <v>0</v>
      </c>
      <c r="T679" s="229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0" t="s">
        <v>183</v>
      </c>
      <c r="AT679" s="230" t="s">
        <v>295</v>
      </c>
      <c r="AU679" s="230" t="s">
        <v>91</v>
      </c>
      <c r="AY679" s="18" t="s">
        <v>132</v>
      </c>
      <c r="BE679" s="231">
        <f>IF(N679="základní",J679,0)</f>
        <v>0</v>
      </c>
      <c r="BF679" s="231">
        <f>IF(N679="snížená",J679,0)</f>
        <v>0</v>
      </c>
      <c r="BG679" s="231">
        <f>IF(N679="zákl. přenesená",J679,0)</f>
        <v>0</v>
      </c>
      <c r="BH679" s="231">
        <f>IF(N679="sníž. přenesená",J679,0)</f>
        <v>0</v>
      </c>
      <c r="BI679" s="231">
        <f>IF(N679="nulová",J679,0)</f>
        <v>0</v>
      </c>
      <c r="BJ679" s="18" t="s">
        <v>89</v>
      </c>
      <c r="BK679" s="231">
        <f>ROUND(I679*H679,2)</f>
        <v>0</v>
      </c>
      <c r="BL679" s="18" t="s">
        <v>139</v>
      </c>
      <c r="BM679" s="230" t="s">
        <v>1282</v>
      </c>
    </row>
    <row r="680" s="2" customFormat="1" ht="24.15" customHeight="1">
      <c r="A680" s="39"/>
      <c r="B680" s="40"/>
      <c r="C680" s="277" t="s">
        <v>1283</v>
      </c>
      <c r="D680" s="277" t="s">
        <v>295</v>
      </c>
      <c r="E680" s="278" t="s">
        <v>1284</v>
      </c>
      <c r="F680" s="279" t="s">
        <v>1285</v>
      </c>
      <c r="G680" s="280" t="s">
        <v>398</v>
      </c>
      <c r="H680" s="281">
        <v>4</v>
      </c>
      <c r="I680" s="282"/>
      <c r="J680" s="283">
        <f>ROUND(I680*H680,2)</f>
        <v>0</v>
      </c>
      <c r="K680" s="279" t="s">
        <v>138</v>
      </c>
      <c r="L680" s="284"/>
      <c r="M680" s="285" t="s">
        <v>1</v>
      </c>
      <c r="N680" s="286" t="s">
        <v>46</v>
      </c>
      <c r="O680" s="92"/>
      <c r="P680" s="228">
        <f>O680*H680</f>
        <v>0</v>
      </c>
      <c r="Q680" s="228">
        <v>0.11</v>
      </c>
      <c r="R680" s="228">
        <f>Q680*H680</f>
        <v>0.44</v>
      </c>
      <c r="S680" s="228">
        <v>0</v>
      </c>
      <c r="T680" s="229">
        <f>S680*H680</f>
        <v>0</v>
      </c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R680" s="230" t="s">
        <v>183</v>
      </c>
      <c r="AT680" s="230" t="s">
        <v>295</v>
      </c>
      <c r="AU680" s="230" t="s">
        <v>91</v>
      </c>
      <c r="AY680" s="18" t="s">
        <v>132</v>
      </c>
      <c r="BE680" s="231">
        <f>IF(N680="základní",J680,0)</f>
        <v>0</v>
      </c>
      <c r="BF680" s="231">
        <f>IF(N680="snížená",J680,0)</f>
        <v>0</v>
      </c>
      <c r="BG680" s="231">
        <f>IF(N680="zákl. přenesená",J680,0)</f>
        <v>0</v>
      </c>
      <c r="BH680" s="231">
        <f>IF(N680="sníž. přenesená",J680,0)</f>
        <v>0</v>
      </c>
      <c r="BI680" s="231">
        <f>IF(N680="nulová",J680,0)</f>
        <v>0</v>
      </c>
      <c r="BJ680" s="18" t="s">
        <v>89</v>
      </c>
      <c r="BK680" s="231">
        <f>ROUND(I680*H680,2)</f>
        <v>0</v>
      </c>
      <c r="BL680" s="18" t="s">
        <v>139</v>
      </c>
      <c r="BM680" s="230" t="s">
        <v>1286</v>
      </c>
    </row>
    <row r="681" s="2" customFormat="1" ht="24.15" customHeight="1">
      <c r="A681" s="39"/>
      <c r="B681" s="40"/>
      <c r="C681" s="219" t="s">
        <v>1287</v>
      </c>
      <c r="D681" s="219" t="s">
        <v>134</v>
      </c>
      <c r="E681" s="220" t="s">
        <v>1288</v>
      </c>
      <c r="F681" s="221" t="s">
        <v>1289</v>
      </c>
      <c r="G681" s="222" t="s">
        <v>398</v>
      </c>
      <c r="H681" s="223">
        <v>1</v>
      </c>
      <c r="I681" s="224"/>
      <c r="J681" s="225">
        <f>ROUND(I681*H681,2)</f>
        <v>0</v>
      </c>
      <c r="K681" s="221" t="s">
        <v>138</v>
      </c>
      <c r="L681" s="45"/>
      <c r="M681" s="226" t="s">
        <v>1</v>
      </c>
      <c r="N681" s="227" t="s">
        <v>46</v>
      </c>
      <c r="O681" s="92"/>
      <c r="P681" s="228">
        <f>O681*H681</f>
        <v>0</v>
      </c>
      <c r="Q681" s="228">
        <v>0.01248</v>
      </c>
      <c r="R681" s="228">
        <f>Q681*H681</f>
        <v>0.01248</v>
      </c>
      <c r="S681" s="228">
        <v>0</v>
      </c>
      <c r="T681" s="229">
        <f>S681*H681</f>
        <v>0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139</v>
      </c>
      <c r="AT681" s="230" t="s">
        <v>134</v>
      </c>
      <c r="AU681" s="230" t="s">
        <v>91</v>
      </c>
      <c r="AY681" s="18" t="s">
        <v>132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89</v>
      </c>
      <c r="BK681" s="231">
        <f>ROUND(I681*H681,2)</f>
        <v>0</v>
      </c>
      <c r="BL681" s="18" t="s">
        <v>139</v>
      </c>
      <c r="BM681" s="230" t="s">
        <v>1290</v>
      </c>
    </row>
    <row r="682" s="2" customFormat="1" ht="24.15" customHeight="1">
      <c r="A682" s="39"/>
      <c r="B682" s="40"/>
      <c r="C682" s="277" t="s">
        <v>1291</v>
      </c>
      <c r="D682" s="277" t="s">
        <v>295</v>
      </c>
      <c r="E682" s="278" t="s">
        <v>1292</v>
      </c>
      <c r="F682" s="279" t="s">
        <v>1293</v>
      </c>
      <c r="G682" s="280" t="s">
        <v>398</v>
      </c>
      <c r="H682" s="281">
        <v>1</v>
      </c>
      <c r="I682" s="282"/>
      <c r="J682" s="283">
        <f>ROUND(I682*H682,2)</f>
        <v>0</v>
      </c>
      <c r="K682" s="279" t="s">
        <v>138</v>
      </c>
      <c r="L682" s="284"/>
      <c r="M682" s="285" t="s">
        <v>1</v>
      </c>
      <c r="N682" s="286" t="s">
        <v>46</v>
      </c>
      <c r="O682" s="92"/>
      <c r="P682" s="228">
        <f>O682*H682</f>
        <v>0</v>
      </c>
      <c r="Q682" s="228">
        <v>0.54800000000000004</v>
      </c>
      <c r="R682" s="228">
        <f>Q682*H682</f>
        <v>0.54800000000000004</v>
      </c>
      <c r="S682" s="228">
        <v>0</v>
      </c>
      <c r="T682" s="229">
        <f>S682*H682</f>
        <v>0</v>
      </c>
      <c r="U682" s="39"/>
      <c r="V682" s="39"/>
      <c r="W682" s="39"/>
      <c r="X682" s="39"/>
      <c r="Y682" s="39"/>
      <c r="Z682" s="39"/>
      <c r="AA682" s="39"/>
      <c r="AB682" s="39"/>
      <c r="AC682" s="39"/>
      <c r="AD682" s="39"/>
      <c r="AE682" s="39"/>
      <c r="AR682" s="230" t="s">
        <v>183</v>
      </c>
      <c r="AT682" s="230" t="s">
        <v>295</v>
      </c>
      <c r="AU682" s="230" t="s">
        <v>91</v>
      </c>
      <c r="AY682" s="18" t="s">
        <v>132</v>
      </c>
      <c r="BE682" s="231">
        <f>IF(N682="základní",J682,0)</f>
        <v>0</v>
      </c>
      <c r="BF682" s="231">
        <f>IF(N682="snížená",J682,0)</f>
        <v>0</v>
      </c>
      <c r="BG682" s="231">
        <f>IF(N682="zákl. přenesená",J682,0)</f>
        <v>0</v>
      </c>
      <c r="BH682" s="231">
        <f>IF(N682="sníž. přenesená",J682,0)</f>
        <v>0</v>
      </c>
      <c r="BI682" s="231">
        <f>IF(N682="nulová",J682,0)</f>
        <v>0</v>
      </c>
      <c r="BJ682" s="18" t="s">
        <v>89</v>
      </c>
      <c r="BK682" s="231">
        <f>ROUND(I682*H682,2)</f>
        <v>0</v>
      </c>
      <c r="BL682" s="18" t="s">
        <v>139</v>
      </c>
      <c r="BM682" s="230" t="s">
        <v>1294</v>
      </c>
    </row>
    <row r="683" s="2" customFormat="1" ht="24.15" customHeight="1">
      <c r="A683" s="39"/>
      <c r="B683" s="40"/>
      <c r="C683" s="219" t="s">
        <v>1295</v>
      </c>
      <c r="D683" s="219" t="s">
        <v>134</v>
      </c>
      <c r="E683" s="220" t="s">
        <v>1296</v>
      </c>
      <c r="F683" s="221" t="s">
        <v>1297</v>
      </c>
      <c r="G683" s="222" t="s">
        <v>398</v>
      </c>
      <c r="H683" s="223">
        <v>1</v>
      </c>
      <c r="I683" s="224"/>
      <c r="J683" s="225">
        <f>ROUND(I683*H683,2)</f>
        <v>0</v>
      </c>
      <c r="K683" s="221" t="s">
        <v>138</v>
      </c>
      <c r="L683" s="45"/>
      <c r="M683" s="226" t="s">
        <v>1</v>
      </c>
      <c r="N683" s="227" t="s">
        <v>46</v>
      </c>
      <c r="O683" s="92"/>
      <c r="P683" s="228">
        <f>O683*H683</f>
        <v>0</v>
      </c>
      <c r="Q683" s="228">
        <v>0.028538000000000001</v>
      </c>
      <c r="R683" s="228">
        <f>Q683*H683</f>
        <v>0.028538000000000001</v>
      </c>
      <c r="S683" s="228">
        <v>0</v>
      </c>
      <c r="T683" s="229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0" t="s">
        <v>139</v>
      </c>
      <c r="AT683" s="230" t="s">
        <v>134</v>
      </c>
      <c r="AU683" s="230" t="s">
        <v>91</v>
      </c>
      <c r="AY683" s="18" t="s">
        <v>132</v>
      </c>
      <c r="BE683" s="231">
        <f>IF(N683="základní",J683,0)</f>
        <v>0</v>
      </c>
      <c r="BF683" s="231">
        <f>IF(N683="snížená",J683,0)</f>
        <v>0</v>
      </c>
      <c r="BG683" s="231">
        <f>IF(N683="zákl. přenesená",J683,0)</f>
        <v>0</v>
      </c>
      <c r="BH683" s="231">
        <f>IF(N683="sníž. přenesená",J683,0)</f>
        <v>0</v>
      </c>
      <c r="BI683" s="231">
        <f>IF(N683="nulová",J683,0)</f>
        <v>0</v>
      </c>
      <c r="BJ683" s="18" t="s">
        <v>89</v>
      </c>
      <c r="BK683" s="231">
        <f>ROUND(I683*H683,2)</f>
        <v>0</v>
      </c>
      <c r="BL683" s="18" t="s">
        <v>139</v>
      </c>
      <c r="BM683" s="230" t="s">
        <v>1298</v>
      </c>
    </row>
    <row r="684" s="2" customFormat="1" ht="21.75" customHeight="1">
      <c r="A684" s="39"/>
      <c r="B684" s="40"/>
      <c r="C684" s="277" t="s">
        <v>1299</v>
      </c>
      <c r="D684" s="277" t="s">
        <v>295</v>
      </c>
      <c r="E684" s="278" t="s">
        <v>1300</v>
      </c>
      <c r="F684" s="279" t="s">
        <v>1301</v>
      </c>
      <c r="G684" s="280" t="s">
        <v>398</v>
      </c>
      <c r="H684" s="281">
        <v>1</v>
      </c>
      <c r="I684" s="282"/>
      <c r="J684" s="283">
        <f>ROUND(I684*H684,2)</f>
        <v>0</v>
      </c>
      <c r="K684" s="279" t="s">
        <v>138</v>
      </c>
      <c r="L684" s="284"/>
      <c r="M684" s="285" t="s">
        <v>1</v>
      </c>
      <c r="N684" s="286" t="s">
        <v>46</v>
      </c>
      <c r="O684" s="92"/>
      <c r="P684" s="228">
        <f>O684*H684</f>
        <v>0</v>
      </c>
      <c r="Q684" s="228">
        <v>2.1000000000000001</v>
      </c>
      <c r="R684" s="228">
        <f>Q684*H684</f>
        <v>2.1000000000000001</v>
      </c>
      <c r="S684" s="228">
        <v>0</v>
      </c>
      <c r="T684" s="229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30" t="s">
        <v>183</v>
      </c>
      <c r="AT684" s="230" t="s">
        <v>295</v>
      </c>
      <c r="AU684" s="230" t="s">
        <v>91</v>
      </c>
      <c r="AY684" s="18" t="s">
        <v>132</v>
      </c>
      <c r="BE684" s="231">
        <f>IF(N684="základní",J684,0)</f>
        <v>0</v>
      </c>
      <c r="BF684" s="231">
        <f>IF(N684="snížená",J684,0)</f>
        <v>0</v>
      </c>
      <c r="BG684" s="231">
        <f>IF(N684="zákl. přenesená",J684,0)</f>
        <v>0</v>
      </c>
      <c r="BH684" s="231">
        <f>IF(N684="sníž. přenesená",J684,0)</f>
        <v>0</v>
      </c>
      <c r="BI684" s="231">
        <f>IF(N684="nulová",J684,0)</f>
        <v>0</v>
      </c>
      <c r="BJ684" s="18" t="s">
        <v>89</v>
      </c>
      <c r="BK684" s="231">
        <f>ROUND(I684*H684,2)</f>
        <v>0</v>
      </c>
      <c r="BL684" s="18" t="s">
        <v>139</v>
      </c>
      <c r="BM684" s="230" t="s">
        <v>1302</v>
      </c>
    </row>
    <row r="685" s="2" customFormat="1" ht="24.15" customHeight="1">
      <c r="A685" s="39"/>
      <c r="B685" s="40"/>
      <c r="C685" s="277" t="s">
        <v>1303</v>
      </c>
      <c r="D685" s="277" t="s">
        <v>295</v>
      </c>
      <c r="E685" s="278" t="s">
        <v>1304</v>
      </c>
      <c r="F685" s="279" t="s">
        <v>1305</v>
      </c>
      <c r="G685" s="280" t="s">
        <v>398</v>
      </c>
      <c r="H685" s="281">
        <v>2</v>
      </c>
      <c r="I685" s="282"/>
      <c r="J685" s="283">
        <f>ROUND(I685*H685,2)</f>
        <v>0</v>
      </c>
      <c r="K685" s="279" t="s">
        <v>138</v>
      </c>
      <c r="L685" s="284"/>
      <c r="M685" s="285" t="s">
        <v>1</v>
      </c>
      <c r="N685" s="286" t="s">
        <v>46</v>
      </c>
      <c r="O685" s="92"/>
      <c r="P685" s="228">
        <f>O685*H685</f>
        <v>0</v>
      </c>
      <c r="Q685" s="228">
        <v>0.002</v>
      </c>
      <c r="R685" s="228">
        <f>Q685*H685</f>
        <v>0.0040000000000000001</v>
      </c>
      <c r="S685" s="228">
        <v>0</v>
      </c>
      <c r="T685" s="229">
        <f>S685*H685</f>
        <v>0</v>
      </c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R685" s="230" t="s">
        <v>183</v>
      </c>
      <c r="AT685" s="230" t="s">
        <v>295</v>
      </c>
      <c r="AU685" s="230" t="s">
        <v>91</v>
      </c>
      <c r="AY685" s="18" t="s">
        <v>132</v>
      </c>
      <c r="BE685" s="231">
        <f>IF(N685="základní",J685,0)</f>
        <v>0</v>
      </c>
      <c r="BF685" s="231">
        <f>IF(N685="snížená",J685,0)</f>
        <v>0</v>
      </c>
      <c r="BG685" s="231">
        <f>IF(N685="zákl. přenesená",J685,0)</f>
        <v>0</v>
      </c>
      <c r="BH685" s="231">
        <f>IF(N685="sníž. přenesená",J685,0)</f>
        <v>0</v>
      </c>
      <c r="BI685" s="231">
        <f>IF(N685="nulová",J685,0)</f>
        <v>0</v>
      </c>
      <c r="BJ685" s="18" t="s">
        <v>89</v>
      </c>
      <c r="BK685" s="231">
        <f>ROUND(I685*H685,2)</f>
        <v>0</v>
      </c>
      <c r="BL685" s="18" t="s">
        <v>139</v>
      </c>
      <c r="BM685" s="230" t="s">
        <v>1306</v>
      </c>
    </row>
    <row r="686" s="2" customFormat="1" ht="37.8" customHeight="1">
      <c r="A686" s="39"/>
      <c r="B686" s="40"/>
      <c r="C686" s="219" t="s">
        <v>1307</v>
      </c>
      <c r="D686" s="219" t="s">
        <v>134</v>
      </c>
      <c r="E686" s="220" t="s">
        <v>1308</v>
      </c>
      <c r="F686" s="221" t="s">
        <v>1309</v>
      </c>
      <c r="G686" s="222" t="s">
        <v>398</v>
      </c>
      <c r="H686" s="223">
        <v>2</v>
      </c>
      <c r="I686" s="224"/>
      <c r="J686" s="225">
        <f>ROUND(I686*H686,2)</f>
        <v>0</v>
      </c>
      <c r="K686" s="221" t="s">
        <v>138</v>
      </c>
      <c r="L686" s="45"/>
      <c r="M686" s="226" t="s">
        <v>1</v>
      </c>
      <c r="N686" s="227" t="s">
        <v>46</v>
      </c>
      <c r="O686" s="92"/>
      <c r="P686" s="228">
        <f>O686*H686</f>
        <v>0</v>
      </c>
      <c r="Q686" s="228">
        <v>0.089999999999999997</v>
      </c>
      <c r="R686" s="228">
        <f>Q686*H686</f>
        <v>0.17999999999999999</v>
      </c>
      <c r="S686" s="228">
        <v>0</v>
      </c>
      <c r="T686" s="229">
        <f>S686*H686</f>
        <v>0</v>
      </c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R686" s="230" t="s">
        <v>139</v>
      </c>
      <c r="AT686" s="230" t="s">
        <v>134</v>
      </c>
      <c r="AU686" s="230" t="s">
        <v>91</v>
      </c>
      <c r="AY686" s="18" t="s">
        <v>132</v>
      </c>
      <c r="BE686" s="231">
        <f>IF(N686="základní",J686,0)</f>
        <v>0</v>
      </c>
      <c r="BF686" s="231">
        <f>IF(N686="snížená",J686,0)</f>
        <v>0</v>
      </c>
      <c r="BG686" s="231">
        <f>IF(N686="zákl. přenesená",J686,0)</f>
        <v>0</v>
      </c>
      <c r="BH686" s="231">
        <f>IF(N686="sníž. přenesená",J686,0)</f>
        <v>0</v>
      </c>
      <c r="BI686" s="231">
        <f>IF(N686="nulová",J686,0)</f>
        <v>0</v>
      </c>
      <c r="BJ686" s="18" t="s">
        <v>89</v>
      </c>
      <c r="BK686" s="231">
        <f>ROUND(I686*H686,2)</f>
        <v>0</v>
      </c>
      <c r="BL686" s="18" t="s">
        <v>139</v>
      </c>
      <c r="BM686" s="230" t="s">
        <v>1310</v>
      </c>
    </row>
    <row r="687" s="2" customFormat="1" ht="24.15" customHeight="1">
      <c r="A687" s="39"/>
      <c r="B687" s="40"/>
      <c r="C687" s="277" t="s">
        <v>1311</v>
      </c>
      <c r="D687" s="277" t="s">
        <v>295</v>
      </c>
      <c r="E687" s="278" t="s">
        <v>1312</v>
      </c>
      <c r="F687" s="279" t="s">
        <v>1313</v>
      </c>
      <c r="G687" s="280" t="s">
        <v>398</v>
      </c>
      <c r="H687" s="281">
        <v>2</v>
      </c>
      <c r="I687" s="282"/>
      <c r="J687" s="283">
        <f>ROUND(I687*H687,2)</f>
        <v>0</v>
      </c>
      <c r="K687" s="279" t="s">
        <v>1</v>
      </c>
      <c r="L687" s="284"/>
      <c r="M687" s="285" t="s">
        <v>1</v>
      </c>
      <c r="N687" s="286" t="s">
        <v>46</v>
      </c>
      <c r="O687" s="92"/>
      <c r="P687" s="228">
        <f>O687*H687</f>
        <v>0</v>
      </c>
      <c r="Q687" s="228">
        <v>0.19600000000000001</v>
      </c>
      <c r="R687" s="228">
        <f>Q687*H687</f>
        <v>0.39200000000000002</v>
      </c>
      <c r="S687" s="228">
        <v>0</v>
      </c>
      <c r="T687" s="229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0" t="s">
        <v>183</v>
      </c>
      <c r="AT687" s="230" t="s">
        <v>295</v>
      </c>
      <c r="AU687" s="230" t="s">
        <v>91</v>
      </c>
      <c r="AY687" s="18" t="s">
        <v>132</v>
      </c>
      <c r="BE687" s="231">
        <f>IF(N687="základní",J687,0)</f>
        <v>0</v>
      </c>
      <c r="BF687" s="231">
        <f>IF(N687="snížená",J687,0)</f>
        <v>0</v>
      </c>
      <c r="BG687" s="231">
        <f>IF(N687="zákl. přenesená",J687,0)</f>
        <v>0</v>
      </c>
      <c r="BH687" s="231">
        <f>IF(N687="sníž. přenesená",J687,0)</f>
        <v>0</v>
      </c>
      <c r="BI687" s="231">
        <f>IF(N687="nulová",J687,0)</f>
        <v>0</v>
      </c>
      <c r="BJ687" s="18" t="s">
        <v>89</v>
      </c>
      <c r="BK687" s="231">
        <f>ROUND(I687*H687,2)</f>
        <v>0</v>
      </c>
      <c r="BL687" s="18" t="s">
        <v>139</v>
      </c>
      <c r="BM687" s="230" t="s">
        <v>1314</v>
      </c>
    </row>
    <row r="688" s="2" customFormat="1" ht="16.5" customHeight="1">
      <c r="A688" s="39"/>
      <c r="B688" s="40"/>
      <c r="C688" s="219" t="s">
        <v>1315</v>
      </c>
      <c r="D688" s="219" t="s">
        <v>134</v>
      </c>
      <c r="E688" s="220" t="s">
        <v>543</v>
      </c>
      <c r="F688" s="221" t="s">
        <v>544</v>
      </c>
      <c r="G688" s="222" t="s">
        <v>398</v>
      </c>
      <c r="H688" s="223">
        <v>15</v>
      </c>
      <c r="I688" s="224"/>
      <c r="J688" s="225">
        <f>ROUND(I688*H688,2)</f>
        <v>0</v>
      </c>
      <c r="K688" s="221" t="s">
        <v>138</v>
      </c>
      <c r="L688" s="45"/>
      <c r="M688" s="226" t="s">
        <v>1</v>
      </c>
      <c r="N688" s="227" t="s">
        <v>46</v>
      </c>
      <c r="O688" s="92"/>
      <c r="P688" s="228">
        <f>O688*H688</f>
        <v>0</v>
      </c>
      <c r="Q688" s="228">
        <v>0.040000000000000001</v>
      </c>
      <c r="R688" s="228">
        <f>Q688*H688</f>
        <v>0.59999999999999998</v>
      </c>
      <c r="S688" s="228">
        <v>0</v>
      </c>
      <c r="T688" s="229">
        <f>S688*H688</f>
        <v>0</v>
      </c>
      <c r="U688" s="39"/>
      <c r="V688" s="39"/>
      <c r="W688" s="39"/>
      <c r="X688" s="39"/>
      <c r="Y688" s="39"/>
      <c r="Z688" s="39"/>
      <c r="AA688" s="39"/>
      <c r="AB688" s="39"/>
      <c r="AC688" s="39"/>
      <c r="AD688" s="39"/>
      <c r="AE688" s="39"/>
      <c r="AR688" s="230" t="s">
        <v>139</v>
      </c>
      <c r="AT688" s="230" t="s">
        <v>134</v>
      </c>
      <c r="AU688" s="230" t="s">
        <v>91</v>
      </c>
      <c r="AY688" s="18" t="s">
        <v>132</v>
      </c>
      <c r="BE688" s="231">
        <f>IF(N688="základní",J688,0)</f>
        <v>0</v>
      </c>
      <c r="BF688" s="231">
        <f>IF(N688="snížená",J688,0)</f>
        <v>0</v>
      </c>
      <c r="BG688" s="231">
        <f>IF(N688="zákl. přenesená",J688,0)</f>
        <v>0</v>
      </c>
      <c r="BH688" s="231">
        <f>IF(N688="sníž. přenesená",J688,0)</f>
        <v>0</v>
      </c>
      <c r="BI688" s="231">
        <f>IF(N688="nulová",J688,0)</f>
        <v>0</v>
      </c>
      <c r="BJ688" s="18" t="s">
        <v>89</v>
      </c>
      <c r="BK688" s="231">
        <f>ROUND(I688*H688,2)</f>
        <v>0</v>
      </c>
      <c r="BL688" s="18" t="s">
        <v>139</v>
      </c>
      <c r="BM688" s="230" t="s">
        <v>1316</v>
      </c>
    </row>
    <row r="689" s="14" customFormat="1">
      <c r="A689" s="14"/>
      <c r="B689" s="243"/>
      <c r="C689" s="244"/>
      <c r="D689" s="234" t="s">
        <v>141</v>
      </c>
      <c r="E689" s="245" t="s">
        <v>1</v>
      </c>
      <c r="F689" s="246" t="s">
        <v>1317</v>
      </c>
      <c r="G689" s="244"/>
      <c r="H689" s="247">
        <v>15</v>
      </c>
      <c r="I689" s="248"/>
      <c r="J689" s="244"/>
      <c r="K689" s="244"/>
      <c r="L689" s="249"/>
      <c r="M689" s="250"/>
      <c r="N689" s="251"/>
      <c r="O689" s="251"/>
      <c r="P689" s="251"/>
      <c r="Q689" s="251"/>
      <c r="R689" s="251"/>
      <c r="S689" s="251"/>
      <c r="T689" s="252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3" t="s">
        <v>141</v>
      </c>
      <c r="AU689" s="253" t="s">
        <v>91</v>
      </c>
      <c r="AV689" s="14" t="s">
        <v>91</v>
      </c>
      <c r="AW689" s="14" t="s">
        <v>36</v>
      </c>
      <c r="AX689" s="14" t="s">
        <v>89</v>
      </c>
      <c r="AY689" s="253" t="s">
        <v>132</v>
      </c>
    </row>
    <row r="690" s="2" customFormat="1" ht="24.15" customHeight="1">
      <c r="A690" s="39"/>
      <c r="B690" s="40"/>
      <c r="C690" s="277" t="s">
        <v>1318</v>
      </c>
      <c r="D690" s="277" t="s">
        <v>295</v>
      </c>
      <c r="E690" s="278" t="s">
        <v>1319</v>
      </c>
      <c r="F690" s="279" t="s">
        <v>1320</v>
      </c>
      <c r="G690" s="280" t="s">
        <v>398</v>
      </c>
      <c r="H690" s="281">
        <v>15</v>
      </c>
      <c r="I690" s="282"/>
      <c r="J690" s="283">
        <f>ROUND(I690*H690,2)</f>
        <v>0</v>
      </c>
      <c r="K690" s="279" t="s">
        <v>1</v>
      </c>
      <c r="L690" s="284"/>
      <c r="M690" s="285" t="s">
        <v>1</v>
      </c>
      <c r="N690" s="286" t="s">
        <v>46</v>
      </c>
      <c r="O690" s="92"/>
      <c r="P690" s="228">
        <f>O690*H690</f>
        <v>0</v>
      </c>
      <c r="Q690" s="228">
        <v>0.013299999999999999</v>
      </c>
      <c r="R690" s="228">
        <f>Q690*H690</f>
        <v>0.19949999999999998</v>
      </c>
      <c r="S690" s="228">
        <v>0</v>
      </c>
      <c r="T690" s="229">
        <f>S690*H690</f>
        <v>0</v>
      </c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R690" s="230" t="s">
        <v>183</v>
      </c>
      <c r="AT690" s="230" t="s">
        <v>295</v>
      </c>
      <c r="AU690" s="230" t="s">
        <v>91</v>
      </c>
      <c r="AY690" s="18" t="s">
        <v>132</v>
      </c>
      <c r="BE690" s="231">
        <f>IF(N690="základní",J690,0)</f>
        <v>0</v>
      </c>
      <c r="BF690" s="231">
        <f>IF(N690="snížená",J690,0)</f>
        <v>0</v>
      </c>
      <c r="BG690" s="231">
        <f>IF(N690="zákl. přenesená",J690,0)</f>
        <v>0</v>
      </c>
      <c r="BH690" s="231">
        <f>IF(N690="sníž. přenesená",J690,0)</f>
        <v>0</v>
      </c>
      <c r="BI690" s="231">
        <f>IF(N690="nulová",J690,0)</f>
        <v>0</v>
      </c>
      <c r="BJ690" s="18" t="s">
        <v>89</v>
      </c>
      <c r="BK690" s="231">
        <f>ROUND(I690*H690,2)</f>
        <v>0</v>
      </c>
      <c r="BL690" s="18" t="s">
        <v>139</v>
      </c>
      <c r="BM690" s="230" t="s">
        <v>1321</v>
      </c>
    </row>
    <row r="691" s="2" customFormat="1" ht="24.15" customHeight="1">
      <c r="A691" s="39"/>
      <c r="B691" s="40"/>
      <c r="C691" s="277" t="s">
        <v>1322</v>
      </c>
      <c r="D691" s="277" t="s">
        <v>295</v>
      </c>
      <c r="E691" s="278" t="s">
        <v>551</v>
      </c>
      <c r="F691" s="279" t="s">
        <v>552</v>
      </c>
      <c r="G691" s="280" t="s">
        <v>398</v>
      </c>
      <c r="H691" s="281">
        <v>15</v>
      </c>
      <c r="I691" s="282"/>
      <c r="J691" s="283">
        <f>ROUND(I691*H691,2)</f>
        <v>0</v>
      </c>
      <c r="K691" s="279" t="s">
        <v>138</v>
      </c>
      <c r="L691" s="284"/>
      <c r="M691" s="285" t="s">
        <v>1</v>
      </c>
      <c r="N691" s="286" t="s">
        <v>46</v>
      </c>
      <c r="O691" s="92"/>
      <c r="P691" s="228">
        <f>O691*H691</f>
        <v>0</v>
      </c>
      <c r="Q691" s="228">
        <v>0.00029999999999999997</v>
      </c>
      <c r="R691" s="228">
        <f>Q691*H691</f>
        <v>0.0044999999999999997</v>
      </c>
      <c r="S691" s="228">
        <v>0</v>
      </c>
      <c r="T691" s="229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0" t="s">
        <v>183</v>
      </c>
      <c r="AT691" s="230" t="s">
        <v>295</v>
      </c>
      <c r="AU691" s="230" t="s">
        <v>91</v>
      </c>
      <c r="AY691" s="18" t="s">
        <v>132</v>
      </c>
      <c r="BE691" s="231">
        <f>IF(N691="základní",J691,0)</f>
        <v>0</v>
      </c>
      <c r="BF691" s="231">
        <f>IF(N691="snížená",J691,0)</f>
        <v>0</v>
      </c>
      <c r="BG691" s="231">
        <f>IF(N691="zákl. přenesená",J691,0)</f>
        <v>0</v>
      </c>
      <c r="BH691" s="231">
        <f>IF(N691="sníž. přenesená",J691,0)</f>
        <v>0</v>
      </c>
      <c r="BI691" s="231">
        <f>IF(N691="nulová",J691,0)</f>
        <v>0</v>
      </c>
      <c r="BJ691" s="18" t="s">
        <v>89</v>
      </c>
      <c r="BK691" s="231">
        <f>ROUND(I691*H691,2)</f>
        <v>0</v>
      </c>
      <c r="BL691" s="18" t="s">
        <v>139</v>
      </c>
      <c r="BM691" s="230" t="s">
        <v>553</v>
      </c>
    </row>
    <row r="692" s="2" customFormat="1" ht="16.5" customHeight="1">
      <c r="A692" s="39"/>
      <c r="B692" s="40"/>
      <c r="C692" s="219" t="s">
        <v>1323</v>
      </c>
      <c r="D692" s="219" t="s">
        <v>134</v>
      </c>
      <c r="E692" s="220" t="s">
        <v>555</v>
      </c>
      <c r="F692" s="221" t="s">
        <v>556</v>
      </c>
      <c r="G692" s="222" t="s">
        <v>398</v>
      </c>
      <c r="H692" s="223">
        <v>3</v>
      </c>
      <c r="I692" s="224"/>
      <c r="J692" s="225">
        <f>ROUND(I692*H692,2)</f>
        <v>0</v>
      </c>
      <c r="K692" s="221" t="s">
        <v>138</v>
      </c>
      <c r="L692" s="45"/>
      <c r="M692" s="226" t="s">
        <v>1</v>
      </c>
      <c r="N692" s="227" t="s">
        <v>46</v>
      </c>
      <c r="O692" s="92"/>
      <c r="P692" s="228">
        <f>O692*H692</f>
        <v>0</v>
      </c>
      <c r="Q692" s="228">
        <v>0.050000000000000003</v>
      </c>
      <c r="R692" s="228">
        <f>Q692*H692</f>
        <v>0.15000000000000002</v>
      </c>
      <c r="S692" s="228">
        <v>0</v>
      </c>
      <c r="T692" s="229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0" t="s">
        <v>139</v>
      </c>
      <c r="AT692" s="230" t="s">
        <v>134</v>
      </c>
      <c r="AU692" s="230" t="s">
        <v>91</v>
      </c>
      <c r="AY692" s="18" t="s">
        <v>132</v>
      </c>
      <c r="BE692" s="231">
        <f>IF(N692="základní",J692,0)</f>
        <v>0</v>
      </c>
      <c r="BF692" s="231">
        <f>IF(N692="snížená",J692,0)</f>
        <v>0</v>
      </c>
      <c r="BG692" s="231">
        <f>IF(N692="zákl. přenesená",J692,0)</f>
        <v>0</v>
      </c>
      <c r="BH692" s="231">
        <f>IF(N692="sníž. přenesená",J692,0)</f>
        <v>0</v>
      </c>
      <c r="BI692" s="231">
        <f>IF(N692="nulová",J692,0)</f>
        <v>0</v>
      </c>
      <c r="BJ692" s="18" t="s">
        <v>89</v>
      </c>
      <c r="BK692" s="231">
        <f>ROUND(I692*H692,2)</f>
        <v>0</v>
      </c>
      <c r="BL692" s="18" t="s">
        <v>139</v>
      </c>
      <c r="BM692" s="230" t="s">
        <v>1324</v>
      </c>
    </row>
    <row r="693" s="2" customFormat="1" ht="21.75" customHeight="1">
      <c r="A693" s="39"/>
      <c r="B693" s="40"/>
      <c r="C693" s="277" t="s">
        <v>1325</v>
      </c>
      <c r="D693" s="277" t="s">
        <v>295</v>
      </c>
      <c r="E693" s="278" t="s">
        <v>1326</v>
      </c>
      <c r="F693" s="279" t="s">
        <v>1327</v>
      </c>
      <c r="G693" s="280" t="s">
        <v>398</v>
      </c>
      <c r="H693" s="281">
        <v>1</v>
      </c>
      <c r="I693" s="282"/>
      <c r="J693" s="283">
        <f>ROUND(I693*H693,2)</f>
        <v>0</v>
      </c>
      <c r="K693" s="279" t="s">
        <v>1</v>
      </c>
      <c r="L693" s="284"/>
      <c r="M693" s="285" t="s">
        <v>1</v>
      </c>
      <c r="N693" s="286" t="s">
        <v>46</v>
      </c>
      <c r="O693" s="92"/>
      <c r="P693" s="228">
        <f>O693*H693</f>
        <v>0</v>
      </c>
      <c r="Q693" s="228">
        <v>0.029499999999999998</v>
      </c>
      <c r="R693" s="228">
        <f>Q693*H693</f>
        <v>0.029499999999999998</v>
      </c>
      <c r="S693" s="228">
        <v>0</v>
      </c>
      <c r="T693" s="229">
        <f>S693*H693</f>
        <v>0</v>
      </c>
      <c r="U693" s="39"/>
      <c r="V693" s="39"/>
      <c r="W693" s="39"/>
      <c r="X693" s="39"/>
      <c r="Y693" s="39"/>
      <c r="Z693" s="39"/>
      <c r="AA693" s="39"/>
      <c r="AB693" s="39"/>
      <c r="AC693" s="39"/>
      <c r="AD693" s="39"/>
      <c r="AE693" s="39"/>
      <c r="AR693" s="230" t="s">
        <v>183</v>
      </c>
      <c r="AT693" s="230" t="s">
        <v>295</v>
      </c>
      <c r="AU693" s="230" t="s">
        <v>91</v>
      </c>
      <c r="AY693" s="18" t="s">
        <v>132</v>
      </c>
      <c r="BE693" s="231">
        <f>IF(N693="základní",J693,0)</f>
        <v>0</v>
      </c>
      <c r="BF693" s="231">
        <f>IF(N693="snížená",J693,0)</f>
        <v>0</v>
      </c>
      <c r="BG693" s="231">
        <f>IF(N693="zákl. přenesená",J693,0)</f>
        <v>0</v>
      </c>
      <c r="BH693" s="231">
        <f>IF(N693="sníž. přenesená",J693,0)</f>
        <v>0</v>
      </c>
      <c r="BI693" s="231">
        <f>IF(N693="nulová",J693,0)</f>
        <v>0</v>
      </c>
      <c r="BJ693" s="18" t="s">
        <v>89</v>
      </c>
      <c r="BK693" s="231">
        <f>ROUND(I693*H693,2)</f>
        <v>0</v>
      </c>
      <c r="BL693" s="18" t="s">
        <v>139</v>
      </c>
      <c r="BM693" s="230" t="s">
        <v>1328</v>
      </c>
    </row>
    <row r="694" s="2" customFormat="1" ht="24.15" customHeight="1">
      <c r="A694" s="39"/>
      <c r="B694" s="40"/>
      <c r="C694" s="277" t="s">
        <v>1329</v>
      </c>
      <c r="D694" s="277" t="s">
        <v>295</v>
      </c>
      <c r="E694" s="278" t="s">
        <v>1330</v>
      </c>
      <c r="F694" s="279" t="s">
        <v>1331</v>
      </c>
      <c r="G694" s="280" t="s">
        <v>398</v>
      </c>
      <c r="H694" s="281">
        <v>2</v>
      </c>
      <c r="I694" s="282"/>
      <c r="J694" s="283">
        <f>ROUND(I694*H694,2)</f>
        <v>0</v>
      </c>
      <c r="K694" s="279" t="s">
        <v>1</v>
      </c>
      <c r="L694" s="284"/>
      <c r="M694" s="285" t="s">
        <v>1</v>
      </c>
      <c r="N694" s="286" t="s">
        <v>46</v>
      </c>
      <c r="O694" s="92"/>
      <c r="P694" s="228">
        <f>O694*H694</f>
        <v>0</v>
      </c>
      <c r="Q694" s="228">
        <v>0.025649999999999999</v>
      </c>
      <c r="R694" s="228">
        <f>Q694*H694</f>
        <v>0.051299999999999998</v>
      </c>
      <c r="S694" s="228">
        <v>0</v>
      </c>
      <c r="T694" s="229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0" t="s">
        <v>183</v>
      </c>
      <c r="AT694" s="230" t="s">
        <v>295</v>
      </c>
      <c r="AU694" s="230" t="s">
        <v>91</v>
      </c>
      <c r="AY694" s="18" t="s">
        <v>132</v>
      </c>
      <c r="BE694" s="231">
        <f>IF(N694="základní",J694,0)</f>
        <v>0</v>
      </c>
      <c r="BF694" s="231">
        <f>IF(N694="snížená",J694,0)</f>
        <v>0</v>
      </c>
      <c r="BG694" s="231">
        <f>IF(N694="zákl. přenesená",J694,0)</f>
        <v>0</v>
      </c>
      <c r="BH694" s="231">
        <f>IF(N694="sníž. přenesená",J694,0)</f>
        <v>0</v>
      </c>
      <c r="BI694" s="231">
        <f>IF(N694="nulová",J694,0)</f>
        <v>0</v>
      </c>
      <c r="BJ694" s="18" t="s">
        <v>89</v>
      </c>
      <c r="BK694" s="231">
        <f>ROUND(I694*H694,2)</f>
        <v>0</v>
      </c>
      <c r="BL694" s="18" t="s">
        <v>139</v>
      </c>
      <c r="BM694" s="230" t="s">
        <v>1332</v>
      </c>
    </row>
    <row r="695" s="2" customFormat="1" ht="24.15" customHeight="1">
      <c r="A695" s="39"/>
      <c r="B695" s="40"/>
      <c r="C695" s="277" t="s">
        <v>1333</v>
      </c>
      <c r="D695" s="277" t="s">
        <v>295</v>
      </c>
      <c r="E695" s="278" t="s">
        <v>1334</v>
      </c>
      <c r="F695" s="279" t="s">
        <v>1335</v>
      </c>
      <c r="G695" s="280" t="s">
        <v>398</v>
      </c>
      <c r="H695" s="281">
        <v>1</v>
      </c>
      <c r="I695" s="282"/>
      <c r="J695" s="283">
        <f>ROUND(I695*H695,2)</f>
        <v>0</v>
      </c>
      <c r="K695" s="279" t="s">
        <v>138</v>
      </c>
      <c r="L695" s="284"/>
      <c r="M695" s="285" t="s">
        <v>1</v>
      </c>
      <c r="N695" s="286" t="s">
        <v>46</v>
      </c>
      <c r="O695" s="92"/>
      <c r="P695" s="228">
        <f>O695*H695</f>
        <v>0</v>
      </c>
      <c r="Q695" s="228">
        <v>0.0025000000000000001</v>
      </c>
      <c r="R695" s="228">
        <f>Q695*H695</f>
        <v>0.0025000000000000001</v>
      </c>
      <c r="S695" s="228">
        <v>0</v>
      </c>
      <c r="T695" s="229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0" t="s">
        <v>183</v>
      </c>
      <c r="AT695" s="230" t="s">
        <v>295</v>
      </c>
      <c r="AU695" s="230" t="s">
        <v>91</v>
      </c>
      <c r="AY695" s="18" t="s">
        <v>132</v>
      </c>
      <c r="BE695" s="231">
        <f>IF(N695="základní",J695,0)</f>
        <v>0</v>
      </c>
      <c r="BF695" s="231">
        <f>IF(N695="snížená",J695,0)</f>
        <v>0</v>
      </c>
      <c r="BG695" s="231">
        <f>IF(N695="zákl. přenesená",J695,0)</f>
        <v>0</v>
      </c>
      <c r="BH695" s="231">
        <f>IF(N695="sníž. přenesená",J695,0)</f>
        <v>0</v>
      </c>
      <c r="BI695" s="231">
        <f>IF(N695="nulová",J695,0)</f>
        <v>0</v>
      </c>
      <c r="BJ695" s="18" t="s">
        <v>89</v>
      </c>
      <c r="BK695" s="231">
        <f>ROUND(I695*H695,2)</f>
        <v>0</v>
      </c>
      <c r="BL695" s="18" t="s">
        <v>139</v>
      </c>
      <c r="BM695" s="230" t="s">
        <v>1336</v>
      </c>
    </row>
    <row r="696" s="2" customFormat="1" ht="33" customHeight="1">
      <c r="A696" s="39"/>
      <c r="B696" s="40"/>
      <c r="C696" s="219" t="s">
        <v>1337</v>
      </c>
      <c r="D696" s="219" t="s">
        <v>134</v>
      </c>
      <c r="E696" s="220" t="s">
        <v>567</v>
      </c>
      <c r="F696" s="221" t="s">
        <v>568</v>
      </c>
      <c r="G696" s="222" t="s">
        <v>398</v>
      </c>
      <c r="H696" s="223">
        <v>5</v>
      </c>
      <c r="I696" s="224"/>
      <c r="J696" s="225">
        <f>ROUND(I696*H696,2)</f>
        <v>0</v>
      </c>
      <c r="K696" s="221" t="s">
        <v>138</v>
      </c>
      <c r="L696" s="45"/>
      <c r="M696" s="226" t="s">
        <v>1</v>
      </c>
      <c r="N696" s="227" t="s">
        <v>46</v>
      </c>
      <c r="O696" s="92"/>
      <c r="P696" s="228">
        <f>O696*H696</f>
        <v>0</v>
      </c>
      <c r="Q696" s="228">
        <v>0.00015799999999999999</v>
      </c>
      <c r="R696" s="228">
        <f>Q696*H696</f>
        <v>0.0007899999999999999</v>
      </c>
      <c r="S696" s="228">
        <v>0</v>
      </c>
      <c r="T696" s="229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0" t="s">
        <v>139</v>
      </c>
      <c r="AT696" s="230" t="s">
        <v>134</v>
      </c>
      <c r="AU696" s="230" t="s">
        <v>91</v>
      </c>
      <c r="AY696" s="18" t="s">
        <v>132</v>
      </c>
      <c r="BE696" s="231">
        <f>IF(N696="základní",J696,0)</f>
        <v>0</v>
      </c>
      <c r="BF696" s="231">
        <f>IF(N696="snížená",J696,0)</f>
        <v>0</v>
      </c>
      <c r="BG696" s="231">
        <f>IF(N696="zákl. přenesená",J696,0)</f>
        <v>0</v>
      </c>
      <c r="BH696" s="231">
        <f>IF(N696="sníž. přenesená",J696,0)</f>
        <v>0</v>
      </c>
      <c r="BI696" s="231">
        <f>IF(N696="nulová",J696,0)</f>
        <v>0</v>
      </c>
      <c r="BJ696" s="18" t="s">
        <v>89</v>
      </c>
      <c r="BK696" s="231">
        <f>ROUND(I696*H696,2)</f>
        <v>0</v>
      </c>
      <c r="BL696" s="18" t="s">
        <v>139</v>
      </c>
      <c r="BM696" s="230" t="s">
        <v>569</v>
      </c>
    </row>
    <row r="697" s="2" customFormat="1" ht="24.15" customHeight="1">
      <c r="A697" s="39"/>
      <c r="B697" s="40"/>
      <c r="C697" s="277" t="s">
        <v>1338</v>
      </c>
      <c r="D697" s="277" t="s">
        <v>295</v>
      </c>
      <c r="E697" s="278" t="s">
        <v>571</v>
      </c>
      <c r="F697" s="279" t="s">
        <v>572</v>
      </c>
      <c r="G697" s="280" t="s">
        <v>163</v>
      </c>
      <c r="H697" s="281">
        <v>10</v>
      </c>
      <c r="I697" s="282"/>
      <c r="J697" s="283">
        <f>ROUND(I697*H697,2)</f>
        <v>0</v>
      </c>
      <c r="K697" s="279" t="s">
        <v>138</v>
      </c>
      <c r="L697" s="284"/>
      <c r="M697" s="285" t="s">
        <v>1</v>
      </c>
      <c r="N697" s="286" t="s">
        <v>46</v>
      </c>
      <c r="O697" s="92"/>
      <c r="P697" s="228">
        <f>O697*H697</f>
        <v>0</v>
      </c>
      <c r="Q697" s="228">
        <v>0.0029299999999999999</v>
      </c>
      <c r="R697" s="228">
        <f>Q697*H697</f>
        <v>0.0293</v>
      </c>
      <c r="S697" s="228">
        <v>0</v>
      </c>
      <c r="T697" s="229">
        <f>S697*H697</f>
        <v>0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0" t="s">
        <v>183</v>
      </c>
      <c r="AT697" s="230" t="s">
        <v>295</v>
      </c>
      <c r="AU697" s="230" t="s">
        <v>91</v>
      </c>
      <c r="AY697" s="18" t="s">
        <v>132</v>
      </c>
      <c r="BE697" s="231">
        <f>IF(N697="základní",J697,0)</f>
        <v>0</v>
      </c>
      <c r="BF697" s="231">
        <f>IF(N697="snížená",J697,0)</f>
        <v>0</v>
      </c>
      <c r="BG697" s="231">
        <f>IF(N697="zákl. přenesená",J697,0)</f>
        <v>0</v>
      </c>
      <c r="BH697" s="231">
        <f>IF(N697="sníž. přenesená",J697,0)</f>
        <v>0</v>
      </c>
      <c r="BI697" s="231">
        <f>IF(N697="nulová",J697,0)</f>
        <v>0</v>
      </c>
      <c r="BJ697" s="18" t="s">
        <v>89</v>
      </c>
      <c r="BK697" s="231">
        <f>ROUND(I697*H697,2)</f>
        <v>0</v>
      </c>
      <c r="BL697" s="18" t="s">
        <v>139</v>
      </c>
      <c r="BM697" s="230" t="s">
        <v>573</v>
      </c>
    </row>
    <row r="698" s="14" customFormat="1">
      <c r="A698" s="14"/>
      <c r="B698" s="243"/>
      <c r="C698" s="244"/>
      <c r="D698" s="234" t="s">
        <v>141</v>
      </c>
      <c r="E698" s="245" t="s">
        <v>1</v>
      </c>
      <c r="F698" s="246" t="s">
        <v>1339</v>
      </c>
      <c r="G698" s="244"/>
      <c r="H698" s="247">
        <v>10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141</v>
      </c>
      <c r="AU698" s="253" t="s">
        <v>91</v>
      </c>
      <c r="AV698" s="14" t="s">
        <v>91</v>
      </c>
      <c r="AW698" s="14" t="s">
        <v>36</v>
      </c>
      <c r="AX698" s="14" t="s">
        <v>89</v>
      </c>
      <c r="AY698" s="253" t="s">
        <v>132</v>
      </c>
    </row>
    <row r="699" s="2" customFormat="1" ht="16.5" customHeight="1">
      <c r="A699" s="39"/>
      <c r="B699" s="40"/>
      <c r="C699" s="277" t="s">
        <v>1340</v>
      </c>
      <c r="D699" s="277" t="s">
        <v>295</v>
      </c>
      <c r="E699" s="278" t="s">
        <v>576</v>
      </c>
      <c r="F699" s="279" t="s">
        <v>577</v>
      </c>
      <c r="G699" s="280" t="s">
        <v>398</v>
      </c>
      <c r="H699" s="281">
        <v>5</v>
      </c>
      <c r="I699" s="282"/>
      <c r="J699" s="283">
        <f>ROUND(I699*H699,2)</f>
        <v>0</v>
      </c>
      <c r="K699" s="279" t="s">
        <v>138</v>
      </c>
      <c r="L699" s="284"/>
      <c r="M699" s="285" t="s">
        <v>1</v>
      </c>
      <c r="N699" s="286" t="s">
        <v>46</v>
      </c>
      <c r="O699" s="92"/>
      <c r="P699" s="228">
        <f>O699*H699</f>
        <v>0</v>
      </c>
      <c r="Q699" s="228">
        <v>0.10100000000000001</v>
      </c>
      <c r="R699" s="228">
        <f>Q699*H699</f>
        <v>0.505</v>
      </c>
      <c r="S699" s="228">
        <v>0</v>
      </c>
      <c r="T699" s="229">
        <f>S699*H699</f>
        <v>0</v>
      </c>
      <c r="U699" s="39"/>
      <c r="V699" s="39"/>
      <c r="W699" s="39"/>
      <c r="X699" s="39"/>
      <c r="Y699" s="39"/>
      <c r="Z699" s="39"/>
      <c r="AA699" s="39"/>
      <c r="AB699" s="39"/>
      <c r="AC699" s="39"/>
      <c r="AD699" s="39"/>
      <c r="AE699" s="39"/>
      <c r="AR699" s="230" t="s">
        <v>183</v>
      </c>
      <c r="AT699" s="230" t="s">
        <v>295</v>
      </c>
      <c r="AU699" s="230" t="s">
        <v>91</v>
      </c>
      <c r="AY699" s="18" t="s">
        <v>132</v>
      </c>
      <c r="BE699" s="231">
        <f>IF(N699="základní",J699,0)</f>
        <v>0</v>
      </c>
      <c r="BF699" s="231">
        <f>IF(N699="snížená",J699,0)</f>
        <v>0</v>
      </c>
      <c r="BG699" s="231">
        <f>IF(N699="zákl. přenesená",J699,0)</f>
        <v>0</v>
      </c>
      <c r="BH699" s="231">
        <f>IF(N699="sníž. přenesená",J699,0)</f>
        <v>0</v>
      </c>
      <c r="BI699" s="231">
        <f>IF(N699="nulová",J699,0)</f>
        <v>0</v>
      </c>
      <c r="BJ699" s="18" t="s">
        <v>89</v>
      </c>
      <c r="BK699" s="231">
        <f>ROUND(I699*H699,2)</f>
        <v>0</v>
      </c>
      <c r="BL699" s="18" t="s">
        <v>139</v>
      </c>
      <c r="BM699" s="230" t="s">
        <v>578</v>
      </c>
    </row>
    <row r="700" s="2" customFormat="1" ht="16.5" customHeight="1">
      <c r="A700" s="39"/>
      <c r="B700" s="40"/>
      <c r="C700" s="219" t="s">
        <v>1341</v>
      </c>
      <c r="D700" s="219" t="s">
        <v>134</v>
      </c>
      <c r="E700" s="220" t="s">
        <v>580</v>
      </c>
      <c r="F700" s="221" t="s">
        <v>581</v>
      </c>
      <c r="G700" s="222" t="s">
        <v>163</v>
      </c>
      <c r="H700" s="223">
        <v>801</v>
      </c>
      <c r="I700" s="224"/>
      <c r="J700" s="225">
        <f>ROUND(I700*H700,2)</f>
        <v>0</v>
      </c>
      <c r="K700" s="221" t="s">
        <v>138</v>
      </c>
      <c r="L700" s="45"/>
      <c r="M700" s="226" t="s">
        <v>1</v>
      </c>
      <c r="N700" s="227" t="s">
        <v>46</v>
      </c>
      <c r="O700" s="92"/>
      <c r="P700" s="228">
        <f>O700*H700</f>
        <v>0</v>
      </c>
      <c r="Q700" s="228">
        <v>0.00019536</v>
      </c>
      <c r="R700" s="228">
        <f>Q700*H700</f>
        <v>0.15648335999999999</v>
      </c>
      <c r="S700" s="228">
        <v>0</v>
      </c>
      <c r="T700" s="229">
        <f>S700*H700</f>
        <v>0</v>
      </c>
      <c r="U700" s="39"/>
      <c r="V700" s="39"/>
      <c r="W700" s="39"/>
      <c r="X700" s="39"/>
      <c r="Y700" s="39"/>
      <c r="Z700" s="39"/>
      <c r="AA700" s="39"/>
      <c r="AB700" s="39"/>
      <c r="AC700" s="39"/>
      <c r="AD700" s="39"/>
      <c r="AE700" s="39"/>
      <c r="AR700" s="230" t="s">
        <v>139</v>
      </c>
      <c r="AT700" s="230" t="s">
        <v>134</v>
      </c>
      <c r="AU700" s="230" t="s">
        <v>91</v>
      </c>
      <c r="AY700" s="18" t="s">
        <v>132</v>
      </c>
      <c r="BE700" s="231">
        <f>IF(N700="základní",J700,0)</f>
        <v>0</v>
      </c>
      <c r="BF700" s="231">
        <f>IF(N700="snížená",J700,0)</f>
        <v>0</v>
      </c>
      <c r="BG700" s="231">
        <f>IF(N700="zákl. přenesená",J700,0)</f>
        <v>0</v>
      </c>
      <c r="BH700" s="231">
        <f>IF(N700="sníž. přenesená",J700,0)</f>
        <v>0</v>
      </c>
      <c r="BI700" s="231">
        <f>IF(N700="nulová",J700,0)</f>
        <v>0</v>
      </c>
      <c r="BJ700" s="18" t="s">
        <v>89</v>
      </c>
      <c r="BK700" s="231">
        <f>ROUND(I700*H700,2)</f>
        <v>0</v>
      </c>
      <c r="BL700" s="18" t="s">
        <v>139</v>
      </c>
      <c r="BM700" s="230" t="s">
        <v>582</v>
      </c>
    </row>
    <row r="701" s="14" customFormat="1">
      <c r="A701" s="14"/>
      <c r="B701" s="243"/>
      <c r="C701" s="244"/>
      <c r="D701" s="234" t="s">
        <v>141</v>
      </c>
      <c r="E701" s="245" t="s">
        <v>1</v>
      </c>
      <c r="F701" s="246" t="s">
        <v>1342</v>
      </c>
      <c r="G701" s="244"/>
      <c r="H701" s="247">
        <v>801</v>
      </c>
      <c r="I701" s="248"/>
      <c r="J701" s="244"/>
      <c r="K701" s="244"/>
      <c r="L701" s="249"/>
      <c r="M701" s="250"/>
      <c r="N701" s="251"/>
      <c r="O701" s="251"/>
      <c r="P701" s="251"/>
      <c r="Q701" s="251"/>
      <c r="R701" s="251"/>
      <c r="S701" s="251"/>
      <c r="T701" s="25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3" t="s">
        <v>141</v>
      </c>
      <c r="AU701" s="253" t="s">
        <v>91</v>
      </c>
      <c r="AV701" s="14" t="s">
        <v>91</v>
      </c>
      <c r="AW701" s="14" t="s">
        <v>36</v>
      </c>
      <c r="AX701" s="14" t="s">
        <v>89</v>
      </c>
      <c r="AY701" s="253" t="s">
        <v>132</v>
      </c>
    </row>
    <row r="702" s="2" customFormat="1" ht="24.15" customHeight="1">
      <c r="A702" s="39"/>
      <c r="B702" s="40"/>
      <c r="C702" s="219" t="s">
        <v>1343</v>
      </c>
      <c r="D702" s="219" t="s">
        <v>134</v>
      </c>
      <c r="E702" s="220" t="s">
        <v>584</v>
      </c>
      <c r="F702" s="221" t="s">
        <v>585</v>
      </c>
      <c r="G702" s="222" t="s">
        <v>163</v>
      </c>
      <c r="H702" s="223">
        <v>801</v>
      </c>
      <c r="I702" s="224"/>
      <c r="J702" s="225">
        <f>ROUND(I702*H702,2)</f>
        <v>0</v>
      </c>
      <c r="K702" s="221" t="s">
        <v>138</v>
      </c>
      <c r="L702" s="45"/>
      <c r="M702" s="226" t="s">
        <v>1</v>
      </c>
      <c r="N702" s="227" t="s">
        <v>46</v>
      </c>
      <c r="O702" s="92"/>
      <c r="P702" s="228">
        <f>O702*H702</f>
        <v>0</v>
      </c>
      <c r="Q702" s="228">
        <v>0.000126</v>
      </c>
      <c r="R702" s="228">
        <f>Q702*H702</f>
        <v>0.100926</v>
      </c>
      <c r="S702" s="228">
        <v>0</v>
      </c>
      <c r="T702" s="229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0" t="s">
        <v>139</v>
      </c>
      <c r="AT702" s="230" t="s">
        <v>134</v>
      </c>
      <c r="AU702" s="230" t="s">
        <v>91</v>
      </c>
      <c r="AY702" s="18" t="s">
        <v>132</v>
      </c>
      <c r="BE702" s="231">
        <f>IF(N702="základní",J702,0)</f>
        <v>0</v>
      </c>
      <c r="BF702" s="231">
        <f>IF(N702="snížená",J702,0)</f>
        <v>0</v>
      </c>
      <c r="BG702" s="231">
        <f>IF(N702="zákl. přenesená",J702,0)</f>
        <v>0</v>
      </c>
      <c r="BH702" s="231">
        <f>IF(N702="sníž. přenesená",J702,0)</f>
        <v>0</v>
      </c>
      <c r="BI702" s="231">
        <f>IF(N702="nulová",J702,0)</f>
        <v>0</v>
      </c>
      <c r="BJ702" s="18" t="s">
        <v>89</v>
      </c>
      <c r="BK702" s="231">
        <f>ROUND(I702*H702,2)</f>
        <v>0</v>
      </c>
      <c r="BL702" s="18" t="s">
        <v>139</v>
      </c>
      <c r="BM702" s="230" t="s">
        <v>586</v>
      </c>
    </row>
    <row r="703" s="14" customFormat="1">
      <c r="A703" s="14"/>
      <c r="B703" s="243"/>
      <c r="C703" s="244"/>
      <c r="D703" s="234" t="s">
        <v>141</v>
      </c>
      <c r="E703" s="245" t="s">
        <v>1</v>
      </c>
      <c r="F703" s="246" t="s">
        <v>1342</v>
      </c>
      <c r="G703" s="244"/>
      <c r="H703" s="247">
        <v>801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3" t="s">
        <v>141</v>
      </c>
      <c r="AU703" s="253" t="s">
        <v>91</v>
      </c>
      <c r="AV703" s="14" t="s">
        <v>91</v>
      </c>
      <c r="AW703" s="14" t="s">
        <v>36</v>
      </c>
      <c r="AX703" s="14" t="s">
        <v>89</v>
      </c>
      <c r="AY703" s="253" t="s">
        <v>132</v>
      </c>
    </row>
    <row r="704" s="2" customFormat="1" ht="37.8" customHeight="1">
      <c r="A704" s="39"/>
      <c r="B704" s="40"/>
      <c r="C704" s="219" t="s">
        <v>1344</v>
      </c>
      <c r="D704" s="219" t="s">
        <v>134</v>
      </c>
      <c r="E704" s="220" t="s">
        <v>1345</v>
      </c>
      <c r="F704" s="221" t="s">
        <v>1346</v>
      </c>
      <c r="G704" s="222" t="s">
        <v>186</v>
      </c>
      <c r="H704" s="223">
        <v>77.754000000000005</v>
      </c>
      <c r="I704" s="224"/>
      <c r="J704" s="225">
        <f>ROUND(I704*H704,2)</f>
        <v>0</v>
      </c>
      <c r="K704" s="221" t="s">
        <v>138</v>
      </c>
      <c r="L704" s="45"/>
      <c r="M704" s="226" t="s">
        <v>1</v>
      </c>
      <c r="N704" s="227" t="s">
        <v>46</v>
      </c>
      <c r="O704" s="92"/>
      <c r="P704" s="228">
        <f>O704*H704</f>
        <v>0</v>
      </c>
      <c r="Q704" s="228">
        <v>1.5298499999999999</v>
      </c>
      <c r="R704" s="228">
        <f>Q704*H704</f>
        <v>118.9519569</v>
      </c>
      <c r="S704" s="228">
        <v>0</v>
      </c>
      <c r="T704" s="229">
        <f>S704*H704</f>
        <v>0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0" t="s">
        <v>139</v>
      </c>
      <c r="AT704" s="230" t="s">
        <v>134</v>
      </c>
      <c r="AU704" s="230" t="s">
        <v>91</v>
      </c>
      <c r="AY704" s="18" t="s">
        <v>132</v>
      </c>
      <c r="BE704" s="231">
        <f>IF(N704="základní",J704,0)</f>
        <v>0</v>
      </c>
      <c r="BF704" s="231">
        <f>IF(N704="snížená",J704,0)</f>
        <v>0</v>
      </c>
      <c r="BG704" s="231">
        <f>IF(N704="zákl. přenesená",J704,0)</f>
        <v>0</v>
      </c>
      <c r="BH704" s="231">
        <f>IF(N704="sníž. přenesená",J704,0)</f>
        <v>0</v>
      </c>
      <c r="BI704" s="231">
        <f>IF(N704="nulová",J704,0)</f>
        <v>0</v>
      </c>
      <c r="BJ704" s="18" t="s">
        <v>89</v>
      </c>
      <c r="BK704" s="231">
        <f>ROUND(I704*H704,2)</f>
        <v>0</v>
      </c>
      <c r="BL704" s="18" t="s">
        <v>139</v>
      </c>
      <c r="BM704" s="230" t="s">
        <v>1347</v>
      </c>
    </row>
    <row r="705" s="14" customFormat="1">
      <c r="A705" s="14"/>
      <c r="B705" s="243"/>
      <c r="C705" s="244"/>
      <c r="D705" s="234" t="s">
        <v>141</v>
      </c>
      <c r="E705" s="245" t="s">
        <v>1</v>
      </c>
      <c r="F705" s="246" t="s">
        <v>1348</v>
      </c>
      <c r="G705" s="244"/>
      <c r="H705" s="247">
        <v>77.754000000000005</v>
      </c>
      <c r="I705" s="248"/>
      <c r="J705" s="244"/>
      <c r="K705" s="244"/>
      <c r="L705" s="249"/>
      <c r="M705" s="250"/>
      <c r="N705" s="251"/>
      <c r="O705" s="251"/>
      <c r="P705" s="251"/>
      <c r="Q705" s="251"/>
      <c r="R705" s="251"/>
      <c r="S705" s="251"/>
      <c r="T705" s="252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3" t="s">
        <v>141</v>
      </c>
      <c r="AU705" s="253" t="s">
        <v>91</v>
      </c>
      <c r="AV705" s="14" t="s">
        <v>91</v>
      </c>
      <c r="AW705" s="14" t="s">
        <v>36</v>
      </c>
      <c r="AX705" s="14" t="s">
        <v>89</v>
      </c>
      <c r="AY705" s="253" t="s">
        <v>132</v>
      </c>
    </row>
    <row r="706" s="2" customFormat="1" ht="37.8" customHeight="1">
      <c r="A706" s="39"/>
      <c r="B706" s="40"/>
      <c r="C706" s="219" t="s">
        <v>1349</v>
      </c>
      <c r="D706" s="219" t="s">
        <v>134</v>
      </c>
      <c r="E706" s="220" t="s">
        <v>1350</v>
      </c>
      <c r="F706" s="221" t="s">
        <v>1351</v>
      </c>
      <c r="G706" s="222" t="s">
        <v>398</v>
      </c>
      <c r="H706" s="223">
        <v>14</v>
      </c>
      <c r="I706" s="224"/>
      <c r="J706" s="225">
        <f>ROUND(I706*H706,2)</f>
        <v>0</v>
      </c>
      <c r="K706" s="221" t="s">
        <v>1</v>
      </c>
      <c r="L706" s="45"/>
      <c r="M706" s="226" t="s">
        <v>1</v>
      </c>
      <c r="N706" s="227" t="s">
        <v>46</v>
      </c>
      <c r="O706" s="92"/>
      <c r="P706" s="228">
        <f>O706*H706</f>
        <v>0</v>
      </c>
      <c r="Q706" s="228">
        <v>0.00158</v>
      </c>
      <c r="R706" s="228">
        <f>Q706*H706</f>
        <v>0.022120000000000001</v>
      </c>
      <c r="S706" s="228">
        <v>0</v>
      </c>
      <c r="T706" s="229">
        <f>S706*H706</f>
        <v>0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139</v>
      </c>
      <c r="AT706" s="230" t="s">
        <v>134</v>
      </c>
      <c r="AU706" s="230" t="s">
        <v>91</v>
      </c>
      <c r="AY706" s="18" t="s">
        <v>132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89</v>
      </c>
      <c r="BK706" s="231">
        <f>ROUND(I706*H706,2)</f>
        <v>0</v>
      </c>
      <c r="BL706" s="18" t="s">
        <v>139</v>
      </c>
      <c r="BM706" s="230" t="s">
        <v>1352</v>
      </c>
    </row>
    <row r="707" s="13" customFormat="1">
      <c r="A707" s="13"/>
      <c r="B707" s="232"/>
      <c r="C707" s="233"/>
      <c r="D707" s="234" t="s">
        <v>141</v>
      </c>
      <c r="E707" s="235" t="s">
        <v>1</v>
      </c>
      <c r="F707" s="236" t="s">
        <v>1353</v>
      </c>
      <c r="G707" s="233"/>
      <c r="H707" s="235" t="s">
        <v>1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2" t="s">
        <v>141</v>
      </c>
      <c r="AU707" s="242" t="s">
        <v>91</v>
      </c>
      <c r="AV707" s="13" t="s">
        <v>89</v>
      </c>
      <c r="AW707" s="13" t="s">
        <v>36</v>
      </c>
      <c r="AX707" s="13" t="s">
        <v>81</v>
      </c>
      <c r="AY707" s="242" t="s">
        <v>132</v>
      </c>
    </row>
    <row r="708" s="14" customFormat="1">
      <c r="A708" s="14"/>
      <c r="B708" s="243"/>
      <c r="C708" s="244"/>
      <c r="D708" s="234" t="s">
        <v>141</v>
      </c>
      <c r="E708" s="245" t="s">
        <v>1</v>
      </c>
      <c r="F708" s="246" t="s">
        <v>1354</v>
      </c>
      <c r="G708" s="244"/>
      <c r="H708" s="247">
        <v>14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141</v>
      </c>
      <c r="AU708" s="253" t="s">
        <v>91</v>
      </c>
      <c r="AV708" s="14" t="s">
        <v>91</v>
      </c>
      <c r="AW708" s="14" t="s">
        <v>36</v>
      </c>
      <c r="AX708" s="14" t="s">
        <v>89</v>
      </c>
      <c r="AY708" s="253" t="s">
        <v>132</v>
      </c>
    </row>
    <row r="709" s="2" customFormat="1" ht="24.15" customHeight="1">
      <c r="A709" s="39"/>
      <c r="B709" s="40"/>
      <c r="C709" s="219" t="s">
        <v>1355</v>
      </c>
      <c r="D709" s="219" t="s">
        <v>134</v>
      </c>
      <c r="E709" s="220" t="s">
        <v>1356</v>
      </c>
      <c r="F709" s="221" t="s">
        <v>1357</v>
      </c>
      <c r="G709" s="222" t="s">
        <v>398</v>
      </c>
      <c r="H709" s="223">
        <v>31</v>
      </c>
      <c r="I709" s="224"/>
      <c r="J709" s="225">
        <f>ROUND(I709*H709,2)</f>
        <v>0</v>
      </c>
      <c r="K709" s="221" t="s">
        <v>1</v>
      </c>
      <c r="L709" s="45"/>
      <c r="M709" s="226" t="s">
        <v>1</v>
      </c>
      <c r="N709" s="227" t="s">
        <v>46</v>
      </c>
      <c r="O709" s="92"/>
      <c r="P709" s="228">
        <f>O709*H709</f>
        <v>0</v>
      </c>
      <c r="Q709" s="228">
        <v>0.00014999999999999999</v>
      </c>
      <c r="R709" s="228">
        <f>Q709*H709</f>
        <v>0.0046499999999999996</v>
      </c>
      <c r="S709" s="228">
        <v>0</v>
      </c>
      <c r="T709" s="229">
        <f>S709*H709</f>
        <v>0</v>
      </c>
      <c r="U709" s="39"/>
      <c r="V709" s="39"/>
      <c r="W709" s="39"/>
      <c r="X709" s="39"/>
      <c r="Y709" s="39"/>
      <c r="Z709" s="39"/>
      <c r="AA709" s="39"/>
      <c r="AB709" s="39"/>
      <c r="AC709" s="39"/>
      <c r="AD709" s="39"/>
      <c r="AE709" s="39"/>
      <c r="AR709" s="230" t="s">
        <v>139</v>
      </c>
      <c r="AT709" s="230" t="s">
        <v>134</v>
      </c>
      <c r="AU709" s="230" t="s">
        <v>91</v>
      </c>
      <c r="AY709" s="18" t="s">
        <v>132</v>
      </c>
      <c r="BE709" s="231">
        <f>IF(N709="základní",J709,0)</f>
        <v>0</v>
      </c>
      <c r="BF709" s="231">
        <f>IF(N709="snížená",J709,0)</f>
        <v>0</v>
      </c>
      <c r="BG709" s="231">
        <f>IF(N709="zákl. přenesená",J709,0)</f>
        <v>0</v>
      </c>
      <c r="BH709" s="231">
        <f>IF(N709="sníž. přenesená",J709,0)</f>
        <v>0</v>
      </c>
      <c r="BI709" s="231">
        <f>IF(N709="nulová",J709,0)</f>
        <v>0</v>
      </c>
      <c r="BJ709" s="18" t="s">
        <v>89</v>
      </c>
      <c r="BK709" s="231">
        <f>ROUND(I709*H709,2)</f>
        <v>0</v>
      </c>
      <c r="BL709" s="18" t="s">
        <v>139</v>
      </c>
      <c r="BM709" s="230" t="s">
        <v>1358</v>
      </c>
    </row>
    <row r="710" s="13" customFormat="1">
      <c r="A710" s="13"/>
      <c r="B710" s="232"/>
      <c r="C710" s="233"/>
      <c r="D710" s="234" t="s">
        <v>141</v>
      </c>
      <c r="E710" s="235" t="s">
        <v>1</v>
      </c>
      <c r="F710" s="236" t="s">
        <v>866</v>
      </c>
      <c r="G710" s="233"/>
      <c r="H710" s="235" t="s">
        <v>1</v>
      </c>
      <c r="I710" s="237"/>
      <c r="J710" s="233"/>
      <c r="K710" s="233"/>
      <c r="L710" s="238"/>
      <c r="M710" s="239"/>
      <c r="N710" s="240"/>
      <c r="O710" s="240"/>
      <c r="P710" s="240"/>
      <c r="Q710" s="240"/>
      <c r="R710" s="240"/>
      <c r="S710" s="240"/>
      <c r="T710" s="241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2" t="s">
        <v>141</v>
      </c>
      <c r="AU710" s="242" t="s">
        <v>91</v>
      </c>
      <c r="AV710" s="13" t="s">
        <v>89</v>
      </c>
      <c r="AW710" s="13" t="s">
        <v>36</v>
      </c>
      <c r="AX710" s="13" t="s">
        <v>81</v>
      </c>
      <c r="AY710" s="242" t="s">
        <v>132</v>
      </c>
    </row>
    <row r="711" s="14" customFormat="1">
      <c r="A711" s="14"/>
      <c r="B711" s="243"/>
      <c r="C711" s="244"/>
      <c r="D711" s="234" t="s">
        <v>141</v>
      </c>
      <c r="E711" s="245" t="s">
        <v>1</v>
      </c>
      <c r="F711" s="246" t="s">
        <v>1359</v>
      </c>
      <c r="G711" s="244"/>
      <c r="H711" s="247">
        <v>31</v>
      </c>
      <c r="I711" s="248"/>
      <c r="J711" s="244"/>
      <c r="K711" s="244"/>
      <c r="L711" s="249"/>
      <c r="M711" s="250"/>
      <c r="N711" s="251"/>
      <c r="O711" s="251"/>
      <c r="P711" s="251"/>
      <c r="Q711" s="251"/>
      <c r="R711" s="251"/>
      <c r="S711" s="251"/>
      <c r="T711" s="252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3" t="s">
        <v>141</v>
      </c>
      <c r="AU711" s="253" t="s">
        <v>91</v>
      </c>
      <c r="AV711" s="14" t="s">
        <v>91</v>
      </c>
      <c r="AW711" s="14" t="s">
        <v>36</v>
      </c>
      <c r="AX711" s="14" t="s">
        <v>89</v>
      </c>
      <c r="AY711" s="253" t="s">
        <v>132</v>
      </c>
    </row>
    <row r="712" s="2" customFormat="1" ht="24.15" customHeight="1">
      <c r="A712" s="39"/>
      <c r="B712" s="40"/>
      <c r="C712" s="219" t="s">
        <v>1360</v>
      </c>
      <c r="D712" s="219" t="s">
        <v>134</v>
      </c>
      <c r="E712" s="220" t="s">
        <v>1361</v>
      </c>
      <c r="F712" s="221" t="s">
        <v>1362</v>
      </c>
      <c r="G712" s="222" t="s">
        <v>398</v>
      </c>
      <c r="H712" s="223">
        <v>4</v>
      </c>
      <c r="I712" s="224"/>
      <c r="J712" s="225">
        <f>ROUND(I712*H712,2)</f>
        <v>0</v>
      </c>
      <c r="K712" s="221" t="s">
        <v>138</v>
      </c>
      <c r="L712" s="45"/>
      <c r="M712" s="226" t="s">
        <v>1</v>
      </c>
      <c r="N712" s="227" t="s">
        <v>46</v>
      </c>
      <c r="O712" s="92"/>
      <c r="P712" s="228">
        <f>O712*H712</f>
        <v>0</v>
      </c>
      <c r="Q712" s="228">
        <v>0.00266</v>
      </c>
      <c r="R712" s="228">
        <f>Q712*H712</f>
        <v>0.01064</v>
      </c>
      <c r="S712" s="228">
        <v>0</v>
      </c>
      <c r="T712" s="229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0" t="s">
        <v>139</v>
      </c>
      <c r="AT712" s="230" t="s">
        <v>134</v>
      </c>
      <c r="AU712" s="230" t="s">
        <v>91</v>
      </c>
      <c r="AY712" s="18" t="s">
        <v>132</v>
      </c>
      <c r="BE712" s="231">
        <f>IF(N712="základní",J712,0)</f>
        <v>0</v>
      </c>
      <c r="BF712" s="231">
        <f>IF(N712="snížená",J712,0)</f>
        <v>0</v>
      </c>
      <c r="BG712" s="231">
        <f>IF(N712="zákl. přenesená",J712,0)</f>
        <v>0</v>
      </c>
      <c r="BH712" s="231">
        <f>IF(N712="sníž. přenesená",J712,0)</f>
        <v>0</v>
      </c>
      <c r="BI712" s="231">
        <f>IF(N712="nulová",J712,0)</f>
        <v>0</v>
      </c>
      <c r="BJ712" s="18" t="s">
        <v>89</v>
      </c>
      <c r="BK712" s="231">
        <f>ROUND(I712*H712,2)</f>
        <v>0</v>
      </c>
      <c r="BL712" s="18" t="s">
        <v>139</v>
      </c>
      <c r="BM712" s="230" t="s">
        <v>1363</v>
      </c>
    </row>
    <row r="713" s="2" customFormat="1" ht="24.15" customHeight="1">
      <c r="A713" s="39"/>
      <c r="B713" s="40"/>
      <c r="C713" s="219" t="s">
        <v>1364</v>
      </c>
      <c r="D713" s="219" t="s">
        <v>134</v>
      </c>
      <c r="E713" s="220" t="s">
        <v>1365</v>
      </c>
      <c r="F713" s="221" t="s">
        <v>1366</v>
      </c>
      <c r="G713" s="222" t="s">
        <v>163</v>
      </c>
      <c r="H713" s="223">
        <v>12</v>
      </c>
      <c r="I713" s="224"/>
      <c r="J713" s="225">
        <f>ROUND(I713*H713,2)</f>
        <v>0</v>
      </c>
      <c r="K713" s="221" t="s">
        <v>1</v>
      </c>
      <c r="L713" s="45"/>
      <c r="M713" s="226" t="s">
        <v>1</v>
      </c>
      <c r="N713" s="227" t="s">
        <v>46</v>
      </c>
      <c r="O713" s="92"/>
      <c r="P713" s="228">
        <f>O713*H713</f>
        <v>0</v>
      </c>
      <c r="Q713" s="228">
        <v>0.00079000000000000001</v>
      </c>
      <c r="R713" s="228">
        <f>Q713*H713</f>
        <v>0.0094800000000000006</v>
      </c>
      <c r="S713" s="228">
        <v>0</v>
      </c>
      <c r="T713" s="229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0" t="s">
        <v>139</v>
      </c>
      <c r="AT713" s="230" t="s">
        <v>134</v>
      </c>
      <c r="AU713" s="230" t="s">
        <v>91</v>
      </c>
      <c r="AY713" s="18" t="s">
        <v>132</v>
      </c>
      <c r="BE713" s="231">
        <f>IF(N713="základní",J713,0)</f>
        <v>0</v>
      </c>
      <c r="BF713" s="231">
        <f>IF(N713="snížená",J713,0)</f>
        <v>0</v>
      </c>
      <c r="BG713" s="231">
        <f>IF(N713="zákl. přenesená",J713,0)</f>
        <v>0</v>
      </c>
      <c r="BH713" s="231">
        <f>IF(N713="sníž. přenesená",J713,0)</f>
        <v>0</v>
      </c>
      <c r="BI713" s="231">
        <f>IF(N713="nulová",J713,0)</f>
        <v>0</v>
      </c>
      <c r="BJ713" s="18" t="s">
        <v>89</v>
      </c>
      <c r="BK713" s="231">
        <f>ROUND(I713*H713,2)</f>
        <v>0</v>
      </c>
      <c r="BL713" s="18" t="s">
        <v>139</v>
      </c>
      <c r="BM713" s="230" t="s">
        <v>1367</v>
      </c>
    </row>
    <row r="714" s="2" customFormat="1" ht="24.15" customHeight="1">
      <c r="A714" s="39"/>
      <c r="B714" s="40"/>
      <c r="C714" s="277" t="s">
        <v>1368</v>
      </c>
      <c r="D714" s="277" t="s">
        <v>295</v>
      </c>
      <c r="E714" s="278" t="s">
        <v>721</v>
      </c>
      <c r="F714" s="279" t="s">
        <v>722</v>
      </c>
      <c r="G714" s="280" t="s">
        <v>163</v>
      </c>
      <c r="H714" s="281">
        <v>12</v>
      </c>
      <c r="I714" s="282"/>
      <c r="J714" s="283">
        <f>ROUND(I714*H714,2)</f>
        <v>0</v>
      </c>
      <c r="K714" s="279" t="s">
        <v>1</v>
      </c>
      <c r="L714" s="284"/>
      <c r="M714" s="285" t="s">
        <v>1</v>
      </c>
      <c r="N714" s="286" t="s">
        <v>46</v>
      </c>
      <c r="O714" s="92"/>
      <c r="P714" s="228">
        <f>O714*H714</f>
        <v>0</v>
      </c>
      <c r="Q714" s="228">
        <v>0.12777</v>
      </c>
      <c r="R714" s="228">
        <f>Q714*H714</f>
        <v>1.5332399999999999</v>
      </c>
      <c r="S714" s="228">
        <v>0</v>
      </c>
      <c r="T714" s="229">
        <f>S714*H714</f>
        <v>0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183</v>
      </c>
      <c r="AT714" s="230" t="s">
        <v>295</v>
      </c>
      <c r="AU714" s="230" t="s">
        <v>91</v>
      </c>
      <c r="AY714" s="18" t="s">
        <v>132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89</v>
      </c>
      <c r="BK714" s="231">
        <f>ROUND(I714*H714,2)</f>
        <v>0</v>
      </c>
      <c r="BL714" s="18" t="s">
        <v>139</v>
      </c>
      <c r="BM714" s="230" t="s">
        <v>1369</v>
      </c>
    </row>
    <row r="715" s="12" customFormat="1" ht="22.8" customHeight="1">
      <c r="A715" s="12"/>
      <c r="B715" s="203"/>
      <c r="C715" s="204"/>
      <c r="D715" s="205" t="s">
        <v>80</v>
      </c>
      <c r="E715" s="217" t="s">
        <v>190</v>
      </c>
      <c r="F715" s="217" t="s">
        <v>1370</v>
      </c>
      <c r="G715" s="204"/>
      <c r="H715" s="204"/>
      <c r="I715" s="207"/>
      <c r="J715" s="218">
        <f>BK715</f>
        <v>0</v>
      </c>
      <c r="K715" s="204"/>
      <c r="L715" s="209"/>
      <c r="M715" s="210"/>
      <c r="N715" s="211"/>
      <c r="O715" s="211"/>
      <c r="P715" s="212">
        <f>SUM(P716:P737)</f>
        <v>0</v>
      </c>
      <c r="Q715" s="211"/>
      <c r="R715" s="212">
        <f>SUM(R716:R737)</f>
        <v>0.041014218899999996</v>
      </c>
      <c r="S715" s="211"/>
      <c r="T715" s="213">
        <f>SUM(T716:T737)</f>
        <v>0</v>
      </c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R715" s="214" t="s">
        <v>89</v>
      </c>
      <c r="AT715" s="215" t="s">
        <v>80</v>
      </c>
      <c r="AU715" s="215" t="s">
        <v>89</v>
      </c>
      <c r="AY715" s="214" t="s">
        <v>132</v>
      </c>
      <c r="BK715" s="216">
        <f>SUM(BK716:BK737)</f>
        <v>0</v>
      </c>
    </row>
    <row r="716" s="2" customFormat="1" ht="37.8" customHeight="1">
      <c r="A716" s="39"/>
      <c r="B716" s="40"/>
      <c r="C716" s="219" t="s">
        <v>1371</v>
      </c>
      <c r="D716" s="219" t="s">
        <v>134</v>
      </c>
      <c r="E716" s="220" t="s">
        <v>1372</v>
      </c>
      <c r="F716" s="221" t="s">
        <v>1373</v>
      </c>
      <c r="G716" s="222" t="s">
        <v>163</v>
      </c>
      <c r="H716" s="223">
        <v>117.42</v>
      </c>
      <c r="I716" s="224"/>
      <c r="J716" s="225">
        <f>ROUND(I716*H716,2)</f>
        <v>0</v>
      </c>
      <c r="K716" s="221" t="s">
        <v>138</v>
      </c>
      <c r="L716" s="45"/>
      <c r="M716" s="226" t="s">
        <v>1</v>
      </c>
      <c r="N716" s="227" t="s">
        <v>46</v>
      </c>
      <c r="O716" s="92"/>
      <c r="P716" s="228">
        <f>O716*H716</f>
        <v>0</v>
      </c>
      <c r="Q716" s="228">
        <v>8.0499999999999992E-06</v>
      </c>
      <c r="R716" s="228">
        <f>Q716*H716</f>
        <v>0.00094523099999999994</v>
      </c>
      <c r="S716" s="228">
        <v>0</v>
      </c>
      <c r="T716" s="229">
        <f>S716*H716</f>
        <v>0</v>
      </c>
      <c r="U716" s="39"/>
      <c r="V716" s="39"/>
      <c r="W716" s="39"/>
      <c r="X716" s="39"/>
      <c r="Y716" s="39"/>
      <c r="Z716" s="39"/>
      <c r="AA716" s="39"/>
      <c r="AB716" s="39"/>
      <c r="AC716" s="39"/>
      <c r="AD716" s="39"/>
      <c r="AE716" s="39"/>
      <c r="AR716" s="230" t="s">
        <v>139</v>
      </c>
      <c r="AT716" s="230" t="s">
        <v>134</v>
      </c>
      <c r="AU716" s="230" t="s">
        <v>91</v>
      </c>
      <c r="AY716" s="18" t="s">
        <v>132</v>
      </c>
      <c r="BE716" s="231">
        <f>IF(N716="základní",J716,0)</f>
        <v>0</v>
      </c>
      <c r="BF716" s="231">
        <f>IF(N716="snížená",J716,0)</f>
        <v>0</v>
      </c>
      <c r="BG716" s="231">
        <f>IF(N716="zákl. přenesená",J716,0)</f>
        <v>0</v>
      </c>
      <c r="BH716" s="231">
        <f>IF(N716="sníž. přenesená",J716,0)</f>
        <v>0</v>
      </c>
      <c r="BI716" s="231">
        <f>IF(N716="nulová",J716,0)</f>
        <v>0</v>
      </c>
      <c r="BJ716" s="18" t="s">
        <v>89</v>
      </c>
      <c r="BK716" s="231">
        <f>ROUND(I716*H716,2)</f>
        <v>0</v>
      </c>
      <c r="BL716" s="18" t="s">
        <v>139</v>
      </c>
      <c r="BM716" s="230" t="s">
        <v>1374</v>
      </c>
    </row>
    <row r="717" s="14" customFormat="1">
      <c r="A717" s="14"/>
      <c r="B717" s="243"/>
      <c r="C717" s="244"/>
      <c r="D717" s="234" t="s">
        <v>141</v>
      </c>
      <c r="E717" s="245" t="s">
        <v>1</v>
      </c>
      <c r="F717" s="246" t="s">
        <v>1375</v>
      </c>
      <c r="G717" s="244"/>
      <c r="H717" s="247">
        <v>105.92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141</v>
      </c>
      <c r="AU717" s="253" t="s">
        <v>91</v>
      </c>
      <c r="AV717" s="14" t="s">
        <v>91</v>
      </c>
      <c r="AW717" s="14" t="s">
        <v>36</v>
      </c>
      <c r="AX717" s="14" t="s">
        <v>81</v>
      </c>
      <c r="AY717" s="253" t="s">
        <v>132</v>
      </c>
    </row>
    <row r="718" s="14" customFormat="1">
      <c r="A718" s="14"/>
      <c r="B718" s="243"/>
      <c r="C718" s="244"/>
      <c r="D718" s="234" t="s">
        <v>141</v>
      </c>
      <c r="E718" s="245" t="s">
        <v>1</v>
      </c>
      <c r="F718" s="246" t="s">
        <v>1376</v>
      </c>
      <c r="G718" s="244"/>
      <c r="H718" s="247">
        <v>4</v>
      </c>
      <c r="I718" s="248"/>
      <c r="J718" s="244"/>
      <c r="K718" s="244"/>
      <c r="L718" s="249"/>
      <c r="M718" s="250"/>
      <c r="N718" s="251"/>
      <c r="O718" s="251"/>
      <c r="P718" s="251"/>
      <c r="Q718" s="251"/>
      <c r="R718" s="251"/>
      <c r="S718" s="251"/>
      <c r="T718" s="252"/>
      <c r="U718" s="14"/>
      <c r="V718" s="14"/>
      <c r="W718" s="14"/>
      <c r="X718" s="14"/>
      <c r="Y718" s="14"/>
      <c r="Z718" s="14"/>
      <c r="AA718" s="14"/>
      <c r="AB718" s="14"/>
      <c r="AC718" s="14"/>
      <c r="AD718" s="14"/>
      <c r="AE718" s="14"/>
      <c r="AT718" s="253" t="s">
        <v>141</v>
      </c>
      <c r="AU718" s="253" t="s">
        <v>91</v>
      </c>
      <c r="AV718" s="14" t="s">
        <v>91</v>
      </c>
      <c r="AW718" s="14" t="s">
        <v>36</v>
      </c>
      <c r="AX718" s="14" t="s">
        <v>81</v>
      </c>
      <c r="AY718" s="253" t="s">
        <v>132</v>
      </c>
    </row>
    <row r="719" s="14" customFormat="1">
      <c r="A719" s="14"/>
      <c r="B719" s="243"/>
      <c r="C719" s="244"/>
      <c r="D719" s="234" t="s">
        <v>141</v>
      </c>
      <c r="E719" s="245" t="s">
        <v>1</v>
      </c>
      <c r="F719" s="246" t="s">
        <v>1377</v>
      </c>
      <c r="G719" s="244"/>
      <c r="H719" s="247">
        <v>7.5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3" t="s">
        <v>141</v>
      </c>
      <c r="AU719" s="253" t="s">
        <v>91</v>
      </c>
      <c r="AV719" s="14" t="s">
        <v>91</v>
      </c>
      <c r="AW719" s="14" t="s">
        <v>36</v>
      </c>
      <c r="AX719" s="14" t="s">
        <v>81</v>
      </c>
      <c r="AY719" s="253" t="s">
        <v>132</v>
      </c>
    </row>
    <row r="720" s="15" customFormat="1">
      <c r="A720" s="15"/>
      <c r="B720" s="254"/>
      <c r="C720" s="255"/>
      <c r="D720" s="234" t="s">
        <v>141</v>
      </c>
      <c r="E720" s="256" t="s">
        <v>1</v>
      </c>
      <c r="F720" s="257" t="s">
        <v>152</v>
      </c>
      <c r="G720" s="255"/>
      <c r="H720" s="258">
        <v>117.42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4" t="s">
        <v>141</v>
      </c>
      <c r="AU720" s="264" t="s">
        <v>91</v>
      </c>
      <c r="AV720" s="15" t="s">
        <v>139</v>
      </c>
      <c r="AW720" s="15" t="s">
        <v>36</v>
      </c>
      <c r="AX720" s="15" t="s">
        <v>89</v>
      </c>
      <c r="AY720" s="264" t="s">
        <v>132</v>
      </c>
    </row>
    <row r="721" s="2" customFormat="1" ht="55.5" customHeight="1">
      <c r="A721" s="39"/>
      <c r="B721" s="40"/>
      <c r="C721" s="219" t="s">
        <v>1378</v>
      </c>
      <c r="D721" s="219" t="s">
        <v>134</v>
      </c>
      <c r="E721" s="220" t="s">
        <v>1379</v>
      </c>
      <c r="F721" s="221" t="s">
        <v>1380</v>
      </c>
      <c r="G721" s="222" t="s">
        <v>163</v>
      </c>
      <c r="H721" s="223">
        <v>117.42</v>
      </c>
      <c r="I721" s="224"/>
      <c r="J721" s="225">
        <f>ROUND(I721*H721,2)</f>
        <v>0</v>
      </c>
      <c r="K721" s="221" t="s">
        <v>138</v>
      </c>
      <c r="L721" s="45"/>
      <c r="M721" s="226" t="s">
        <v>1</v>
      </c>
      <c r="N721" s="227" t="s">
        <v>46</v>
      </c>
      <c r="O721" s="92"/>
      <c r="P721" s="228">
        <f>O721*H721</f>
        <v>0</v>
      </c>
      <c r="Q721" s="228">
        <v>0.00033960000000000001</v>
      </c>
      <c r="R721" s="228">
        <f>Q721*H721</f>
        <v>0.039875832</v>
      </c>
      <c r="S721" s="228">
        <v>0</v>
      </c>
      <c r="T721" s="229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30" t="s">
        <v>139</v>
      </c>
      <c r="AT721" s="230" t="s">
        <v>134</v>
      </c>
      <c r="AU721" s="230" t="s">
        <v>91</v>
      </c>
      <c r="AY721" s="18" t="s">
        <v>132</v>
      </c>
      <c r="BE721" s="231">
        <f>IF(N721="základní",J721,0)</f>
        <v>0</v>
      </c>
      <c r="BF721" s="231">
        <f>IF(N721="snížená",J721,0)</f>
        <v>0</v>
      </c>
      <c r="BG721" s="231">
        <f>IF(N721="zákl. přenesená",J721,0)</f>
        <v>0</v>
      </c>
      <c r="BH721" s="231">
        <f>IF(N721="sníž. přenesená",J721,0)</f>
        <v>0</v>
      </c>
      <c r="BI721" s="231">
        <f>IF(N721="nulová",J721,0)</f>
        <v>0</v>
      </c>
      <c r="BJ721" s="18" t="s">
        <v>89</v>
      </c>
      <c r="BK721" s="231">
        <f>ROUND(I721*H721,2)</f>
        <v>0</v>
      </c>
      <c r="BL721" s="18" t="s">
        <v>139</v>
      </c>
      <c r="BM721" s="230" t="s">
        <v>1381</v>
      </c>
    </row>
    <row r="722" s="14" customFormat="1">
      <c r="A722" s="14"/>
      <c r="B722" s="243"/>
      <c r="C722" s="244"/>
      <c r="D722" s="234" t="s">
        <v>141</v>
      </c>
      <c r="E722" s="245" t="s">
        <v>1</v>
      </c>
      <c r="F722" s="246" t="s">
        <v>1375</v>
      </c>
      <c r="G722" s="244"/>
      <c r="H722" s="247">
        <v>105.92</v>
      </c>
      <c r="I722" s="248"/>
      <c r="J722" s="244"/>
      <c r="K722" s="244"/>
      <c r="L722" s="249"/>
      <c r="M722" s="250"/>
      <c r="N722" s="251"/>
      <c r="O722" s="251"/>
      <c r="P722" s="251"/>
      <c r="Q722" s="251"/>
      <c r="R722" s="251"/>
      <c r="S722" s="251"/>
      <c r="T722" s="252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3" t="s">
        <v>141</v>
      </c>
      <c r="AU722" s="253" t="s">
        <v>91</v>
      </c>
      <c r="AV722" s="14" t="s">
        <v>91</v>
      </c>
      <c r="AW722" s="14" t="s">
        <v>36</v>
      </c>
      <c r="AX722" s="14" t="s">
        <v>81</v>
      </c>
      <c r="AY722" s="253" t="s">
        <v>132</v>
      </c>
    </row>
    <row r="723" s="14" customFormat="1">
      <c r="A723" s="14"/>
      <c r="B723" s="243"/>
      <c r="C723" s="244"/>
      <c r="D723" s="234" t="s">
        <v>141</v>
      </c>
      <c r="E723" s="245" t="s">
        <v>1</v>
      </c>
      <c r="F723" s="246" t="s">
        <v>1376</v>
      </c>
      <c r="G723" s="244"/>
      <c r="H723" s="247">
        <v>4</v>
      </c>
      <c r="I723" s="248"/>
      <c r="J723" s="244"/>
      <c r="K723" s="244"/>
      <c r="L723" s="249"/>
      <c r="M723" s="250"/>
      <c r="N723" s="251"/>
      <c r="O723" s="251"/>
      <c r="P723" s="251"/>
      <c r="Q723" s="251"/>
      <c r="R723" s="251"/>
      <c r="S723" s="251"/>
      <c r="T723" s="252"/>
      <c r="U723" s="14"/>
      <c r="V723" s="14"/>
      <c r="W723" s="14"/>
      <c r="X723" s="14"/>
      <c r="Y723" s="14"/>
      <c r="Z723" s="14"/>
      <c r="AA723" s="14"/>
      <c r="AB723" s="14"/>
      <c r="AC723" s="14"/>
      <c r="AD723" s="14"/>
      <c r="AE723" s="14"/>
      <c r="AT723" s="253" t="s">
        <v>141</v>
      </c>
      <c r="AU723" s="253" t="s">
        <v>91</v>
      </c>
      <c r="AV723" s="14" t="s">
        <v>91</v>
      </c>
      <c r="AW723" s="14" t="s">
        <v>36</v>
      </c>
      <c r="AX723" s="14" t="s">
        <v>81</v>
      </c>
      <c r="AY723" s="253" t="s">
        <v>132</v>
      </c>
    </row>
    <row r="724" s="14" customFormat="1">
      <c r="A724" s="14"/>
      <c r="B724" s="243"/>
      <c r="C724" s="244"/>
      <c r="D724" s="234" t="s">
        <v>141</v>
      </c>
      <c r="E724" s="245" t="s">
        <v>1</v>
      </c>
      <c r="F724" s="246" t="s">
        <v>1377</v>
      </c>
      <c r="G724" s="244"/>
      <c r="H724" s="247">
        <v>7.5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3" t="s">
        <v>141</v>
      </c>
      <c r="AU724" s="253" t="s">
        <v>91</v>
      </c>
      <c r="AV724" s="14" t="s">
        <v>91</v>
      </c>
      <c r="AW724" s="14" t="s">
        <v>36</v>
      </c>
      <c r="AX724" s="14" t="s">
        <v>81</v>
      </c>
      <c r="AY724" s="253" t="s">
        <v>132</v>
      </c>
    </row>
    <row r="725" s="15" customFormat="1">
      <c r="A725" s="15"/>
      <c r="B725" s="254"/>
      <c r="C725" s="255"/>
      <c r="D725" s="234" t="s">
        <v>141</v>
      </c>
      <c r="E725" s="256" t="s">
        <v>1</v>
      </c>
      <c r="F725" s="257" t="s">
        <v>152</v>
      </c>
      <c r="G725" s="255"/>
      <c r="H725" s="258">
        <v>117.42</v>
      </c>
      <c r="I725" s="259"/>
      <c r="J725" s="255"/>
      <c r="K725" s="255"/>
      <c r="L725" s="260"/>
      <c r="M725" s="261"/>
      <c r="N725" s="262"/>
      <c r="O725" s="262"/>
      <c r="P725" s="262"/>
      <c r="Q725" s="262"/>
      <c r="R725" s="262"/>
      <c r="S725" s="262"/>
      <c r="T725" s="263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4" t="s">
        <v>141</v>
      </c>
      <c r="AU725" s="264" t="s">
        <v>91</v>
      </c>
      <c r="AV725" s="15" t="s">
        <v>139</v>
      </c>
      <c r="AW725" s="15" t="s">
        <v>36</v>
      </c>
      <c r="AX725" s="15" t="s">
        <v>89</v>
      </c>
      <c r="AY725" s="264" t="s">
        <v>132</v>
      </c>
    </row>
    <row r="726" s="2" customFormat="1" ht="37.8" customHeight="1">
      <c r="A726" s="39"/>
      <c r="B726" s="40"/>
      <c r="C726" s="219" t="s">
        <v>1382</v>
      </c>
      <c r="D726" s="219" t="s">
        <v>134</v>
      </c>
      <c r="E726" s="220" t="s">
        <v>1383</v>
      </c>
      <c r="F726" s="221" t="s">
        <v>1384</v>
      </c>
      <c r="G726" s="222" t="s">
        <v>163</v>
      </c>
      <c r="H726" s="223">
        <v>117.42</v>
      </c>
      <c r="I726" s="224"/>
      <c r="J726" s="225">
        <f>ROUND(I726*H726,2)</f>
        <v>0</v>
      </c>
      <c r="K726" s="221" t="s">
        <v>138</v>
      </c>
      <c r="L726" s="45"/>
      <c r="M726" s="226" t="s">
        <v>1</v>
      </c>
      <c r="N726" s="227" t="s">
        <v>46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</v>
      </c>
      <c r="T726" s="229">
        <f>S726*H726</f>
        <v>0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139</v>
      </c>
      <c r="AT726" s="230" t="s">
        <v>134</v>
      </c>
      <c r="AU726" s="230" t="s">
        <v>91</v>
      </c>
      <c r="AY726" s="18" t="s">
        <v>132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89</v>
      </c>
      <c r="BK726" s="231">
        <f>ROUND(I726*H726,2)</f>
        <v>0</v>
      </c>
      <c r="BL726" s="18" t="s">
        <v>139</v>
      </c>
      <c r="BM726" s="230" t="s">
        <v>1385</v>
      </c>
    </row>
    <row r="727" s="14" customFormat="1">
      <c r="A727" s="14"/>
      <c r="B727" s="243"/>
      <c r="C727" s="244"/>
      <c r="D727" s="234" t="s">
        <v>141</v>
      </c>
      <c r="E727" s="245" t="s">
        <v>1</v>
      </c>
      <c r="F727" s="246" t="s">
        <v>1375</v>
      </c>
      <c r="G727" s="244"/>
      <c r="H727" s="247">
        <v>105.92</v>
      </c>
      <c r="I727" s="248"/>
      <c r="J727" s="244"/>
      <c r="K727" s="244"/>
      <c r="L727" s="249"/>
      <c r="M727" s="250"/>
      <c r="N727" s="251"/>
      <c r="O727" s="251"/>
      <c r="P727" s="251"/>
      <c r="Q727" s="251"/>
      <c r="R727" s="251"/>
      <c r="S727" s="251"/>
      <c r="T727" s="252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3" t="s">
        <v>141</v>
      </c>
      <c r="AU727" s="253" t="s">
        <v>91</v>
      </c>
      <c r="AV727" s="14" t="s">
        <v>91</v>
      </c>
      <c r="AW727" s="14" t="s">
        <v>36</v>
      </c>
      <c r="AX727" s="14" t="s">
        <v>81</v>
      </c>
      <c r="AY727" s="253" t="s">
        <v>132</v>
      </c>
    </row>
    <row r="728" s="14" customFormat="1">
      <c r="A728" s="14"/>
      <c r="B728" s="243"/>
      <c r="C728" s="244"/>
      <c r="D728" s="234" t="s">
        <v>141</v>
      </c>
      <c r="E728" s="245" t="s">
        <v>1</v>
      </c>
      <c r="F728" s="246" t="s">
        <v>1376</v>
      </c>
      <c r="G728" s="244"/>
      <c r="H728" s="247">
        <v>4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141</v>
      </c>
      <c r="AU728" s="253" t="s">
        <v>91</v>
      </c>
      <c r="AV728" s="14" t="s">
        <v>91</v>
      </c>
      <c r="AW728" s="14" t="s">
        <v>36</v>
      </c>
      <c r="AX728" s="14" t="s">
        <v>81</v>
      </c>
      <c r="AY728" s="253" t="s">
        <v>132</v>
      </c>
    </row>
    <row r="729" s="14" customFormat="1">
      <c r="A729" s="14"/>
      <c r="B729" s="243"/>
      <c r="C729" s="244"/>
      <c r="D729" s="234" t="s">
        <v>141</v>
      </c>
      <c r="E729" s="245" t="s">
        <v>1</v>
      </c>
      <c r="F729" s="246" t="s">
        <v>1377</v>
      </c>
      <c r="G729" s="244"/>
      <c r="H729" s="247">
        <v>7.5</v>
      </c>
      <c r="I729" s="248"/>
      <c r="J729" s="244"/>
      <c r="K729" s="244"/>
      <c r="L729" s="249"/>
      <c r="M729" s="250"/>
      <c r="N729" s="251"/>
      <c r="O729" s="251"/>
      <c r="P729" s="251"/>
      <c r="Q729" s="251"/>
      <c r="R729" s="251"/>
      <c r="S729" s="251"/>
      <c r="T729" s="252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3" t="s">
        <v>141</v>
      </c>
      <c r="AU729" s="253" t="s">
        <v>91</v>
      </c>
      <c r="AV729" s="14" t="s">
        <v>91</v>
      </c>
      <c r="AW729" s="14" t="s">
        <v>36</v>
      </c>
      <c r="AX729" s="14" t="s">
        <v>81</v>
      </c>
      <c r="AY729" s="253" t="s">
        <v>132</v>
      </c>
    </row>
    <row r="730" s="15" customFormat="1">
      <c r="A730" s="15"/>
      <c r="B730" s="254"/>
      <c r="C730" s="255"/>
      <c r="D730" s="234" t="s">
        <v>141</v>
      </c>
      <c r="E730" s="256" t="s">
        <v>1</v>
      </c>
      <c r="F730" s="257" t="s">
        <v>152</v>
      </c>
      <c r="G730" s="255"/>
      <c r="H730" s="258">
        <v>117.42</v>
      </c>
      <c r="I730" s="259"/>
      <c r="J730" s="255"/>
      <c r="K730" s="255"/>
      <c r="L730" s="260"/>
      <c r="M730" s="261"/>
      <c r="N730" s="262"/>
      <c r="O730" s="262"/>
      <c r="P730" s="262"/>
      <c r="Q730" s="262"/>
      <c r="R730" s="262"/>
      <c r="S730" s="262"/>
      <c r="T730" s="263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64" t="s">
        <v>141</v>
      </c>
      <c r="AU730" s="264" t="s">
        <v>91</v>
      </c>
      <c r="AV730" s="15" t="s">
        <v>139</v>
      </c>
      <c r="AW730" s="15" t="s">
        <v>36</v>
      </c>
      <c r="AX730" s="15" t="s">
        <v>89</v>
      </c>
      <c r="AY730" s="264" t="s">
        <v>132</v>
      </c>
    </row>
    <row r="731" s="2" customFormat="1" ht="24.15" customHeight="1">
      <c r="A731" s="39"/>
      <c r="B731" s="40"/>
      <c r="C731" s="219" t="s">
        <v>1386</v>
      </c>
      <c r="D731" s="219" t="s">
        <v>134</v>
      </c>
      <c r="E731" s="220" t="s">
        <v>1387</v>
      </c>
      <c r="F731" s="221" t="s">
        <v>1388</v>
      </c>
      <c r="G731" s="222" t="s">
        <v>163</v>
      </c>
      <c r="H731" s="223">
        <v>117.42</v>
      </c>
      <c r="I731" s="224"/>
      <c r="J731" s="225">
        <f>ROUND(I731*H731,2)</f>
        <v>0</v>
      </c>
      <c r="K731" s="221" t="s">
        <v>138</v>
      </c>
      <c r="L731" s="45"/>
      <c r="M731" s="226" t="s">
        <v>1</v>
      </c>
      <c r="N731" s="227" t="s">
        <v>46</v>
      </c>
      <c r="O731" s="92"/>
      <c r="P731" s="228">
        <f>O731*H731</f>
        <v>0</v>
      </c>
      <c r="Q731" s="228">
        <v>1.6449999999999999E-06</v>
      </c>
      <c r="R731" s="228">
        <f>Q731*H731</f>
        <v>0.00019315589999999999</v>
      </c>
      <c r="S731" s="228">
        <v>0</v>
      </c>
      <c r="T731" s="229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30" t="s">
        <v>139</v>
      </c>
      <c r="AT731" s="230" t="s">
        <v>134</v>
      </c>
      <c r="AU731" s="230" t="s">
        <v>91</v>
      </c>
      <c r="AY731" s="18" t="s">
        <v>132</v>
      </c>
      <c r="BE731" s="231">
        <f>IF(N731="základní",J731,0)</f>
        <v>0</v>
      </c>
      <c r="BF731" s="231">
        <f>IF(N731="snížená",J731,0)</f>
        <v>0</v>
      </c>
      <c r="BG731" s="231">
        <f>IF(N731="zákl. přenesená",J731,0)</f>
        <v>0</v>
      </c>
      <c r="BH731" s="231">
        <f>IF(N731="sníž. přenesená",J731,0)</f>
        <v>0</v>
      </c>
      <c r="BI731" s="231">
        <f>IF(N731="nulová",J731,0)</f>
        <v>0</v>
      </c>
      <c r="BJ731" s="18" t="s">
        <v>89</v>
      </c>
      <c r="BK731" s="231">
        <f>ROUND(I731*H731,2)</f>
        <v>0</v>
      </c>
      <c r="BL731" s="18" t="s">
        <v>139</v>
      </c>
      <c r="BM731" s="230" t="s">
        <v>1389</v>
      </c>
    </row>
    <row r="732" s="14" customFormat="1">
      <c r="A732" s="14"/>
      <c r="B732" s="243"/>
      <c r="C732" s="244"/>
      <c r="D732" s="234" t="s">
        <v>141</v>
      </c>
      <c r="E732" s="245" t="s">
        <v>1</v>
      </c>
      <c r="F732" s="246" t="s">
        <v>1375</v>
      </c>
      <c r="G732" s="244"/>
      <c r="H732" s="247">
        <v>105.92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141</v>
      </c>
      <c r="AU732" s="253" t="s">
        <v>91</v>
      </c>
      <c r="AV732" s="14" t="s">
        <v>91</v>
      </c>
      <c r="AW732" s="14" t="s">
        <v>36</v>
      </c>
      <c r="AX732" s="14" t="s">
        <v>81</v>
      </c>
      <c r="AY732" s="253" t="s">
        <v>132</v>
      </c>
    </row>
    <row r="733" s="14" customFormat="1">
      <c r="A733" s="14"/>
      <c r="B733" s="243"/>
      <c r="C733" s="244"/>
      <c r="D733" s="234" t="s">
        <v>141</v>
      </c>
      <c r="E733" s="245" t="s">
        <v>1</v>
      </c>
      <c r="F733" s="246" t="s">
        <v>1376</v>
      </c>
      <c r="G733" s="244"/>
      <c r="H733" s="247">
        <v>4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3" t="s">
        <v>141</v>
      </c>
      <c r="AU733" s="253" t="s">
        <v>91</v>
      </c>
      <c r="AV733" s="14" t="s">
        <v>91</v>
      </c>
      <c r="AW733" s="14" t="s">
        <v>36</v>
      </c>
      <c r="AX733" s="14" t="s">
        <v>81</v>
      </c>
      <c r="AY733" s="253" t="s">
        <v>132</v>
      </c>
    </row>
    <row r="734" s="14" customFormat="1">
      <c r="A734" s="14"/>
      <c r="B734" s="243"/>
      <c r="C734" s="244"/>
      <c r="D734" s="234" t="s">
        <v>141</v>
      </c>
      <c r="E734" s="245" t="s">
        <v>1</v>
      </c>
      <c r="F734" s="246" t="s">
        <v>1377</v>
      </c>
      <c r="G734" s="244"/>
      <c r="H734" s="247">
        <v>7.5</v>
      </c>
      <c r="I734" s="248"/>
      <c r="J734" s="244"/>
      <c r="K734" s="244"/>
      <c r="L734" s="249"/>
      <c r="M734" s="250"/>
      <c r="N734" s="251"/>
      <c r="O734" s="251"/>
      <c r="P734" s="251"/>
      <c r="Q734" s="251"/>
      <c r="R734" s="251"/>
      <c r="S734" s="251"/>
      <c r="T734" s="252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3" t="s">
        <v>141</v>
      </c>
      <c r="AU734" s="253" t="s">
        <v>91</v>
      </c>
      <c r="AV734" s="14" t="s">
        <v>91</v>
      </c>
      <c r="AW734" s="14" t="s">
        <v>36</v>
      </c>
      <c r="AX734" s="14" t="s">
        <v>81</v>
      </c>
      <c r="AY734" s="253" t="s">
        <v>132</v>
      </c>
    </row>
    <row r="735" s="15" customFormat="1">
      <c r="A735" s="15"/>
      <c r="B735" s="254"/>
      <c r="C735" s="255"/>
      <c r="D735" s="234" t="s">
        <v>141</v>
      </c>
      <c r="E735" s="256" t="s">
        <v>1</v>
      </c>
      <c r="F735" s="257" t="s">
        <v>152</v>
      </c>
      <c r="G735" s="255"/>
      <c r="H735" s="258">
        <v>117.42</v>
      </c>
      <c r="I735" s="259"/>
      <c r="J735" s="255"/>
      <c r="K735" s="255"/>
      <c r="L735" s="260"/>
      <c r="M735" s="261"/>
      <c r="N735" s="262"/>
      <c r="O735" s="262"/>
      <c r="P735" s="262"/>
      <c r="Q735" s="262"/>
      <c r="R735" s="262"/>
      <c r="S735" s="262"/>
      <c r="T735" s="263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4" t="s">
        <v>141</v>
      </c>
      <c r="AU735" s="264" t="s">
        <v>91</v>
      </c>
      <c r="AV735" s="15" t="s">
        <v>139</v>
      </c>
      <c r="AW735" s="15" t="s">
        <v>36</v>
      </c>
      <c r="AX735" s="15" t="s">
        <v>89</v>
      </c>
      <c r="AY735" s="264" t="s">
        <v>132</v>
      </c>
    </row>
    <row r="736" s="2" customFormat="1" ht="55.5" customHeight="1">
      <c r="A736" s="39"/>
      <c r="B736" s="40"/>
      <c r="C736" s="219" t="s">
        <v>1390</v>
      </c>
      <c r="D736" s="219" t="s">
        <v>134</v>
      </c>
      <c r="E736" s="220" t="s">
        <v>1391</v>
      </c>
      <c r="F736" s="221" t="s">
        <v>1392</v>
      </c>
      <c r="G736" s="222" t="s">
        <v>137</v>
      </c>
      <c r="H736" s="223">
        <v>144.32599999999999</v>
      </c>
      <c r="I736" s="224"/>
      <c r="J736" s="225">
        <f>ROUND(I736*H736,2)</f>
        <v>0</v>
      </c>
      <c r="K736" s="221" t="s">
        <v>138</v>
      </c>
      <c r="L736" s="45"/>
      <c r="M736" s="226" t="s">
        <v>1</v>
      </c>
      <c r="N736" s="227" t="s">
        <v>46</v>
      </c>
      <c r="O736" s="92"/>
      <c r="P736" s="228">
        <f>O736*H736</f>
        <v>0</v>
      </c>
      <c r="Q736" s="228">
        <v>0</v>
      </c>
      <c r="R736" s="228">
        <f>Q736*H736</f>
        <v>0</v>
      </c>
      <c r="S736" s="228">
        <v>0</v>
      </c>
      <c r="T736" s="229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0" t="s">
        <v>139</v>
      </c>
      <c r="AT736" s="230" t="s">
        <v>134</v>
      </c>
      <c r="AU736" s="230" t="s">
        <v>91</v>
      </c>
      <c r="AY736" s="18" t="s">
        <v>132</v>
      </c>
      <c r="BE736" s="231">
        <f>IF(N736="základní",J736,0)</f>
        <v>0</v>
      </c>
      <c r="BF736" s="231">
        <f>IF(N736="snížená",J736,0)</f>
        <v>0</v>
      </c>
      <c r="BG736" s="231">
        <f>IF(N736="zákl. přenesená",J736,0)</f>
        <v>0</v>
      </c>
      <c r="BH736" s="231">
        <f>IF(N736="sníž. přenesená",J736,0)</f>
        <v>0</v>
      </c>
      <c r="BI736" s="231">
        <f>IF(N736="nulová",J736,0)</f>
        <v>0</v>
      </c>
      <c r="BJ736" s="18" t="s">
        <v>89</v>
      </c>
      <c r="BK736" s="231">
        <f>ROUND(I736*H736,2)</f>
        <v>0</v>
      </c>
      <c r="BL736" s="18" t="s">
        <v>139</v>
      </c>
      <c r="BM736" s="230" t="s">
        <v>1393</v>
      </c>
    </row>
    <row r="737" s="14" customFormat="1">
      <c r="A737" s="14"/>
      <c r="B737" s="243"/>
      <c r="C737" s="244"/>
      <c r="D737" s="234" t="s">
        <v>141</v>
      </c>
      <c r="E737" s="245" t="s">
        <v>1</v>
      </c>
      <c r="F737" s="246" t="s">
        <v>1394</v>
      </c>
      <c r="G737" s="244"/>
      <c r="H737" s="247">
        <v>144.32599999999999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4"/>
      <c r="V737" s="14"/>
      <c r="W737" s="14"/>
      <c r="X737" s="14"/>
      <c r="Y737" s="14"/>
      <c r="Z737" s="14"/>
      <c r="AA737" s="14"/>
      <c r="AB737" s="14"/>
      <c r="AC737" s="14"/>
      <c r="AD737" s="14"/>
      <c r="AE737" s="14"/>
      <c r="AT737" s="253" t="s">
        <v>141</v>
      </c>
      <c r="AU737" s="253" t="s">
        <v>91</v>
      </c>
      <c r="AV737" s="14" t="s">
        <v>91</v>
      </c>
      <c r="AW737" s="14" t="s">
        <v>36</v>
      </c>
      <c r="AX737" s="14" t="s">
        <v>89</v>
      </c>
      <c r="AY737" s="253" t="s">
        <v>132</v>
      </c>
    </row>
    <row r="738" s="12" customFormat="1" ht="22.8" customHeight="1">
      <c r="A738" s="12"/>
      <c r="B738" s="203"/>
      <c r="C738" s="204"/>
      <c r="D738" s="205" t="s">
        <v>80</v>
      </c>
      <c r="E738" s="217" t="s">
        <v>588</v>
      </c>
      <c r="F738" s="217" t="s">
        <v>589</v>
      </c>
      <c r="G738" s="204"/>
      <c r="H738" s="204"/>
      <c r="I738" s="207"/>
      <c r="J738" s="218">
        <f>BK738</f>
        <v>0</v>
      </c>
      <c r="K738" s="204"/>
      <c r="L738" s="209"/>
      <c r="M738" s="210"/>
      <c r="N738" s="211"/>
      <c r="O738" s="211"/>
      <c r="P738" s="212">
        <f>SUM(P739:P750)</f>
        <v>0</v>
      </c>
      <c r="Q738" s="211"/>
      <c r="R738" s="212">
        <f>SUM(R739:R750)</f>
        <v>0</v>
      </c>
      <c r="S738" s="211"/>
      <c r="T738" s="213">
        <f>SUM(T739:T750)</f>
        <v>0</v>
      </c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R738" s="214" t="s">
        <v>89</v>
      </c>
      <c r="AT738" s="215" t="s">
        <v>80</v>
      </c>
      <c r="AU738" s="215" t="s">
        <v>89</v>
      </c>
      <c r="AY738" s="214" t="s">
        <v>132</v>
      </c>
      <c r="BK738" s="216">
        <f>SUM(BK739:BK750)</f>
        <v>0</v>
      </c>
    </row>
    <row r="739" s="2" customFormat="1" ht="37.8" customHeight="1">
      <c r="A739" s="39"/>
      <c r="B739" s="40"/>
      <c r="C739" s="219" t="s">
        <v>1395</v>
      </c>
      <c r="D739" s="219" t="s">
        <v>134</v>
      </c>
      <c r="E739" s="220" t="s">
        <v>591</v>
      </c>
      <c r="F739" s="221" t="s">
        <v>592</v>
      </c>
      <c r="G739" s="222" t="s">
        <v>280</v>
      </c>
      <c r="H739" s="223">
        <v>401.47000000000003</v>
      </c>
      <c r="I739" s="224"/>
      <c r="J739" s="225">
        <f>ROUND(I739*H739,2)</f>
        <v>0</v>
      </c>
      <c r="K739" s="221" t="s">
        <v>138</v>
      </c>
      <c r="L739" s="45"/>
      <c r="M739" s="226" t="s">
        <v>1</v>
      </c>
      <c r="N739" s="227" t="s">
        <v>46</v>
      </c>
      <c r="O739" s="92"/>
      <c r="P739" s="228">
        <f>O739*H739</f>
        <v>0</v>
      </c>
      <c r="Q739" s="228">
        <v>0</v>
      </c>
      <c r="R739" s="228">
        <f>Q739*H739</f>
        <v>0</v>
      </c>
      <c r="S739" s="228">
        <v>0</v>
      </c>
      <c r="T739" s="229">
        <f>S739*H739</f>
        <v>0</v>
      </c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R739" s="230" t="s">
        <v>139</v>
      </c>
      <c r="AT739" s="230" t="s">
        <v>134</v>
      </c>
      <c r="AU739" s="230" t="s">
        <v>91</v>
      </c>
      <c r="AY739" s="18" t="s">
        <v>132</v>
      </c>
      <c r="BE739" s="231">
        <f>IF(N739="základní",J739,0)</f>
        <v>0</v>
      </c>
      <c r="BF739" s="231">
        <f>IF(N739="snížená",J739,0)</f>
        <v>0</v>
      </c>
      <c r="BG739" s="231">
        <f>IF(N739="zákl. přenesená",J739,0)</f>
        <v>0</v>
      </c>
      <c r="BH739" s="231">
        <f>IF(N739="sníž. přenesená",J739,0)</f>
        <v>0</v>
      </c>
      <c r="BI739" s="231">
        <f>IF(N739="nulová",J739,0)</f>
        <v>0</v>
      </c>
      <c r="BJ739" s="18" t="s">
        <v>89</v>
      </c>
      <c r="BK739" s="231">
        <f>ROUND(I739*H739,2)</f>
        <v>0</v>
      </c>
      <c r="BL739" s="18" t="s">
        <v>139</v>
      </c>
      <c r="BM739" s="230" t="s">
        <v>593</v>
      </c>
    </row>
    <row r="740" s="2" customFormat="1" ht="37.8" customHeight="1">
      <c r="A740" s="39"/>
      <c r="B740" s="40"/>
      <c r="C740" s="219" t="s">
        <v>1396</v>
      </c>
      <c r="D740" s="219" t="s">
        <v>134</v>
      </c>
      <c r="E740" s="220" t="s">
        <v>595</v>
      </c>
      <c r="F740" s="221" t="s">
        <v>596</v>
      </c>
      <c r="G740" s="222" t="s">
        <v>280</v>
      </c>
      <c r="H740" s="223">
        <v>4005.2199999999998</v>
      </c>
      <c r="I740" s="224"/>
      <c r="J740" s="225">
        <f>ROUND(I740*H740,2)</f>
        <v>0</v>
      </c>
      <c r="K740" s="221" t="s">
        <v>138</v>
      </c>
      <c r="L740" s="45"/>
      <c r="M740" s="226" t="s">
        <v>1</v>
      </c>
      <c r="N740" s="227" t="s">
        <v>46</v>
      </c>
      <c r="O740" s="92"/>
      <c r="P740" s="228">
        <f>O740*H740</f>
        <v>0</v>
      </c>
      <c r="Q740" s="228">
        <v>0</v>
      </c>
      <c r="R740" s="228">
        <f>Q740*H740</f>
        <v>0</v>
      </c>
      <c r="S740" s="228">
        <v>0</v>
      </c>
      <c r="T740" s="229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0" t="s">
        <v>139</v>
      </c>
      <c r="AT740" s="230" t="s">
        <v>134</v>
      </c>
      <c r="AU740" s="230" t="s">
        <v>91</v>
      </c>
      <c r="AY740" s="18" t="s">
        <v>132</v>
      </c>
      <c r="BE740" s="231">
        <f>IF(N740="základní",J740,0)</f>
        <v>0</v>
      </c>
      <c r="BF740" s="231">
        <f>IF(N740="snížená",J740,0)</f>
        <v>0</v>
      </c>
      <c r="BG740" s="231">
        <f>IF(N740="zákl. přenesená",J740,0)</f>
        <v>0</v>
      </c>
      <c r="BH740" s="231">
        <f>IF(N740="sníž. přenesená",J740,0)</f>
        <v>0</v>
      </c>
      <c r="BI740" s="231">
        <f>IF(N740="nulová",J740,0)</f>
        <v>0</v>
      </c>
      <c r="BJ740" s="18" t="s">
        <v>89</v>
      </c>
      <c r="BK740" s="231">
        <f>ROUND(I740*H740,2)</f>
        <v>0</v>
      </c>
      <c r="BL740" s="18" t="s">
        <v>139</v>
      </c>
      <c r="BM740" s="230" t="s">
        <v>597</v>
      </c>
    </row>
    <row r="741" s="13" customFormat="1">
      <c r="A741" s="13"/>
      <c r="B741" s="232"/>
      <c r="C741" s="233"/>
      <c r="D741" s="234" t="s">
        <v>141</v>
      </c>
      <c r="E741" s="235" t="s">
        <v>1</v>
      </c>
      <c r="F741" s="236" t="s">
        <v>598</v>
      </c>
      <c r="G741" s="233"/>
      <c r="H741" s="235" t="s">
        <v>1</v>
      </c>
      <c r="I741" s="237"/>
      <c r="J741" s="233"/>
      <c r="K741" s="233"/>
      <c r="L741" s="238"/>
      <c r="M741" s="239"/>
      <c r="N741" s="240"/>
      <c r="O741" s="240"/>
      <c r="P741" s="240"/>
      <c r="Q741" s="240"/>
      <c r="R741" s="240"/>
      <c r="S741" s="240"/>
      <c r="T741" s="241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42" t="s">
        <v>141</v>
      </c>
      <c r="AU741" s="242" t="s">
        <v>91</v>
      </c>
      <c r="AV741" s="13" t="s">
        <v>89</v>
      </c>
      <c r="AW741" s="13" t="s">
        <v>36</v>
      </c>
      <c r="AX741" s="13" t="s">
        <v>81</v>
      </c>
      <c r="AY741" s="242" t="s">
        <v>132</v>
      </c>
    </row>
    <row r="742" s="14" customFormat="1">
      <c r="A742" s="14"/>
      <c r="B742" s="243"/>
      <c r="C742" s="244"/>
      <c r="D742" s="234" t="s">
        <v>141</v>
      </c>
      <c r="E742" s="245" t="s">
        <v>1</v>
      </c>
      <c r="F742" s="246" t="s">
        <v>1397</v>
      </c>
      <c r="G742" s="244"/>
      <c r="H742" s="247">
        <v>4005.2199999999998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3" t="s">
        <v>141</v>
      </c>
      <c r="AU742" s="253" t="s">
        <v>91</v>
      </c>
      <c r="AV742" s="14" t="s">
        <v>91</v>
      </c>
      <c r="AW742" s="14" t="s">
        <v>36</v>
      </c>
      <c r="AX742" s="14" t="s">
        <v>89</v>
      </c>
      <c r="AY742" s="253" t="s">
        <v>132</v>
      </c>
    </row>
    <row r="743" s="2" customFormat="1" ht="44.25" customHeight="1">
      <c r="A743" s="39"/>
      <c r="B743" s="40"/>
      <c r="C743" s="219" t="s">
        <v>1398</v>
      </c>
      <c r="D743" s="276" t="s">
        <v>134</v>
      </c>
      <c r="E743" s="220" t="s">
        <v>1399</v>
      </c>
      <c r="F743" s="221" t="s">
        <v>1400</v>
      </c>
      <c r="G743" s="222" t="s">
        <v>280</v>
      </c>
      <c r="H743" s="223">
        <v>104.26600000000001</v>
      </c>
      <c r="I743" s="224"/>
      <c r="J743" s="225">
        <f>ROUND(I743*H743,2)</f>
        <v>0</v>
      </c>
      <c r="K743" s="221" t="s">
        <v>281</v>
      </c>
      <c r="L743" s="45"/>
      <c r="M743" s="226" t="s">
        <v>1</v>
      </c>
      <c r="N743" s="227" t="s">
        <v>46</v>
      </c>
      <c r="O743" s="92"/>
      <c r="P743" s="228">
        <f>O743*H743</f>
        <v>0</v>
      </c>
      <c r="Q743" s="228">
        <v>0</v>
      </c>
      <c r="R743" s="228">
        <f>Q743*H743</f>
        <v>0</v>
      </c>
      <c r="S743" s="228">
        <v>0</v>
      </c>
      <c r="T743" s="229">
        <f>S743*H743</f>
        <v>0</v>
      </c>
      <c r="U743" s="39"/>
      <c r="V743" s="39"/>
      <c r="W743" s="39"/>
      <c r="X743" s="39"/>
      <c r="Y743" s="39"/>
      <c r="Z743" s="39"/>
      <c r="AA743" s="39"/>
      <c r="AB743" s="39"/>
      <c r="AC743" s="39"/>
      <c r="AD743" s="39"/>
      <c r="AE743" s="39"/>
      <c r="AR743" s="230" t="s">
        <v>139</v>
      </c>
      <c r="AT743" s="230" t="s">
        <v>134</v>
      </c>
      <c r="AU743" s="230" t="s">
        <v>91</v>
      </c>
      <c r="AY743" s="18" t="s">
        <v>132</v>
      </c>
      <c r="BE743" s="231">
        <f>IF(N743="základní",J743,0)</f>
        <v>0</v>
      </c>
      <c r="BF743" s="231">
        <f>IF(N743="snížená",J743,0)</f>
        <v>0</v>
      </c>
      <c r="BG743" s="231">
        <f>IF(N743="zákl. přenesená",J743,0)</f>
        <v>0</v>
      </c>
      <c r="BH743" s="231">
        <f>IF(N743="sníž. přenesená",J743,0)</f>
        <v>0</v>
      </c>
      <c r="BI743" s="231">
        <f>IF(N743="nulová",J743,0)</f>
        <v>0</v>
      </c>
      <c r="BJ743" s="18" t="s">
        <v>89</v>
      </c>
      <c r="BK743" s="231">
        <f>ROUND(I743*H743,2)</f>
        <v>0</v>
      </c>
      <c r="BL743" s="18" t="s">
        <v>139</v>
      </c>
      <c r="BM743" s="230" t="s">
        <v>1401</v>
      </c>
    </row>
    <row r="744" s="14" customFormat="1">
      <c r="A744" s="14"/>
      <c r="B744" s="243"/>
      <c r="C744" s="244"/>
      <c r="D744" s="234" t="s">
        <v>141</v>
      </c>
      <c r="E744" s="245" t="s">
        <v>1</v>
      </c>
      <c r="F744" s="246" t="s">
        <v>1402</v>
      </c>
      <c r="G744" s="244"/>
      <c r="H744" s="247">
        <v>16.082000000000001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141</v>
      </c>
      <c r="AU744" s="253" t="s">
        <v>91</v>
      </c>
      <c r="AV744" s="14" t="s">
        <v>91</v>
      </c>
      <c r="AW744" s="14" t="s">
        <v>36</v>
      </c>
      <c r="AX744" s="14" t="s">
        <v>81</v>
      </c>
      <c r="AY744" s="253" t="s">
        <v>132</v>
      </c>
    </row>
    <row r="745" s="14" customFormat="1">
      <c r="A745" s="14"/>
      <c r="B745" s="243"/>
      <c r="C745" s="244"/>
      <c r="D745" s="234" t="s">
        <v>141</v>
      </c>
      <c r="E745" s="245" t="s">
        <v>1</v>
      </c>
      <c r="F745" s="246" t="s">
        <v>1403</v>
      </c>
      <c r="G745" s="244"/>
      <c r="H745" s="247">
        <v>88.183999999999998</v>
      </c>
      <c r="I745" s="248"/>
      <c r="J745" s="244"/>
      <c r="K745" s="244"/>
      <c r="L745" s="249"/>
      <c r="M745" s="250"/>
      <c r="N745" s="251"/>
      <c r="O745" s="251"/>
      <c r="P745" s="251"/>
      <c r="Q745" s="251"/>
      <c r="R745" s="251"/>
      <c r="S745" s="251"/>
      <c r="T745" s="252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3" t="s">
        <v>141</v>
      </c>
      <c r="AU745" s="253" t="s">
        <v>91</v>
      </c>
      <c r="AV745" s="14" t="s">
        <v>91</v>
      </c>
      <c r="AW745" s="14" t="s">
        <v>36</v>
      </c>
      <c r="AX745" s="14" t="s">
        <v>81</v>
      </c>
      <c r="AY745" s="253" t="s">
        <v>132</v>
      </c>
    </row>
    <row r="746" s="15" customFormat="1">
      <c r="A746" s="15"/>
      <c r="B746" s="254"/>
      <c r="C746" s="255"/>
      <c r="D746" s="234" t="s">
        <v>141</v>
      </c>
      <c r="E746" s="256" t="s">
        <v>1</v>
      </c>
      <c r="F746" s="257" t="s">
        <v>152</v>
      </c>
      <c r="G746" s="255"/>
      <c r="H746" s="258">
        <v>104.26600000000001</v>
      </c>
      <c r="I746" s="259"/>
      <c r="J746" s="255"/>
      <c r="K746" s="255"/>
      <c r="L746" s="260"/>
      <c r="M746" s="261"/>
      <c r="N746" s="262"/>
      <c r="O746" s="262"/>
      <c r="P746" s="262"/>
      <c r="Q746" s="262"/>
      <c r="R746" s="262"/>
      <c r="S746" s="262"/>
      <c r="T746" s="263"/>
      <c r="U746" s="15"/>
      <c r="V746" s="15"/>
      <c r="W746" s="15"/>
      <c r="X746" s="15"/>
      <c r="Y746" s="15"/>
      <c r="Z746" s="15"/>
      <c r="AA746" s="15"/>
      <c r="AB746" s="15"/>
      <c r="AC746" s="15"/>
      <c r="AD746" s="15"/>
      <c r="AE746" s="15"/>
      <c r="AT746" s="264" t="s">
        <v>141</v>
      </c>
      <c r="AU746" s="264" t="s">
        <v>91</v>
      </c>
      <c r="AV746" s="15" t="s">
        <v>139</v>
      </c>
      <c r="AW746" s="15" t="s">
        <v>36</v>
      </c>
      <c r="AX746" s="15" t="s">
        <v>89</v>
      </c>
      <c r="AY746" s="264" t="s">
        <v>132</v>
      </c>
    </row>
    <row r="747" s="2" customFormat="1" ht="44.25" customHeight="1">
      <c r="A747" s="39"/>
      <c r="B747" s="40"/>
      <c r="C747" s="219" t="s">
        <v>1404</v>
      </c>
      <c r="D747" s="276" t="s">
        <v>134</v>
      </c>
      <c r="E747" s="220" t="s">
        <v>1405</v>
      </c>
      <c r="F747" s="221" t="s">
        <v>1406</v>
      </c>
      <c r="G747" s="222" t="s">
        <v>280</v>
      </c>
      <c r="H747" s="223">
        <v>42.914999999999999</v>
      </c>
      <c r="I747" s="224"/>
      <c r="J747" s="225">
        <f>ROUND(I747*H747,2)</f>
        <v>0</v>
      </c>
      <c r="K747" s="221" t="s">
        <v>281</v>
      </c>
      <c r="L747" s="45"/>
      <c r="M747" s="226" t="s">
        <v>1</v>
      </c>
      <c r="N747" s="227" t="s">
        <v>46</v>
      </c>
      <c r="O747" s="92"/>
      <c r="P747" s="228">
        <f>O747*H747</f>
        <v>0</v>
      </c>
      <c r="Q747" s="228">
        <v>0</v>
      </c>
      <c r="R747" s="228">
        <f>Q747*H747</f>
        <v>0</v>
      </c>
      <c r="S747" s="228">
        <v>0</v>
      </c>
      <c r="T747" s="229">
        <f>S747*H747</f>
        <v>0</v>
      </c>
      <c r="U747" s="39"/>
      <c r="V747" s="39"/>
      <c r="W747" s="39"/>
      <c r="X747" s="39"/>
      <c r="Y747" s="39"/>
      <c r="Z747" s="39"/>
      <c r="AA747" s="39"/>
      <c r="AB747" s="39"/>
      <c r="AC747" s="39"/>
      <c r="AD747" s="39"/>
      <c r="AE747" s="39"/>
      <c r="AR747" s="230" t="s">
        <v>139</v>
      </c>
      <c r="AT747" s="230" t="s">
        <v>134</v>
      </c>
      <c r="AU747" s="230" t="s">
        <v>91</v>
      </c>
      <c r="AY747" s="18" t="s">
        <v>132</v>
      </c>
      <c r="BE747" s="231">
        <f>IF(N747="základní",J747,0)</f>
        <v>0</v>
      </c>
      <c r="BF747" s="231">
        <f>IF(N747="snížená",J747,0)</f>
        <v>0</v>
      </c>
      <c r="BG747" s="231">
        <f>IF(N747="zákl. přenesená",J747,0)</f>
        <v>0</v>
      </c>
      <c r="BH747" s="231">
        <f>IF(N747="sníž. přenesená",J747,0)</f>
        <v>0</v>
      </c>
      <c r="BI747" s="231">
        <f>IF(N747="nulová",J747,0)</f>
        <v>0</v>
      </c>
      <c r="BJ747" s="18" t="s">
        <v>89</v>
      </c>
      <c r="BK747" s="231">
        <f>ROUND(I747*H747,2)</f>
        <v>0</v>
      </c>
      <c r="BL747" s="18" t="s">
        <v>139</v>
      </c>
      <c r="BM747" s="230" t="s">
        <v>1407</v>
      </c>
    </row>
    <row r="748" s="14" customFormat="1">
      <c r="A748" s="14"/>
      <c r="B748" s="243"/>
      <c r="C748" s="244"/>
      <c r="D748" s="234" t="s">
        <v>141</v>
      </c>
      <c r="E748" s="245" t="s">
        <v>1</v>
      </c>
      <c r="F748" s="246" t="s">
        <v>1408</v>
      </c>
      <c r="G748" s="244"/>
      <c r="H748" s="247">
        <v>42.914999999999999</v>
      </c>
      <c r="I748" s="248"/>
      <c r="J748" s="244"/>
      <c r="K748" s="244"/>
      <c r="L748" s="249"/>
      <c r="M748" s="250"/>
      <c r="N748" s="251"/>
      <c r="O748" s="251"/>
      <c r="P748" s="251"/>
      <c r="Q748" s="251"/>
      <c r="R748" s="251"/>
      <c r="S748" s="251"/>
      <c r="T748" s="252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3" t="s">
        <v>141</v>
      </c>
      <c r="AU748" s="253" t="s">
        <v>91</v>
      </c>
      <c r="AV748" s="14" t="s">
        <v>91</v>
      </c>
      <c r="AW748" s="14" t="s">
        <v>36</v>
      </c>
      <c r="AX748" s="14" t="s">
        <v>89</v>
      </c>
      <c r="AY748" s="253" t="s">
        <v>132</v>
      </c>
    </row>
    <row r="749" s="2" customFormat="1" ht="44.25" customHeight="1">
      <c r="A749" s="39"/>
      <c r="B749" s="40"/>
      <c r="C749" s="219" t="s">
        <v>1409</v>
      </c>
      <c r="D749" s="276" t="s">
        <v>134</v>
      </c>
      <c r="E749" s="220" t="s">
        <v>601</v>
      </c>
      <c r="F749" s="221" t="s">
        <v>279</v>
      </c>
      <c r="G749" s="222" t="s">
        <v>280</v>
      </c>
      <c r="H749" s="223">
        <v>176.10499999999999</v>
      </c>
      <c r="I749" s="224"/>
      <c r="J749" s="225">
        <f>ROUND(I749*H749,2)</f>
        <v>0</v>
      </c>
      <c r="K749" s="221" t="s">
        <v>281</v>
      </c>
      <c r="L749" s="45"/>
      <c r="M749" s="226" t="s">
        <v>1</v>
      </c>
      <c r="N749" s="227" t="s">
        <v>46</v>
      </c>
      <c r="O749" s="92"/>
      <c r="P749" s="228">
        <f>O749*H749</f>
        <v>0</v>
      </c>
      <c r="Q749" s="228">
        <v>0</v>
      </c>
      <c r="R749" s="228">
        <f>Q749*H749</f>
        <v>0</v>
      </c>
      <c r="S749" s="228">
        <v>0</v>
      </c>
      <c r="T749" s="229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139</v>
      </c>
      <c r="AT749" s="230" t="s">
        <v>134</v>
      </c>
      <c r="AU749" s="230" t="s">
        <v>91</v>
      </c>
      <c r="AY749" s="18" t="s">
        <v>132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89</v>
      </c>
      <c r="BK749" s="231">
        <f>ROUND(I749*H749,2)</f>
        <v>0</v>
      </c>
      <c r="BL749" s="18" t="s">
        <v>139</v>
      </c>
      <c r="BM749" s="230" t="s">
        <v>602</v>
      </c>
    </row>
    <row r="750" s="14" customFormat="1">
      <c r="A750" s="14"/>
      <c r="B750" s="243"/>
      <c r="C750" s="244"/>
      <c r="D750" s="234" t="s">
        <v>141</v>
      </c>
      <c r="E750" s="245" t="s">
        <v>1</v>
      </c>
      <c r="F750" s="246" t="s">
        <v>1410</v>
      </c>
      <c r="G750" s="244"/>
      <c r="H750" s="247">
        <v>176.10499999999999</v>
      </c>
      <c r="I750" s="248"/>
      <c r="J750" s="244"/>
      <c r="K750" s="244"/>
      <c r="L750" s="249"/>
      <c r="M750" s="250"/>
      <c r="N750" s="251"/>
      <c r="O750" s="251"/>
      <c r="P750" s="251"/>
      <c r="Q750" s="251"/>
      <c r="R750" s="251"/>
      <c r="S750" s="251"/>
      <c r="T750" s="252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3" t="s">
        <v>141</v>
      </c>
      <c r="AU750" s="253" t="s">
        <v>91</v>
      </c>
      <c r="AV750" s="14" t="s">
        <v>91</v>
      </c>
      <c r="AW750" s="14" t="s">
        <v>36</v>
      </c>
      <c r="AX750" s="14" t="s">
        <v>89</v>
      </c>
      <c r="AY750" s="253" t="s">
        <v>132</v>
      </c>
    </row>
    <row r="751" s="12" customFormat="1" ht="22.8" customHeight="1">
      <c r="A751" s="12"/>
      <c r="B751" s="203"/>
      <c r="C751" s="204"/>
      <c r="D751" s="205" t="s">
        <v>80</v>
      </c>
      <c r="E751" s="217" t="s">
        <v>604</v>
      </c>
      <c r="F751" s="217" t="s">
        <v>605</v>
      </c>
      <c r="G751" s="204"/>
      <c r="H751" s="204"/>
      <c r="I751" s="207"/>
      <c r="J751" s="218">
        <f>BK751</f>
        <v>0</v>
      </c>
      <c r="K751" s="204"/>
      <c r="L751" s="209"/>
      <c r="M751" s="210"/>
      <c r="N751" s="211"/>
      <c r="O751" s="211"/>
      <c r="P751" s="212">
        <f>P752</f>
        <v>0</v>
      </c>
      <c r="Q751" s="211"/>
      <c r="R751" s="212">
        <f>R752</f>
        <v>0</v>
      </c>
      <c r="S751" s="211"/>
      <c r="T751" s="213">
        <f>T752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14" t="s">
        <v>89</v>
      </c>
      <c r="AT751" s="215" t="s">
        <v>80</v>
      </c>
      <c r="AU751" s="215" t="s">
        <v>89</v>
      </c>
      <c r="AY751" s="214" t="s">
        <v>132</v>
      </c>
      <c r="BK751" s="216">
        <f>BK752</f>
        <v>0</v>
      </c>
    </row>
    <row r="752" s="2" customFormat="1" ht="37.8" customHeight="1">
      <c r="A752" s="39"/>
      <c r="B752" s="40"/>
      <c r="C752" s="219" t="s">
        <v>1411</v>
      </c>
      <c r="D752" s="219" t="s">
        <v>134</v>
      </c>
      <c r="E752" s="220" t="s">
        <v>607</v>
      </c>
      <c r="F752" s="221" t="s">
        <v>608</v>
      </c>
      <c r="G752" s="222" t="s">
        <v>280</v>
      </c>
      <c r="H752" s="223">
        <v>1541.376</v>
      </c>
      <c r="I752" s="224"/>
      <c r="J752" s="225">
        <f>ROUND(I752*H752,2)</f>
        <v>0</v>
      </c>
      <c r="K752" s="221" t="s">
        <v>138</v>
      </c>
      <c r="L752" s="45"/>
      <c r="M752" s="226" t="s">
        <v>1</v>
      </c>
      <c r="N752" s="227" t="s">
        <v>46</v>
      </c>
      <c r="O752" s="92"/>
      <c r="P752" s="228">
        <f>O752*H752</f>
        <v>0</v>
      </c>
      <c r="Q752" s="228">
        <v>0</v>
      </c>
      <c r="R752" s="228">
        <f>Q752*H752</f>
        <v>0</v>
      </c>
      <c r="S752" s="228">
        <v>0</v>
      </c>
      <c r="T752" s="229">
        <f>S752*H752</f>
        <v>0</v>
      </c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R752" s="230" t="s">
        <v>139</v>
      </c>
      <c r="AT752" s="230" t="s">
        <v>134</v>
      </c>
      <c r="AU752" s="230" t="s">
        <v>91</v>
      </c>
      <c r="AY752" s="18" t="s">
        <v>132</v>
      </c>
      <c r="BE752" s="231">
        <f>IF(N752="základní",J752,0)</f>
        <v>0</v>
      </c>
      <c r="BF752" s="231">
        <f>IF(N752="snížená",J752,0)</f>
        <v>0</v>
      </c>
      <c r="BG752" s="231">
        <f>IF(N752="zákl. přenesená",J752,0)</f>
        <v>0</v>
      </c>
      <c r="BH752" s="231">
        <f>IF(N752="sníž. přenesená",J752,0)</f>
        <v>0</v>
      </c>
      <c r="BI752" s="231">
        <f>IF(N752="nulová",J752,0)</f>
        <v>0</v>
      </c>
      <c r="BJ752" s="18" t="s">
        <v>89</v>
      </c>
      <c r="BK752" s="231">
        <f>ROUND(I752*H752,2)</f>
        <v>0</v>
      </c>
      <c r="BL752" s="18" t="s">
        <v>139</v>
      </c>
      <c r="BM752" s="230" t="s">
        <v>609</v>
      </c>
    </row>
    <row r="753" s="12" customFormat="1" ht="25.92" customHeight="1">
      <c r="A753" s="12"/>
      <c r="B753" s="203"/>
      <c r="C753" s="204"/>
      <c r="D753" s="205" t="s">
        <v>80</v>
      </c>
      <c r="E753" s="206" t="s">
        <v>610</v>
      </c>
      <c r="F753" s="206" t="s">
        <v>611</v>
      </c>
      <c r="G753" s="204"/>
      <c r="H753" s="204"/>
      <c r="I753" s="207"/>
      <c r="J753" s="208">
        <f>BK753</f>
        <v>0</v>
      </c>
      <c r="K753" s="204"/>
      <c r="L753" s="209"/>
      <c r="M753" s="210"/>
      <c r="N753" s="211"/>
      <c r="O753" s="211"/>
      <c r="P753" s="212">
        <f>P754+P757</f>
        <v>0</v>
      </c>
      <c r="Q753" s="211"/>
      <c r="R753" s="212">
        <f>R754+R757</f>
        <v>0.0023340000000000001</v>
      </c>
      <c r="S753" s="211"/>
      <c r="T753" s="213">
        <f>T754+T757</f>
        <v>0</v>
      </c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R753" s="214" t="s">
        <v>91</v>
      </c>
      <c r="AT753" s="215" t="s">
        <v>80</v>
      </c>
      <c r="AU753" s="215" t="s">
        <v>81</v>
      </c>
      <c r="AY753" s="214" t="s">
        <v>132</v>
      </c>
      <c r="BK753" s="216">
        <f>BK754+BK757</f>
        <v>0</v>
      </c>
    </row>
    <row r="754" s="12" customFormat="1" ht="22.8" customHeight="1">
      <c r="A754" s="12"/>
      <c r="B754" s="203"/>
      <c r="C754" s="204"/>
      <c r="D754" s="205" t="s">
        <v>80</v>
      </c>
      <c r="E754" s="217" t="s">
        <v>1412</v>
      </c>
      <c r="F754" s="217" t="s">
        <v>1413</v>
      </c>
      <c r="G754" s="204"/>
      <c r="H754" s="204"/>
      <c r="I754" s="207"/>
      <c r="J754" s="218">
        <f>BK754</f>
        <v>0</v>
      </c>
      <c r="K754" s="204"/>
      <c r="L754" s="209"/>
      <c r="M754" s="210"/>
      <c r="N754" s="211"/>
      <c r="O754" s="211"/>
      <c r="P754" s="212">
        <f>SUM(P755:P756)</f>
        <v>0</v>
      </c>
      <c r="Q754" s="211"/>
      <c r="R754" s="212">
        <f>SUM(R755:R756)</f>
        <v>0.002</v>
      </c>
      <c r="S754" s="211"/>
      <c r="T754" s="213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14" t="s">
        <v>91</v>
      </c>
      <c r="AT754" s="215" t="s">
        <v>80</v>
      </c>
      <c r="AU754" s="215" t="s">
        <v>89</v>
      </c>
      <c r="AY754" s="214" t="s">
        <v>132</v>
      </c>
      <c r="BK754" s="216">
        <f>SUM(BK755:BK756)</f>
        <v>0</v>
      </c>
    </row>
    <row r="755" s="2" customFormat="1" ht="16.5" customHeight="1">
      <c r="A755" s="39"/>
      <c r="B755" s="40"/>
      <c r="C755" s="219" t="s">
        <v>1414</v>
      </c>
      <c r="D755" s="219" t="s">
        <v>134</v>
      </c>
      <c r="E755" s="220" t="s">
        <v>1415</v>
      </c>
      <c r="F755" s="221" t="s">
        <v>1416</v>
      </c>
      <c r="G755" s="222" t="s">
        <v>1417</v>
      </c>
      <c r="H755" s="223">
        <v>1</v>
      </c>
      <c r="I755" s="224"/>
      <c r="J755" s="225">
        <f>ROUND(I755*H755,2)</f>
        <v>0</v>
      </c>
      <c r="K755" s="221" t="s">
        <v>138</v>
      </c>
      <c r="L755" s="45"/>
      <c r="M755" s="226" t="s">
        <v>1</v>
      </c>
      <c r="N755" s="227" t="s">
        <v>46</v>
      </c>
      <c r="O755" s="92"/>
      <c r="P755" s="228">
        <f>O755*H755</f>
        <v>0</v>
      </c>
      <c r="Q755" s="228">
        <v>0.002</v>
      </c>
      <c r="R755" s="228">
        <f>Q755*H755</f>
        <v>0.002</v>
      </c>
      <c r="S755" s="228">
        <v>0</v>
      </c>
      <c r="T755" s="229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0" t="s">
        <v>243</v>
      </c>
      <c r="AT755" s="230" t="s">
        <v>134</v>
      </c>
      <c r="AU755" s="230" t="s">
        <v>91</v>
      </c>
      <c r="AY755" s="18" t="s">
        <v>132</v>
      </c>
      <c r="BE755" s="231">
        <f>IF(N755="základní",J755,0)</f>
        <v>0</v>
      </c>
      <c r="BF755" s="231">
        <f>IF(N755="snížená",J755,0)</f>
        <v>0</v>
      </c>
      <c r="BG755" s="231">
        <f>IF(N755="zákl. přenesená",J755,0)</f>
        <v>0</v>
      </c>
      <c r="BH755" s="231">
        <f>IF(N755="sníž. přenesená",J755,0)</f>
        <v>0</v>
      </c>
      <c r="BI755" s="231">
        <f>IF(N755="nulová",J755,0)</f>
        <v>0</v>
      </c>
      <c r="BJ755" s="18" t="s">
        <v>89</v>
      </c>
      <c r="BK755" s="231">
        <f>ROUND(I755*H755,2)</f>
        <v>0</v>
      </c>
      <c r="BL755" s="18" t="s">
        <v>243</v>
      </c>
      <c r="BM755" s="230" t="s">
        <v>1418</v>
      </c>
    </row>
    <row r="756" s="2" customFormat="1" ht="44.25" customHeight="1">
      <c r="A756" s="39"/>
      <c r="B756" s="40"/>
      <c r="C756" s="219" t="s">
        <v>1419</v>
      </c>
      <c r="D756" s="219" t="s">
        <v>134</v>
      </c>
      <c r="E756" s="220" t="s">
        <v>1420</v>
      </c>
      <c r="F756" s="221" t="s">
        <v>1421</v>
      </c>
      <c r="G756" s="222" t="s">
        <v>280</v>
      </c>
      <c r="H756" s="223">
        <v>0.002</v>
      </c>
      <c r="I756" s="224"/>
      <c r="J756" s="225">
        <f>ROUND(I756*H756,2)</f>
        <v>0</v>
      </c>
      <c r="K756" s="221" t="s">
        <v>138</v>
      </c>
      <c r="L756" s="45"/>
      <c r="M756" s="226" t="s">
        <v>1</v>
      </c>
      <c r="N756" s="227" t="s">
        <v>46</v>
      </c>
      <c r="O756" s="92"/>
      <c r="P756" s="228">
        <f>O756*H756</f>
        <v>0</v>
      </c>
      <c r="Q756" s="228">
        <v>0</v>
      </c>
      <c r="R756" s="228">
        <f>Q756*H756</f>
        <v>0</v>
      </c>
      <c r="S756" s="228">
        <v>0</v>
      </c>
      <c r="T756" s="229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0" t="s">
        <v>243</v>
      </c>
      <c r="AT756" s="230" t="s">
        <v>134</v>
      </c>
      <c r="AU756" s="230" t="s">
        <v>91</v>
      </c>
      <c r="AY756" s="18" t="s">
        <v>132</v>
      </c>
      <c r="BE756" s="231">
        <f>IF(N756="základní",J756,0)</f>
        <v>0</v>
      </c>
      <c r="BF756" s="231">
        <f>IF(N756="snížená",J756,0)</f>
        <v>0</v>
      </c>
      <c r="BG756" s="231">
        <f>IF(N756="zákl. přenesená",J756,0)</f>
        <v>0</v>
      </c>
      <c r="BH756" s="231">
        <f>IF(N756="sníž. přenesená",J756,0)</f>
        <v>0</v>
      </c>
      <c r="BI756" s="231">
        <f>IF(N756="nulová",J756,0)</f>
        <v>0</v>
      </c>
      <c r="BJ756" s="18" t="s">
        <v>89</v>
      </c>
      <c r="BK756" s="231">
        <f>ROUND(I756*H756,2)</f>
        <v>0</v>
      </c>
      <c r="BL756" s="18" t="s">
        <v>243</v>
      </c>
      <c r="BM756" s="230" t="s">
        <v>1422</v>
      </c>
    </row>
    <row r="757" s="12" customFormat="1" ht="22.8" customHeight="1">
      <c r="A757" s="12"/>
      <c r="B757" s="203"/>
      <c r="C757" s="204"/>
      <c r="D757" s="205" t="s">
        <v>80</v>
      </c>
      <c r="E757" s="217" t="s">
        <v>612</v>
      </c>
      <c r="F757" s="217" t="s">
        <v>613</v>
      </c>
      <c r="G757" s="204"/>
      <c r="H757" s="204"/>
      <c r="I757" s="207"/>
      <c r="J757" s="218">
        <f>BK757</f>
        <v>0</v>
      </c>
      <c r="K757" s="204"/>
      <c r="L757" s="209"/>
      <c r="M757" s="210"/>
      <c r="N757" s="211"/>
      <c r="O757" s="211"/>
      <c r="P757" s="212">
        <f>SUM(P758:P763)</f>
        <v>0</v>
      </c>
      <c r="Q757" s="211"/>
      <c r="R757" s="212">
        <f>SUM(R758:R763)</f>
        <v>0.00033400000000000004</v>
      </c>
      <c r="S757" s="211"/>
      <c r="T757" s="213">
        <f>SUM(T758:T763)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14" t="s">
        <v>91</v>
      </c>
      <c r="AT757" s="215" t="s">
        <v>80</v>
      </c>
      <c r="AU757" s="215" t="s">
        <v>89</v>
      </c>
      <c r="AY757" s="214" t="s">
        <v>132</v>
      </c>
      <c r="BK757" s="216">
        <f>SUM(BK758:BK763)</f>
        <v>0</v>
      </c>
    </row>
    <row r="758" s="2" customFormat="1" ht="24.15" customHeight="1">
      <c r="A758" s="39"/>
      <c r="B758" s="40"/>
      <c r="C758" s="219" t="s">
        <v>1423</v>
      </c>
      <c r="D758" s="219" t="s">
        <v>134</v>
      </c>
      <c r="E758" s="220" t="s">
        <v>615</v>
      </c>
      <c r="F758" s="221" t="s">
        <v>616</v>
      </c>
      <c r="G758" s="222" t="s">
        <v>137</v>
      </c>
      <c r="H758" s="223">
        <v>1.5169999999999999</v>
      </c>
      <c r="I758" s="224"/>
      <c r="J758" s="225">
        <f>ROUND(I758*H758,2)</f>
        <v>0</v>
      </c>
      <c r="K758" s="221" t="s">
        <v>138</v>
      </c>
      <c r="L758" s="45"/>
      <c r="M758" s="226" t="s">
        <v>1</v>
      </c>
      <c r="N758" s="227" t="s">
        <v>46</v>
      </c>
      <c r="O758" s="92"/>
      <c r="P758" s="228">
        <f>O758*H758</f>
        <v>0</v>
      </c>
      <c r="Q758" s="228">
        <v>0</v>
      </c>
      <c r="R758" s="228">
        <f>Q758*H758</f>
        <v>0</v>
      </c>
      <c r="S758" s="228">
        <v>0</v>
      </c>
      <c r="T758" s="229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0" t="s">
        <v>243</v>
      </c>
      <c r="AT758" s="230" t="s">
        <v>134</v>
      </c>
      <c r="AU758" s="230" t="s">
        <v>91</v>
      </c>
      <c r="AY758" s="18" t="s">
        <v>132</v>
      </c>
      <c r="BE758" s="231">
        <f>IF(N758="základní",J758,0)</f>
        <v>0</v>
      </c>
      <c r="BF758" s="231">
        <f>IF(N758="snížená",J758,0)</f>
        <v>0</v>
      </c>
      <c r="BG758" s="231">
        <f>IF(N758="zákl. přenesená",J758,0)</f>
        <v>0</v>
      </c>
      <c r="BH758" s="231">
        <f>IF(N758="sníž. přenesená",J758,0)</f>
        <v>0</v>
      </c>
      <c r="BI758" s="231">
        <f>IF(N758="nulová",J758,0)</f>
        <v>0</v>
      </c>
      <c r="BJ758" s="18" t="s">
        <v>89</v>
      </c>
      <c r="BK758" s="231">
        <f>ROUND(I758*H758,2)</f>
        <v>0</v>
      </c>
      <c r="BL758" s="18" t="s">
        <v>243</v>
      </c>
      <c r="BM758" s="230" t="s">
        <v>617</v>
      </c>
    </row>
    <row r="759" s="13" customFormat="1">
      <c r="A759" s="13"/>
      <c r="B759" s="232"/>
      <c r="C759" s="233"/>
      <c r="D759" s="234" t="s">
        <v>141</v>
      </c>
      <c r="E759" s="235" t="s">
        <v>1</v>
      </c>
      <c r="F759" s="236" t="s">
        <v>618</v>
      </c>
      <c r="G759" s="233"/>
      <c r="H759" s="235" t="s">
        <v>1</v>
      </c>
      <c r="I759" s="237"/>
      <c r="J759" s="233"/>
      <c r="K759" s="233"/>
      <c r="L759" s="238"/>
      <c r="M759" s="239"/>
      <c r="N759" s="240"/>
      <c r="O759" s="240"/>
      <c r="P759" s="240"/>
      <c r="Q759" s="240"/>
      <c r="R759" s="240"/>
      <c r="S759" s="240"/>
      <c r="T759" s="241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42" t="s">
        <v>141</v>
      </c>
      <c r="AU759" s="242" t="s">
        <v>91</v>
      </c>
      <c r="AV759" s="13" t="s">
        <v>89</v>
      </c>
      <c r="AW759" s="13" t="s">
        <v>36</v>
      </c>
      <c r="AX759" s="13" t="s">
        <v>81</v>
      </c>
      <c r="AY759" s="242" t="s">
        <v>132</v>
      </c>
    </row>
    <row r="760" s="14" customFormat="1">
      <c r="A760" s="14"/>
      <c r="B760" s="243"/>
      <c r="C760" s="244"/>
      <c r="D760" s="234" t="s">
        <v>141</v>
      </c>
      <c r="E760" s="245" t="s">
        <v>1</v>
      </c>
      <c r="F760" s="246" t="s">
        <v>1424</v>
      </c>
      <c r="G760" s="244"/>
      <c r="H760" s="247">
        <v>1.5169999999999999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3" t="s">
        <v>141</v>
      </c>
      <c r="AU760" s="253" t="s">
        <v>91</v>
      </c>
      <c r="AV760" s="14" t="s">
        <v>91</v>
      </c>
      <c r="AW760" s="14" t="s">
        <v>36</v>
      </c>
      <c r="AX760" s="14" t="s">
        <v>89</v>
      </c>
      <c r="AY760" s="253" t="s">
        <v>132</v>
      </c>
    </row>
    <row r="761" s="2" customFormat="1" ht="21.75" customHeight="1">
      <c r="A761" s="39"/>
      <c r="B761" s="40"/>
      <c r="C761" s="277" t="s">
        <v>1425</v>
      </c>
      <c r="D761" s="277" t="s">
        <v>295</v>
      </c>
      <c r="E761" s="278" t="s">
        <v>621</v>
      </c>
      <c r="F761" s="279" t="s">
        <v>622</v>
      </c>
      <c r="G761" s="280" t="s">
        <v>339</v>
      </c>
      <c r="H761" s="281">
        <v>0.33400000000000002</v>
      </c>
      <c r="I761" s="282"/>
      <c r="J761" s="283">
        <f>ROUND(I761*H761,2)</f>
        <v>0</v>
      </c>
      <c r="K761" s="279" t="s">
        <v>138</v>
      </c>
      <c r="L761" s="284"/>
      <c r="M761" s="285" t="s">
        <v>1</v>
      </c>
      <c r="N761" s="286" t="s">
        <v>46</v>
      </c>
      <c r="O761" s="92"/>
      <c r="P761" s="228">
        <f>O761*H761</f>
        <v>0</v>
      </c>
      <c r="Q761" s="228">
        <v>0.001</v>
      </c>
      <c r="R761" s="228">
        <f>Q761*H761</f>
        <v>0.00033400000000000004</v>
      </c>
      <c r="S761" s="228">
        <v>0</v>
      </c>
      <c r="T761" s="229">
        <f>S761*H761</f>
        <v>0</v>
      </c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R761" s="230" t="s">
        <v>350</v>
      </c>
      <c r="AT761" s="230" t="s">
        <v>295</v>
      </c>
      <c r="AU761" s="230" t="s">
        <v>91</v>
      </c>
      <c r="AY761" s="18" t="s">
        <v>132</v>
      </c>
      <c r="BE761" s="231">
        <f>IF(N761="základní",J761,0)</f>
        <v>0</v>
      </c>
      <c r="BF761" s="231">
        <f>IF(N761="snížená",J761,0)</f>
        <v>0</v>
      </c>
      <c r="BG761" s="231">
        <f>IF(N761="zákl. přenesená",J761,0)</f>
        <v>0</v>
      </c>
      <c r="BH761" s="231">
        <f>IF(N761="sníž. přenesená",J761,0)</f>
        <v>0</v>
      </c>
      <c r="BI761" s="231">
        <f>IF(N761="nulová",J761,0)</f>
        <v>0</v>
      </c>
      <c r="BJ761" s="18" t="s">
        <v>89</v>
      </c>
      <c r="BK761" s="231">
        <f>ROUND(I761*H761,2)</f>
        <v>0</v>
      </c>
      <c r="BL761" s="18" t="s">
        <v>243</v>
      </c>
      <c r="BM761" s="230" t="s">
        <v>623</v>
      </c>
    </row>
    <row r="762" s="2" customFormat="1">
      <c r="A762" s="39"/>
      <c r="B762" s="40"/>
      <c r="C762" s="41"/>
      <c r="D762" s="234" t="s">
        <v>392</v>
      </c>
      <c r="E762" s="41"/>
      <c r="F762" s="287" t="s">
        <v>624</v>
      </c>
      <c r="G762" s="41"/>
      <c r="H762" s="41"/>
      <c r="I762" s="288"/>
      <c r="J762" s="41"/>
      <c r="K762" s="41"/>
      <c r="L762" s="45"/>
      <c r="M762" s="289"/>
      <c r="N762" s="290"/>
      <c r="O762" s="92"/>
      <c r="P762" s="92"/>
      <c r="Q762" s="92"/>
      <c r="R762" s="92"/>
      <c r="S762" s="92"/>
      <c r="T762" s="93"/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T762" s="18" t="s">
        <v>392</v>
      </c>
      <c r="AU762" s="18" t="s">
        <v>91</v>
      </c>
    </row>
    <row r="763" s="14" customFormat="1">
      <c r="A763" s="14"/>
      <c r="B763" s="243"/>
      <c r="C763" s="244"/>
      <c r="D763" s="234" t="s">
        <v>141</v>
      </c>
      <c r="E763" s="245" t="s">
        <v>1</v>
      </c>
      <c r="F763" s="246" t="s">
        <v>1426</v>
      </c>
      <c r="G763" s="244"/>
      <c r="H763" s="247">
        <v>0.33400000000000002</v>
      </c>
      <c r="I763" s="248"/>
      <c r="J763" s="244"/>
      <c r="K763" s="244"/>
      <c r="L763" s="249"/>
      <c r="M763" s="291"/>
      <c r="N763" s="292"/>
      <c r="O763" s="292"/>
      <c r="P763" s="292"/>
      <c r="Q763" s="292"/>
      <c r="R763" s="292"/>
      <c r="S763" s="292"/>
      <c r="T763" s="293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3" t="s">
        <v>141</v>
      </c>
      <c r="AU763" s="253" t="s">
        <v>91</v>
      </c>
      <c r="AV763" s="14" t="s">
        <v>91</v>
      </c>
      <c r="AW763" s="14" t="s">
        <v>36</v>
      </c>
      <c r="AX763" s="14" t="s">
        <v>89</v>
      </c>
      <c r="AY763" s="253" t="s">
        <v>132</v>
      </c>
    </row>
    <row r="764" s="2" customFormat="1" ht="6.96" customHeight="1">
      <c r="A764" s="39"/>
      <c r="B764" s="67"/>
      <c r="C764" s="68"/>
      <c r="D764" s="68"/>
      <c r="E764" s="68"/>
      <c r="F764" s="68"/>
      <c r="G764" s="68"/>
      <c r="H764" s="68"/>
      <c r="I764" s="68"/>
      <c r="J764" s="68"/>
      <c r="K764" s="68"/>
      <c r="L764" s="45"/>
      <c r="M764" s="39"/>
      <c r="O764" s="39"/>
      <c r="P764" s="39"/>
      <c r="Q764" s="39"/>
      <c r="R764" s="39"/>
      <c r="S764" s="39"/>
      <c r="T764" s="39"/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</row>
  </sheetData>
  <sheetProtection sheet="1" autoFilter="0" formatColumns="0" formatRows="0" objects="1" scenarios="1" spinCount="100000" saltValue="q8BTNL+LkcEHm4MWxsMZLkhyP4p6KxBk2YYPynNCAhaXqnkjuYN8ETKjUpynHXhtUGDKUhEtywoNzOrhkmelRQ==" hashValue="pSowTZnnqivXo7jcdQnCBGZKmfQ4BmBCyzAb/1LYpcAnxAB21gvc8MXCtHguuBtrnofjkvQp+gscpZNeVsdfWw==" algorithmName="SHA-512" password="CC35"/>
  <autoFilter ref="C128:K763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91</v>
      </c>
    </row>
    <row r="4" s="1" customFormat="1" ht="24.96" customHeight="1">
      <c r="B4" s="21"/>
      <c r="D4" s="139" t="s">
        <v>98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Zásobní řad z VVO (východního vodovodního okruhu) do Černé za Bory – vodovod SO 05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99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1427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23. 5. 2024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ROUND((SUM(BE124:BE171)),  2)</f>
        <v>0</v>
      </c>
      <c r="G33" s="39"/>
      <c r="H33" s="39"/>
      <c r="I33" s="156">
        <v>0.20999999999999999</v>
      </c>
      <c r="J33" s="155">
        <f>ROUND(((SUM(BE124:BE171))*I33),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ROUND((SUM(BF124:BF171)),  2)</f>
        <v>0</v>
      </c>
      <c r="G34" s="39"/>
      <c r="H34" s="39"/>
      <c r="I34" s="156">
        <v>0.14999999999999999</v>
      </c>
      <c r="J34" s="155">
        <f>ROUND(((SUM(BF124:BF171))*I34),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ROUND((SUM(BG124:BG171)),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ROUND((SUM(BH124:BH171)),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ROUND((SUM(BI124:BI171)),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101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Zásobní řad z VVO (východního vodovodního okruhu) do Černé za Bory – vodovod SO 05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99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03 -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Pardubice</v>
      </c>
      <c r="G89" s="41"/>
      <c r="H89" s="41"/>
      <c r="I89" s="33" t="s">
        <v>22</v>
      </c>
      <c r="J89" s="80" t="str">
        <f>IF(J12="","",J12)</f>
        <v>23. 5. 2024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Leona Šaldová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102</v>
      </c>
      <c r="D94" s="177"/>
      <c r="E94" s="177"/>
      <c r="F94" s="177"/>
      <c r="G94" s="177"/>
      <c r="H94" s="177"/>
      <c r="I94" s="177"/>
      <c r="J94" s="178" t="s">
        <v>103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104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105</v>
      </c>
    </row>
    <row r="97" s="9" customFormat="1" ht="24.96" customHeight="1">
      <c r="A97" s="9"/>
      <c r="B97" s="180"/>
      <c r="C97" s="181"/>
      <c r="D97" s="182" t="s">
        <v>1428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1429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1430</v>
      </c>
      <c r="E99" s="183"/>
      <c r="F99" s="183"/>
      <c r="G99" s="183"/>
      <c r="H99" s="183"/>
      <c r="I99" s="183"/>
      <c r="J99" s="184">
        <f>J132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1429</v>
      </c>
      <c r="E100" s="189"/>
      <c r="F100" s="189"/>
      <c r="G100" s="189"/>
      <c r="H100" s="189"/>
      <c r="I100" s="189"/>
      <c r="J100" s="190">
        <f>J133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1431</v>
      </c>
      <c r="E101" s="183"/>
      <c r="F101" s="183"/>
      <c r="G101" s="183"/>
      <c r="H101" s="183"/>
      <c r="I101" s="183"/>
      <c r="J101" s="184">
        <f>J139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1429</v>
      </c>
      <c r="E102" s="189"/>
      <c r="F102" s="189"/>
      <c r="G102" s="189"/>
      <c r="H102" s="189"/>
      <c r="I102" s="189"/>
      <c r="J102" s="190">
        <f>J140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1432</v>
      </c>
      <c r="E103" s="183"/>
      <c r="F103" s="183"/>
      <c r="G103" s="183"/>
      <c r="H103" s="183"/>
      <c r="I103" s="183"/>
      <c r="J103" s="184">
        <f>J156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1429</v>
      </c>
      <c r="E104" s="189"/>
      <c r="F104" s="189"/>
      <c r="G104" s="189"/>
      <c r="H104" s="189"/>
      <c r="I104" s="189"/>
      <c r="J104" s="190">
        <f>J157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26.25" customHeight="1">
      <c r="A114" s="39"/>
      <c r="B114" s="40"/>
      <c r="C114" s="41"/>
      <c r="D114" s="41"/>
      <c r="E114" s="175" t="str">
        <f>E7</f>
        <v>Zásobní řad z VVO (východního vodovodního okruhu) do Černé za Bory – vodovod SO 05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99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03 -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Pardubice</v>
      </c>
      <c r="G118" s="41"/>
      <c r="H118" s="41"/>
      <c r="I118" s="33" t="s">
        <v>22</v>
      </c>
      <c r="J118" s="80" t="str">
        <f>IF(J12="","",J12)</f>
        <v>23. 5. 2024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Leona Šaldová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118</v>
      </c>
      <c r="D123" s="195" t="s">
        <v>66</v>
      </c>
      <c r="E123" s="195" t="s">
        <v>62</v>
      </c>
      <c r="F123" s="195" t="s">
        <v>63</v>
      </c>
      <c r="G123" s="195" t="s">
        <v>119</v>
      </c>
      <c r="H123" s="195" t="s">
        <v>120</v>
      </c>
      <c r="I123" s="195" t="s">
        <v>121</v>
      </c>
      <c r="J123" s="195" t="s">
        <v>103</v>
      </c>
      <c r="K123" s="196" t="s">
        <v>122</v>
      </c>
      <c r="L123" s="197"/>
      <c r="M123" s="101" t="s">
        <v>1</v>
      </c>
      <c r="N123" s="102" t="s">
        <v>45</v>
      </c>
      <c r="O123" s="102" t="s">
        <v>123</v>
      </c>
      <c r="P123" s="102" t="s">
        <v>124</v>
      </c>
      <c r="Q123" s="102" t="s">
        <v>125</v>
      </c>
      <c r="R123" s="102" t="s">
        <v>126</v>
      </c>
      <c r="S123" s="102" t="s">
        <v>127</v>
      </c>
      <c r="T123" s="103" t="s">
        <v>128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129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P125+P132+P139+P156</f>
        <v>0</v>
      </c>
      <c r="Q124" s="105"/>
      <c r="R124" s="200">
        <f>R125+R132+R139+R156</f>
        <v>0</v>
      </c>
      <c r="S124" s="105"/>
      <c r="T124" s="201">
        <f>T125+T132+T139+T156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105</v>
      </c>
      <c r="BK124" s="202">
        <f>BK125+BK132+BK139+BK156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1433</v>
      </c>
      <c r="F125" s="206" t="s">
        <v>1434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89</v>
      </c>
      <c r="AT125" s="215" t="s">
        <v>80</v>
      </c>
      <c r="AU125" s="215" t="s">
        <v>81</v>
      </c>
      <c r="AY125" s="214" t="s">
        <v>132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1435</v>
      </c>
      <c r="F126" s="217" t="s">
        <v>1436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SUM(P127:P131)</f>
        <v>0</v>
      </c>
      <c r="Q126" s="211"/>
      <c r="R126" s="212">
        <f>SUM(R127:R131)</f>
        <v>0</v>
      </c>
      <c r="S126" s="211"/>
      <c r="T126" s="213">
        <f>SUM(T127:T131)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89</v>
      </c>
      <c r="AT126" s="215" t="s">
        <v>80</v>
      </c>
      <c r="AU126" s="215" t="s">
        <v>89</v>
      </c>
      <c r="AY126" s="214" t="s">
        <v>132</v>
      </c>
      <c r="BK126" s="216">
        <f>SUM(BK127:BK131)</f>
        <v>0</v>
      </c>
    </row>
    <row r="127" s="2" customFormat="1" ht="24.15" customHeight="1">
      <c r="A127" s="39"/>
      <c r="B127" s="40"/>
      <c r="C127" s="219" t="s">
        <v>89</v>
      </c>
      <c r="D127" s="219" t="s">
        <v>134</v>
      </c>
      <c r="E127" s="220" t="s">
        <v>1437</v>
      </c>
      <c r="F127" s="221" t="s">
        <v>1438</v>
      </c>
      <c r="G127" s="222" t="s">
        <v>1439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139</v>
      </c>
      <c r="AT127" s="230" t="s">
        <v>134</v>
      </c>
      <c r="AU127" s="230" t="s">
        <v>91</v>
      </c>
      <c r="AY127" s="18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89</v>
      </c>
      <c r="BK127" s="231">
        <f>ROUND(I127*H127,2)</f>
        <v>0</v>
      </c>
      <c r="BL127" s="18" t="s">
        <v>139</v>
      </c>
      <c r="BM127" s="230" t="s">
        <v>91</v>
      </c>
    </row>
    <row r="128" s="2" customFormat="1" ht="16.5" customHeight="1">
      <c r="A128" s="39"/>
      <c r="B128" s="40"/>
      <c r="C128" s="219" t="s">
        <v>91</v>
      </c>
      <c r="D128" s="219" t="s">
        <v>134</v>
      </c>
      <c r="E128" s="220" t="s">
        <v>1440</v>
      </c>
      <c r="F128" s="221" t="s">
        <v>1441</v>
      </c>
      <c r="G128" s="222" t="s">
        <v>1439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139</v>
      </c>
      <c r="AT128" s="230" t="s">
        <v>134</v>
      </c>
      <c r="AU128" s="230" t="s">
        <v>91</v>
      </c>
      <c r="AY128" s="18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89</v>
      </c>
      <c r="BK128" s="231">
        <f>ROUND(I128*H128,2)</f>
        <v>0</v>
      </c>
      <c r="BL128" s="18" t="s">
        <v>139</v>
      </c>
      <c r="BM128" s="230" t="s">
        <v>139</v>
      </c>
    </row>
    <row r="129" s="2" customFormat="1" ht="16.5" customHeight="1">
      <c r="A129" s="39"/>
      <c r="B129" s="40"/>
      <c r="C129" s="219" t="s">
        <v>153</v>
      </c>
      <c r="D129" s="219" t="s">
        <v>134</v>
      </c>
      <c r="E129" s="220" t="s">
        <v>1442</v>
      </c>
      <c r="F129" s="221" t="s">
        <v>1443</v>
      </c>
      <c r="G129" s="222" t="s">
        <v>1439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139</v>
      </c>
      <c r="AT129" s="230" t="s">
        <v>134</v>
      </c>
      <c r="AU129" s="230" t="s">
        <v>91</v>
      </c>
      <c r="AY129" s="18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89</v>
      </c>
      <c r="BK129" s="231">
        <f>ROUND(I129*H129,2)</f>
        <v>0</v>
      </c>
      <c r="BL129" s="18" t="s">
        <v>139</v>
      </c>
      <c r="BM129" s="230" t="s">
        <v>172</v>
      </c>
    </row>
    <row r="130" s="2" customFormat="1" ht="16.5" customHeight="1">
      <c r="A130" s="39"/>
      <c r="B130" s="40"/>
      <c r="C130" s="219" t="s">
        <v>139</v>
      </c>
      <c r="D130" s="219" t="s">
        <v>134</v>
      </c>
      <c r="E130" s="220" t="s">
        <v>1444</v>
      </c>
      <c r="F130" s="221" t="s">
        <v>1445</v>
      </c>
      <c r="G130" s="222" t="s">
        <v>1439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139</v>
      </c>
      <c r="AT130" s="230" t="s">
        <v>134</v>
      </c>
      <c r="AU130" s="230" t="s">
        <v>91</v>
      </c>
      <c r="AY130" s="18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89</v>
      </c>
      <c r="BK130" s="231">
        <f>ROUND(I130*H130,2)</f>
        <v>0</v>
      </c>
      <c r="BL130" s="18" t="s">
        <v>139</v>
      </c>
      <c r="BM130" s="230" t="s">
        <v>1446</v>
      </c>
    </row>
    <row r="131" s="2" customFormat="1">
      <c r="A131" s="39"/>
      <c r="B131" s="40"/>
      <c r="C131" s="41"/>
      <c r="D131" s="234" t="s">
        <v>392</v>
      </c>
      <c r="E131" s="41"/>
      <c r="F131" s="287" t="s">
        <v>1447</v>
      </c>
      <c r="G131" s="41"/>
      <c r="H131" s="41"/>
      <c r="I131" s="288"/>
      <c r="J131" s="41"/>
      <c r="K131" s="41"/>
      <c r="L131" s="45"/>
      <c r="M131" s="289"/>
      <c r="N131" s="290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392</v>
      </c>
      <c r="AU131" s="18" t="s">
        <v>91</v>
      </c>
    </row>
    <row r="132" s="12" customFormat="1" ht="25.92" customHeight="1">
      <c r="A132" s="12"/>
      <c r="B132" s="203"/>
      <c r="C132" s="204"/>
      <c r="D132" s="205" t="s">
        <v>80</v>
      </c>
      <c r="E132" s="206" t="s">
        <v>1448</v>
      </c>
      <c r="F132" s="206" t="s">
        <v>1449</v>
      </c>
      <c r="G132" s="204"/>
      <c r="H132" s="204"/>
      <c r="I132" s="207"/>
      <c r="J132" s="20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89</v>
      </c>
      <c r="AT132" s="215" t="s">
        <v>80</v>
      </c>
      <c r="AU132" s="215" t="s">
        <v>81</v>
      </c>
      <c r="AY132" s="214" t="s">
        <v>132</v>
      </c>
      <c r="BK132" s="216">
        <f>BK133</f>
        <v>0</v>
      </c>
    </row>
    <row r="133" s="12" customFormat="1" ht="22.8" customHeight="1">
      <c r="A133" s="12"/>
      <c r="B133" s="203"/>
      <c r="C133" s="204"/>
      <c r="D133" s="205" t="s">
        <v>80</v>
      </c>
      <c r="E133" s="217" t="s">
        <v>1435</v>
      </c>
      <c r="F133" s="217" t="s">
        <v>1436</v>
      </c>
      <c r="G133" s="204"/>
      <c r="H133" s="204"/>
      <c r="I133" s="207"/>
      <c r="J133" s="218">
        <f>BK133</f>
        <v>0</v>
      </c>
      <c r="K133" s="204"/>
      <c r="L133" s="209"/>
      <c r="M133" s="210"/>
      <c r="N133" s="211"/>
      <c r="O133" s="211"/>
      <c r="P133" s="212">
        <f>SUM(P134:P138)</f>
        <v>0</v>
      </c>
      <c r="Q133" s="211"/>
      <c r="R133" s="212">
        <f>SUM(R134:R138)</f>
        <v>0</v>
      </c>
      <c r="S133" s="211"/>
      <c r="T133" s="213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89</v>
      </c>
      <c r="AT133" s="215" t="s">
        <v>80</v>
      </c>
      <c r="AU133" s="215" t="s">
        <v>89</v>
      </c>
      <c r="AY133" s="214" t="s">
        <v>132</v>
      </c>
      <c r="BK133" s="216">
        <f>SUM(BK134:BK138)</f>
        <v>0</v>
      </c>
    </row>
    <row r="134" s="2" customFormat="1" ht="16.5" customHeight="1">
      <c r="A134" s="39"/>
      <c r="B134" s="40"/>
      <c r="C134" s="219" t="s">
        <v>166</v>
      </c>
      <c r="D134" s="219" t="s">
        <v>134</v>
      </c>
      <c r="E134" s="220" t="s">
        <v>1450</v>
      </c>
      <c r="F134" s="221" t="s">
        <v>1451</v>
      </c>
      <c r="G134" s="222" t="s">
        <v>1439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139</v>
      </c>
      <c r="AT134" s="230" t="s">
        <v>134</v>
      </c>
      <c r="AU134" s="230" t="s">
        <v>91</v>
      </c>
      <c r="AY134" s="18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89</v>
      </c>
      <c r="BK134" s="231">
        <f>ROUND(I134*H134,2)</f>
        <v>0</v>
      </c>
      <c r="BL134" s="18" t="s">
        <v>139</v>
      </c>
      <c r="BM134" s="230" t="s">
        <v>183</v>
      </c>
    </row>
    <row r="135" s="2" customFormat="1">
      <c r="A135" s="39"/>
      <c r="B135" s="40"/>
      <c r="C135" s="41"/>
      <c r="D135" s="234" t="s">
        <v>392</v>
      </c>
      <c r="E135" s="41"/>
      <c r="F135" s="287" t="s">
        <v>1452</v>
      </c>
      <c r="G135" s="41"/>
      <c r="H135" s="41"/>
      <c r="I135" s="288"/>
      <c r="J135" s="41"/>
      <c r="K135" s="41"/>
      <c r="L135" s="45"/>
      <c r="M135" s="289"/>
      <c r="N135" s="290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392</v>
      </c>
      <c r="AU135" s="18" t="s">
        <v>91</v>
      </c>
    </row>
    <row r="136" s="2" customFormat="1" ht="33" customHeight="1">
      <c r="A136" s="39"/>
      <c r="B136" s="40"/>
      <c r="C136" s="219" t="s">
        <v>172</v>
      </c>
      <c r="D136" s="219" t="s">
        <v>134</v>
      </c>
      <c r="E136" s="220" t="s">
        <v>1453</v>
      </c>
      <c r="F136" s="221" t="s">
        <v>1454</v>
      </c>
      <c r="G136" s="222" t="s">
        <v>1439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139</v>
      </c>
      <c r="AT136" s="230" t="s">
        <v>134</v>
      </c>
      <c r="AU136" s="230" t="s">
        <v>91</v>
      </c>
      <c r="AY136" s="18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89</v>
      </c>
      <c r="BK136" s="231">
        <f>ROUND(I136*H136,2)</f>
        <v>0</v>
      </c>
      <c r="BL136" s="18" t="s">
        <v>139</v>
      </c>
      <c r="BM136" s="230" t="s">
        <v>206</v>
      </c>
    </row>
    <row r="137" s="2" customFormat="1">
      <c r="A137" s="39"/>
      <c r="B137" s="40"/>
      <c r="C137" s="41"/>
      <c r="D137" s="234" t="s">
        <v>392</v>
      </c>
      <c r="E137" s="41"/>
      <c r="F137" s="287" t="s">
        <v>1455</v>
      </c>
      <c r="G137" s="41"/>
      <c r="H137" s="41"/>
      <c r="I137" s="288"/>
      <c r="J137" s="41"/>
      <c r="K137" s="41"/>
      <c r="L137" s="45"/>
      <c r="M137" s="289"/>
      <c r="N137" s="290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392</v>
      </c>
      <c r="AU137" s="18" t="s">
        <v>91</v>
      </c>
    </row>
    <row r="138" s="2" customFormat="1" ht="49.05" customHeight="1">
      <c r="A138" s="39"/>
      <c r="B138" s="40"/>
      <c r="C138" s="219" t="s">
        <v>177</v>
      </c>
      <c r="D138" s="219" t="s">
        <v>134</v>
      </c>
      <c r="E138" s="220" t="s">
        <v>1456</v>
      </c>
      <c r="F138" s="221" t="s">
        <v>1457</v>
      </c>
      <c r="G138" s="222" t="s">
        <v>1439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46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139</v>
      </c>
      <c r="AT138" s="230" t="s">
        <v>134</v>
      </c>
      <c r="AU138" s="230" t="s">
        <v>91</v>
      </c>
      <c r="AY138" s="18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89</v>
      </c>
      <c r="BK138" s="231">
        <f>ROUND(I138*H138,2)</f>
        <v>0</v>
      </c>
      <c r="BL138" s="18" t="s">
        <v>139</v>
      </c>
      <c r="BM138" s="230" t="s">
        <v>217</v>
      </c>
    </row>
    <row r="139" s="12" customFormat="1" ht="25.92" customHeight="1">
      <c r="A139" s="12"/>
      <c r="B139" s="203"/>
      <c r="C139" s="204"/>
      <c r="D139" s="205" t="s">
        <v>80</v>
      </c>
      <c r="E139" s="206" t="s">
        <v>1458</v>
      </c>
      <c r="F139" s="206" t="s">
        <v>1459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P140</f>
        <v>0</v>
      </c>
      <c r="Q139" s="211"/>
      <c r="R139" s="212">
        <f>R140</f>
        <v>0</v>
      </c>
      <c r="S139" s="211"/>
      <c r="T139" s="213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89</v>
      </c>
      <c r="AT139" s="215" t="s">
        <v>80</v>
      </c>
      <c r="AU139" s="215" t="s">
        <v>81</v>
      </c>
      <c r="AY139" s="214" t="s">
        <v>132</v>
      </c>
      <c r="BK139" s="216">
        <f>BK140</f>
        <v>0</v>
      </c>
    </row>
    <row r="140" s="12" customFormat="1" ht="22.8" customHeight="1">
      <c r="A140" s="12"/>
      <c r="B140" s="203"/>
      <c r="C140" s="204"/>
      <c r="D140" s="205" t="s">
        <v>80</v>
      </c>
      <c r="E140" s="217" t="s">
        <v>1435</v>
      </c>
      <c r="F140" s="217" t="s">
        <v>1436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SUM(P141:P155)</f>
        <v>0</v>
      </c>
      <c r="Q140" s="211"/>
      <c r="R140" s="212">
        <f>SUM(R141:R155)</f>
        <v>0</v>
      </c>
      <c r="S140" s="211"/>
      <c r="T140" s="213">
        <f>SUM(T141:T155)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89</v>
      </c>
      <c r="AT140" s="215" t="s">
        <v>80</v>
      </c>
      <c r="AU140" s="215" t="s">
        <v>89</v>
      </c>
      <c r="AY140" s="214" t="s">
        <v>132</v>
      </c>
      <c r="BK140" s="216">
        <f>SUM(BK141:BK155)</f>
        <v>0</v>
      </c>
    </row>
    <row r="141" s="2" customFormat="1" ht="33" customHeight="1">
      <c r="A141" s="39"/>
      <c r="B141" s="40"/>
      <c r="C141" s="219" t="s">
        <v>183</v>
      </c>
      <c r="D141" s="219" t="s">
        <v>134</v>
      </c>
      <c r="E141" s="220" t="s">
        <v>1460</v>
      </c>
      <c r="F141" s="221" t="s">
        <v>1461</v>
      </c>
      <c r="G141" s="222" t="s">
        <v>1439</v>
      </c>
      <c r="H141" s="223">
        <v>1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46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139</v>
      </c>
      <c r="AT141" s="230" t="s">
        <v>134</v>
      </c>
      <c r="AU141" s="230" t="s">
        <v>91</v>
      </c>
      <c r="AY141" s="18" t="s">
        <v>132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89</v>
      </c>
      <c r="BK141" s="231">
        <f>ROUND(I141*H141,2)</f>
        <v>0</v>
      </c>
      <c r="BL141" s="18" t="s">
        <v>139</v>
      </c>
      <c r="BM141" s="230" t="s">
        <v>229</v>
      </c>
    </row>
    <row r="142" s="2" customFormat="1" ht="44.25" customHeight="1">
      <c r="A142" s="39"/>
      <c r="B142" s="40"/>
      <c r="C142" s="219" t="s">
        <v>190</v>
      </c>
      <c r="D142" s="219" t="s">
        <v>134</v>
      </c>
      <c r="E142" s="220" t="s">
        <v>1462</v>
      </c>
      <c r="F142" s="221" t="s">
        <v>1463</v>
      </c>
      <c r="G142" s="222" t="s">
        <v>1439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139</v>
      </c>
      <c r="AT142" s="230" t="s">
        <v>134</v>
      </c>
      <c r="AU142" s="230" t="s">
        <v>91</v>
      </c>
      <c r="AY142" s="18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89</v>
      </c>
      <c r="BK142" s="231">
        <f>ROUND(I142*H142,2)</f>
        <v>0</v>
      </c>
      <c r="BL142" s="18" t="s">
        <v>139</v>
      </c>
      <c r="BM142" s="230" t="s">
        <v>243</v>
      </c>
    </row>
    <row r="143" s="2" customFormat="1" ht="16.5" customHeight="1">
      <c r="A143" s="39"/>
      <c r="B143" s="40"/>
      <c r="C143" s="219" t="s">
        <v>206</v>
      </c>
      <c r="D143" s="219" t="s">
        <v>134</v>
      </c>
      <c r="E143" s="220" t="s">
        <v>1464</v>
      </c>
      <c r="F143" s="221" t="s">
        <v>1465</v>
      </c>
      <c r="G143" s="222" t="s">
        <v>1439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139</v>
      </c>
      <c r="AT143" s="230" t="s">
        <v>134</v>
      </c>
      <c r="AU143" s="230" t="s">
        <v>91</v>
      </c>
      <c r="AY143" s="18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89</v>
      </c>
      <c r="BK143" s="231">
        <f>ROUND(I143*H143,2)</f>
        <v>0</v>
      </c>
      <c r="BL143" s="18" t="s">
        <v>139</v>
      </c>
      <c r="BM143" s="230" t="s">
        <v>258</v>
      </c>
    </row>
    <row r="144" s="2" customFormat="1">
      <c r="A144" s="39"/>
      <c r="B144" s="40"/>
      <c r="C144" s="41"/>
      <c r="D144" s="234" t="s">
        <v>392</v>
      </c>
      <c r="E144" s="41"/>
      <c r="F144" s="287" t="s">
        <v>1466</v>
      </c>
      <c r="G144" s="41"/>
      <c r="H144" s="41"/>
      <c r="I144" s="288"/>
      <c r="J144" s="41"/>
      <c r="K144" s="41"/>
      <c r="L144" s="45"/>
      <c r="M144" s="289"/>
      <c r="N144" s="290"/>
      <c r="O144" s="92"/>
      <c r="P144" s="92"/>
      <c r="Q144" s="92"/>
      <c r="R144" s="92"/>
      <c r="S144" s="92"/>
      <c r="T144" s="93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392</v>
      </c>
      <c r="AU144" s="18" t="s">
        <v>91</v>
      </c>
    </row>
    <row r="145" s="2" customFormat="1" ht="24.15" customHeight="1">
      <c r="A145" s="39"/>
      <c r="B145" s="40"/>
      <c r="C145" s="219" t="s">
        <v>210</v>
      </c>
      <c r="D145" s="219" t="s">
        <v>134</v>
      </c>
      <c r="E145" s="220" t="s">
        <v>1467</v>
      </c>
      <c r="F145" s="221" t="s">
        <v>1468</v>
      </c>
      <c r="G145" s="222" t="s">
        <v>1439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139</v>
      </c>
      <c r="AT145" s="230" t="s">
        <v>134</v>
      </c>
      <c r="AU145" s="230" t="s">
        <v>91</v>
      </c>
      <c r="AY145" s="18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89</v>
      </c>
      <c r="BK145" s="231">
        <f>ROUND(I145*H145,2)</f>
        <v>0</v>
      </c>
      <c r="BL145" s="18" t="s">
        <v>139</v>
      </c>
      <c r="BM145" s="230" t="s">
        <v>272</v>
      </c>
    </row>
    <row r="146" s="2" customFormat="1" ht="16.5" customHeight="1">
      <c r="A146" s="39"/>
      <c r="B146" s="40"/>
      <c r="C146" s="219" t="s">
        <v>217</v>
      </c>
      <c r="D146" s="219" t="s">
        <v>134</v>
      </c>
      <c r="E146" s="220" t="s">
        <v>1469</v>
      </c>
      <c r="F146" s="221" t="s">
        <v>1470</v>
      </c>
      <c r="G146" s="222" t="s">
        <v>1439</v>
      </c>
      <c r="H146" s="223">
        <v>1</v>
      </c>
      <c r="I146" s="224"/>
      <c r="J146" s="225">
        <f>ROUND(I146*H146,2)</f>
        <v>0</v>
      </c>
      <c r="K146" s="221" t="s">
        <v>1</v>
      </c>
      <c r="L146" s="45"/>
      <c r="M146" s="226" t="s">
        <v>1</v>
      </c>
      <c r="N146" s="227" t="s">
        <v>46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139</v>
      </c>
      <c r="AT146" s="230" t="s">
        <v>134</v>
      </c>
      <c r="AU146" s="230" t="s">
        <v>91</v>
      </c>
      <c r="AY146" s="18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89</v>
      </c>
      <c r="BK146" s="231">
        <f>ROUND(I146*H146,2)</f>
        <v>0</v>
      </c>
      <c r="BL146" s="18" t="s">
        <v>139</v>
      </c>
      <c r="BM146" s="230" t="s">
        <v>1471</v>
      </c>
    </row>
    <row r="147" s="2" customFormat="1">
      <c r="A147" s="39"/>
      <c r="B147" s="40"/>
      <c r="C147" s="41"/>
      <c r="D147" s="234" t="s">
        <v>392</v>
      </c>
      <c r="E147" s="41"/>
      <c r="F147" s="287" t="s">
        <v>1472</v>
      </c>
      <c r="G147" s="41"/>
      <c r="H147" s="41"/>
      <c r="I147" s="288"/>
      <c r="J147" s="41"/>
      <c r="K147" s="41"/>
      <c r="L147" s="45"/>
      <c r="M147" s="289"/>
      <c r="N147" s="290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392</v>
      </c>
      <c r="AU147" s="18" t="s">
        <v>91</v>
      </c>
    </row>
    <row r="148" s="2" customFormat="1" ht="44.25" customHeight="1">
      <c r="A148" s="39"/>
      <c r="B148" s="40"/>
      <c r="C148" s="219" t="s">
        <v>221</v>
      </c>
      <c r="D148" s="219" t="s">
        <v>134</v>
      </c>
      <c r="E148" s="220" t="s">
        <v>1473</v>
      </c>
      <c r="F148" s="221" t="s">
        <v>1474</v>
      </c>
      <c r="G148" s="222" t="s">
        <v>1439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46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139</v>
      </c>
      <c r="AT148" s="230" t="s">
        <v>134</v>
      </c>
      <c r="AU148" s="230" t="s">
        <v>91</v>
      </c>
      <c r="AY148" s="18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89</v>
      </c>
      <c r="BK148" s="231">
        <f>ROUND(I148*H148,2)</f>
        <v>0</v>
      </c>
      <c r="BL148" s="18" t="s">
        <v>139</v>
      </c>
      <c r="BM148" s="230" t="s">
        <v>286</v>
      </c>
    </row>
    <row r="149" s="2" customFormat="1" ht="16.5" customHeight="1">
      <c r="A149" s="39"/>
      <c r="B149" s="40"/>
      <c r="C149" s="219" t="s">
        <v>229</v>
      </c>
      <c r="D149" s="219" t="s">
        <v>134</v>
      </c>
      <c r="E149" s="220" t="s">
        <v>1475</v>
      </c>
      <c r="F149" s="221" t="s">
        <v>1476</v>
      </c>
      <c r="G149" s="222" t="s">
        <v>1439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139</v>
      </c>
      <c r="AT149" s="230" t="s">
        <v>134</v>
      </c>
      <c r="AU149" s="230" t="s">
        <v>91</v>
      </c>
      <c r="AY149" s="18" t="s">
        <v>132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89</v>
      </c>
      <c r="BK149" s="231">
        <f>ROUND(I149*H149,2)</f>
        <v>0</v>
      </c>
      <c r="BL149" s="18" t="s">
        <v>139</v>
      </c>
      <c r="BM149" s="230" t="s">
        <v>300</v>
      </c>
    </row>
    <row r="150" s="2" customFormat="1" ht="33" customHeight="1">
      <c r="A150" s="39"/>
      <c r="B150" s="40"/>
      <c r="C150" s="219" t="s">
        <v>8</v>
      </c>
      <c r="D150" s="219" t="s">
        <v>134</v>
      </c>
      <c r="E150" s="220" t="s">
        <v>1477</v>
      </c>
      <c r="F150" s="221" t="s">
        <v>1478</v>
      </c>
      <c r="G150" s="222" t="s">
        <v>1439</v>
      </c>
      <c r="H150" s="223">
        <v>1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46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139</v>
      </c>
      <c r="AT150" s="230" t="s">
        <v>134</v>
      </c>
      <c r="AU150" s="230" t="s">
        <v>91</v>
      </c>
      <c r="AY150" s="18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89</v>
      </c>
      <c r="BK150" s="231">
        <f>ROUND(I150*H150,2)</f>
        <v>0</v>
      </c>
      <c r="BL150" s="18" t="s">
        <v>139</v>
      </c>
      <c r="BM150" s="230" t="s">
        <v>312</v>
      </c>
    </row>
    <row r="151" s="2" customFormat="1">
      <c r="A151" s="39"/>
      <c r="B151" s="40"/>
      <c r="C151" s="41"/>
      <c r="D151" s="234" t="s">
        <v>392</v>
      </c>
      <c r="E151" s="41"/>
      <c r="F151" s="287" t="s">
        <v>1479</v>
      </c>
      <c r="G151" s="41"/>
      <c r="H151" s="41"/>
      <c r="I151" s="288"/>
      <c r="J151" s="41"/>
      <c r="K151" s="41"/>
      <c r="L151" s="45"/>
      <c r="M151" s="289"/>
      <c r="N151" s="290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392</v>
      </c>
      <c r="AU151" s="18" t="s">
        <v>91</v>
      </c>
    </row>
    <row r="152" s="2" customFormat="1" ht="24.15" customHeight="1">
      <c r="A152" s="39"/>
      <c r="B152" s="40"/>
      <c r="C152" s="219" t="s">
        <v>243</v>
      </c>
      <c r="D152" s="219" t="s">
        <v>134</v>
      </c>
      <c r="E152" s="220" t="s">
        <v>1480</v>
      </c>
      <c r="F152" s="221" t="s">
        <v>1481</v>
      </c>
      <c r="G152" s="222" t="s">
        <v>1439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139</v>
      </c>
      <c r="AT152" s="230" t="s">
        <v>134</v>
      </c>
      <c r="AU152" s="230" t="s">
        <v>91</v>
      </c>
      <c r="AY152" s="18" t="s">
        <v>132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89</v>
      </c>
      <c r="BK152" s="231">
        <f>ROUND(I152*H152,2)</f>
        <v>0</v>
      </c>
      <c r="BL152" s="18" t="s">
        <v>139</v>
      </c>
      <c r="BM152" s="230" t="s">
        <v>324</v>
      </c>
    </row>
    <row r="153" s="2" customFormat="1">
      <c r="A153" s="39"/>
      <c r="B153" s="40"/>
      <c r="C153" s="41"/>
      <c r="D153" s="234" t="s">
        <v>392</v>
      </c>
      <c r="E153" s="41"/>
      <c r="F153" s="287" t="s">
        <v>1482</v>
      </c>
      <c r="G153" s="41"/>
      <c r="H153" s="41"/>
      <c r="I153" s="288"/>
      <c r="J153" s="41"/>
      <c r="K153" s="41"/>
      <c r="L153" s="45"/>
      <c r="M153" s="289"/>
      <c r="N153" s="290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392</v>
      </c>
      <c r="AU153" s="18" t="s">
        <v>91</v>
      </c>
    </row>
    <row r="154" s="2" customFormat="1" ht="24.15" customHeight="1">
      <c r="A154" s="39"/>
      <c r="B154" s="40"/>
      <c r="C154" s="219" t="s">
        <v>249</v>
      </c>
      <c r="D154" s="219" t="s">
        <v>134</v>
      </c>
      <c r="E154" s="220" t="s">
        <v>1483</v>
      </c>
      <c r="F154" s="221" t="s">
        <v>1484</v>
      </c>
      <c r="G154" s="222" t="s">
        <v>1439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46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139</v>
      </c>
      <c r="AT154" s="230" t="s">
        <v>134</v>
      </c>
      <c r="AU154" s="230" t="s">
        <v>91</v>
      </c>
      <c r="AY154" s="18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89</v>
      </c>
      <c r="BK154" s="231">
        <f>ROUND(I154*H154,2)</f>
        <v>0</v>
      </c>
      <c r="BL154" s="18" t="s">
        <v>139</v>
      </c>
      <c r="BM154" s="230" t="s">
        <v>336</v>
      </c>
    </row>
    <row r="155" s="2" customFormat="1" ht="298.05" customHeight="1">
      <c r="A155" s="39"/>
      <c r="B155" s="40"/>
      <c r="C155" s="219" t="s">
        <v>258</v>
      </c>
      <c r="D155" s="219" t="s">
        <v>134</v>
      </c>
      <c r="E155" s="220" t="s">
        <v>1485</v>
      </c>
      <c r="F155" s="221" t="s">
        <v>1486</v>
      </c>
      <c r="G155" s="222" t="s">
        <v>1439</v>
      </c>
      <c r="H155" s="223">
        <v>1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139</v>
      </c>
      <c r="AT155" s="230" t="s">
        <v>134</v>
      </c>
      <c r="AU155" s="230" t="s">
        <v>91</v>
      </c>
      <c r="AY155" s="18" t="s">
        <v>132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89</v>
      </c>
      <c r="BK155" s="231">
        <f>ROUND(I155*H155,2)</f>
        <v>0</v>
      </c>
      <c r="BL155" s="18" t="s">
        <v>139</v>
      </c>
      <c r="BM155" s="230" t="s">
        <v>350</v>
      </c>
    </row>
    <row r="156" s="12" customFormat="1" ht="25.92" customHeight="1">
      <c r="A156" s="12"/>
      <c r="B156" s="203"/>
      <c r="C156" s="204"/>
      <c r="D156" s="205" t="s">
        <v>80</v>
      </c>
      <c r="E156" s="206" t="s">
        <v>1487</v>
      </c>
      <c r="F156" s="206" t="s">
        <v>1488</v>
      </c>
      <c r="G156" s="204"/>
      <c r="H156" s="204"/>
      <c r="I156" s="207"/>
      <c r="J156" s="208">
        <f>BK156</f>
        <v>0</v>
      </c>
      <c r="K156" s="204"/>
      <c r="L156" s="209"/>
      <c r="M156" s="210"/>
      <c r="N156" s="211"/>
      <c r="O156" s="211"/>
      <c r="P156" s="212">
        <f>P157</f>
        <v>0</v>
      </c>
      <c r="Q156" s="211"/>
      <c r="R156" s="212">
        <f>R157</f>
        <v>0</v>
      </c>
      <c r="S156" s="211"/>
      <c r="T156" s="21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4" t="s">
        <v>89</v>
      </c>
      <c r="AT156" s="215" t="s">
        <v>80</v>
      </c>
      <c r="AU156" s="215" t="s">
        <v>81</v>
      </c>
      <c r="AY156" s="214" t="s">
        <v>132</v>
      </c>
      <c r="BK156" s="216">
        <f>BK157</f>
        <v>0</v>
      </c>
    </row>
    <row r="157" s="12" customFormat="1" ht="22.8" customHeight="1">
      <c r="A157" s="12"/>
      <c r="B157" s="203"/>
      <c r="C157" s="204"/>
      <c r="D157" s="205" t="s">
        <v>80</v>
      </c>
      <c r="E157" s="217" t="s">
        <v>1435</v>
      </c>
      <c r="F157" s="217" t="s">
        <v>1436</v>
      </c>
      <c r="G157" s="204"/>
      <c r="H157" s="204"/>
      <c r="I157" s="207"/>
      <c r="J157" s="218">
        <f>BK157</f>
        <v>0</v>
      </c>
      <c r="K157" s="204"/>
      <c r="L157" s="209"/>
      <c r="M157" s="210"/>
      <c r="N157" s="211"/>
      <c r="O157" s="211"/>
      <c r="P157" s="212">
        <f>SUM(P158:P171)</f>
        <v>0</v>
      </c>
      <c r="Q157" s="211"/>
      <c r="R157" s="212">
        <f>SUM(R158:R171)</f>
        <v>0</v>
      </c>
      <c r="S157" s="211"/>
      <c r="T157" s="213">
        <f>SUM(T158:T171)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4" t="s">
        <v>89</v>
      </c>
      <c r="AT157" s="215" t="s">
        <v>80</v>
      </c>
      <c r="AU157" s="215" t="s">
        <v>89</v>
      </c>
      <c r="AY157" s="214" t="s">
        <v>132</v>
      </c>
      <c r="BK157" s="216">
        <f>SUM(BK158:BK171)</f>
        <v>0</v>
      </c>
    </row>
    <row r="158" s="2" customFormat="1" ht="37.8" customHeight="1">
      <c r="A158" s="39"/>
      <c r="B158" s="40"/>
      <c r="C158" s="219" t="s">
        <v>265</v>
      </c>
      <c r="D158" s="219" t="s">
        <v>134</v>
      </c>
      <c r="E158" s="220" t="s">
        <v>1489</v>
      </c>
      <c r="F158" s="221" t="s">
        <v>1490</v>
      </c>
      <c r="G158" s="222" t="s">
        <v>1439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139</v>
      </c>
      <c r="AT158" s="230" t="s">
        <v>134</v>
      </c>
      <c r="AU158" s="230" t="s">
        <v>91</v>
      </c>
      <c r="AY158" s="18" t="s">
        <v>132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89</v>
      </c>
      <c r="BK158" s="231">
        <f>ROUND(I158*H158,2)</f>
        <v>0</v>
      </c>
      <c r="BL158" s="18" t="s">
        <v>139</v>
      </c>
      <c r="BM158" s="230" t="s">
        <v>362</v>
      </c>
    </row>
    <row r="159" s="2" customFormat="1">
      <c r="A159" s="39"/>
      <c r="B159" s="40"/>
      <c r="C159" s="41"/>
      <c r="D159" s="234" t="s">
        <v>392</v>
      </c>
      <c r="E159" s="41"/>
      <c r="F159" s="287" t="s">
        <v>1491</v>
      </c>
      <c r="G159" s="41"/>
      <c r="H159" s="41"/>
      <c r="I159" s="288"/>
      <c r="J159" s="41"/>
      <c r="K159" s="41"/>
      <c r="L159" s="45"/>
      <c r="M159" s="289"/>
      <c r="N159" s="290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392</v>
      </c>
      <c r="AU159" s="18" t="s">
        <v>91</v>
      </c>
    </row>
    <row r="160" s="2" customFormat="1" ht="24.15" customHeight="1">
      <c r="A160" s="39"/>
      <c r="B160" s="40"/>
      <c r="C160" s="219" t="s">
        <v>272</v>
      </c>
      <c r="D160" s="219" t="s">
        <v>134</v>
      </c>
      <c r="E160" s="220" t="s">
        <v>1492</v>
      </c>
      <c r="F160" s="221" t="s">
        <v>1493</v>
      </c>
      <c r="G160" s="222" t="s">
        <v>1439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139</v>
      </c>
      <c r="AT160" s="230" t="s">
        <v>134</v>
      </c>
      <c r="AU160" s="230" t="s">
        <v>91</v>
      </c>
      <c r="AY160" s="18" t="s">
        <v>132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89</v>
      </c>
      <c r="BK160" s="231">
        <f>ROUND(I160*H160,2)</f>
        <v>0</v>
      </c>
      <c r="BL160" s="18" t="s">
        <v>139</v>
      </c>
      <c r="BM160" s="230" t="s">
        <v>375</v>
      </c>
    </row>
    <row r="161" s="2" customFormat="1">
      <c r="A161" s="39"/>
      <c r="B161" s="40"/>
      <c r="C161" s="41"/>
      <c r="D161" s="234" t="s">
        <v>392</v>
      </c>
      <c r="E161" s="41"/>
      <c r="F161" s="287" t="s">
        <v>1494</v>
      </c>
      <c r="G161" s="41"/>
      <c r="H161" s="41"/>
      <c r="I161" s="288"/>
      <c r="J161" s="41"/>
      <c r="K161" s="41"/>
      <c r="L161" s="45"/>
      <c r="M161" s="289"/>
      <c r="N161" s="290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392</v>
      </c>
      <c r="AU161" s="18" t="s">
        <v>91</v>
      </c>
    </row>
    <row r="162" s="2" customFormat="1" ht="24.15" customHeight="1">
      <c r="A162" s="39"/>
      <c r="B162" s="40"/>
      <c r="C162" s="219" t="s">
        <v>7</v>
      </c>
      <c r="D162" s="219" t="s">
        <v>134</v>
      </c>
      <c r="E162" s="220" t="s">
        <v>1495</v>
      </c>
      <c r="F162" s="221" t="s">
        <v>1496</v>
      </c>
      <c r="G162" s="222" t="s">
        <v>1439</v>
      </c>
      <c r="H162" s="223">
        <v>1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46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139</v>
      </c>
      <c r="AT162" s="230" t="s">
        <v>134</v>
      </c>
      <c r="AU162" s="230" t="s">
        <v>91</v>
      </c>
      <c r="AY162" s="18" t="s">
        <v>132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89</v>
      </c>
      <c r="BK162" s="231">
        <f>ROUND(I162*H162,2)</f>
        <v>0</v>
      </c>
      <c r="BL162" s="18" t="s">
        <v>139</v>
      </c>
      <c r="BM162" s="230" t="s">
        <v>384</v>
      </c>
    </row>
    <row r="163" s="2" customFormat="1">
      <c r="A163" s="39"/>
      <c r="B163" s="40"/>
      <c r="C163" s="41"/>
      <c r="D163" s="234" t="s">
        <v>392</v>
      </c>
      <c r="E163" s="41"/>
      <c r="F163" s="287" t="s">
        <v>1497</v>
      </c>
      <c r="G163" s="41"/>
      <c r="H163" s="41"/>
      <c r="I163" s="288"/>
      <c r="J163" s="41"/>
      <c r="K163" s="41"/>
      <c r="L163" s="45"/>
      <c r="M163" s="289"/>
      <c r="N163" s="290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392</v>
      </c>
      <c r="AU163" s="18" t="s">
        <v>91</v>
      </c>
    </row>
    <row r="164" s="2" customFormat="1" ht="24.15" customHeight="1">
      <c r="A164" s="39"/>
      <c r="B164" s="40"/>
      <c r="C164" s="219" t="s">
        <v>286</v>
      </c>
      <c r="D164" s="219" t="s">
        <v>134</v>
      </c>
      <c r="E164" s="220" t="s">
        <v>1498</v>
      </c>
      <c r="F164" s="221" t="s">
        <v>1499</v>
      </c>
      <c r="G164" s="222" t="s">
        <v>1439</v>
      </c>
      <c r="H164" s="223">
        <v>1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46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139</v>
      </c>
      <c r="AT164" s="230" t="s">
        <v>134</v>
      </c>
      <c r="AU164" s="230" t="s">
        <v>91</v>
      </c>
      <c r="AY164" s="18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89</v>
      </c>
      <c r="BK164" s="231">
        <f>ROUND(I164*H164,2)</f>
        <v>0</v>
      </c>
      <c r="BL164" s="18" t="s">
        <v>139</v>
      </c>
      <c r="BM164" s="230" t="s">
        <v>395</v>
      </c>
    </row>
    <row r="165" s="2" customFormat="1">
      <c r="A165" s="39"/>
      <c r="B165" s="40"/>
      <c r="C165" s="41"/>
      <c r="D165" s="234" t="s">
        <v>392</v>
      </c>
      <c r="E165" s="41"/>
      <c r="F165" s="287" t="s">
        <v>1500</v>
      </c>
      <c r="G165" s="41"/>
      <c r="H165" s="41"/>
      <c r="I165" s="288"/>
      <c r="J165" s="41"/>
      <c r="K165" s="41"/>
      <c r="L165" s="45"/>
      <c r="M165" s="289"/>
      <c r="N165" s="290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392</v>
      </c>
      <c r="AU165" s="18" t="s">
        <v>91</v>
      </c>
    </row>
    <row r="166" s="13" customFormat="1">
      <c r="A166" s="13"/>
      <c r="B166" s="232"/>
      <c r="C166" s="233"/>
      <c r="D166" s="234" t="s">
        <v>141</v>
      </c>
      <c r="E166" s="235" t="s">
        <v>1</v>
      </c>
      <c r="F166" s="236" t="s">
        <v>1501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141</v>
      </c>
      <c r="AU166" s="242" t="s">
        <v>91</v>
      </c>
      <c r="AV166" s="13" t="s">
        <v>89</v>
      </c>
      <c r="AW166" s="13" t="s">
        <v>36</v>
      </c>
      <c r="AX166" s="13" t="s">
        <v>81</v>
      </c>
      <c r="AY166" s="242" t="s">
        <v>132</v>
      </c>
    </row>
    <row r="167" s="14" customFormat="1">
      <c r="A167" s="14"/>
      <c r="B167" s="243"/>
      <c r="C167" s="244"/>
      <c r="D167" s="234" t="s">
        <v>141</v>
      </c>
      <c r="E167" s="245" t="s">
        <v>1</v>
      </c>
      <c r="F167" s="246" t="s">
        <v>89</v>
      </c>
      <c r="G167" s="244"/>
      <c r="H167" s="247">
        <v>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141</v>
      </c>
      <c r="AU167" s="253" t="s">
        <v>91</v>
      </c>
      <c r="AV167" s="14" t="s">
        <v>91</v>
      </c>
      <c r="AW167" s="14" t="s">
        <v>36</v>
      </c>
      <c r="AX167" s="14" t="s">
        <v>89</v>
      </c>
      <c r="AY167" s="253" t="s">
        <v>132</v>
      </c>
    </row>
    <row r="168" s="2" customFormat="1" ht="44.25" customHeight="1">
      <c r="A168" s="39"/>
      <c r="B168" s="40"/>
      <c r="C168" s="219" t="s">
        <v>294</v>
      </c>
      <c r="D168" s="219" t="s">
        <v>134</v>
      </c>
      <c r="E168" s="220" t="s">
        <v>1502</v>
      </c>
      <c r="F168" s="221" t="s">
        <v>1503</v>
      </c>
      <c r="G168" s="222" t="s">
        <v>1439</v>
      </c>
      <c r="H168" s="223">
        <v>1</v>
      </c>
      <c r="I168" s="224"/>
      <c r="J168" s="225">
        <f>ROUND(I168*H168,2)</f>
        <v>0</v>
      </c>
      <c r="K168" s="221" t="s">
        <v>1</v>
      </c>
      <c r="L168" s="45"/>
      <c r="M168" s="226" t="s">
        <v>1</v>
      </c>
      <c r="N168" s="227" t="s">
        <v>46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139</v>
      </c>
      <c r="AT168" s="230" t="s">
        <v>134</v>
      </c>
      <c r="AU168" s="230" t="s">
        <v>91</v>
      </c>
      <c r="AY168" s="18" t="s">
        <v>132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89</v>
      </c>
      <c r="BK168" s="231">
        <f>ROUND(I168*H168,2)</f>
        <v>0</v>
      </c>
      <c r="BL168" s="18" t="s">
        <v>139</v>
      </c>
      <c r="BM168" s="230" t="s">
        <v>404</v>
      </c>
    </row>
    <row r="169" s="2" customFormat="1" ht="16.5" customHeight="1">
      <c r="A169" s="39"/>
      <c r="B169" s="40"/>
      <c r="C169" s="219" t="s">
        <v>300</v>
      </c>
      <c r="D169" s="219" t="s">
        <v>134</v>
      </c>
      <c r="E169" s="220" t="s">
        <v>1504</v>
      </c>
      <c r="F169" s="221" t="s">
        <v>1505</v>
      </c>
      <c r="G169" s="222" t="s">
        <v>1439</v>
      </c>
      <c r="H169" s="223">
        <v>1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46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139</v>
      </c>
      <c r="AT169" s="230" t="s">
        <v>134</v>
      </c>
      <c r="AU169" s="230" t="s">
        <v>91</v>
      </c>
      <c r="AY169" s="18" t="s">
        <v>132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89</v>
      </c>
      <c r="BK169" s="231">
        <f>ROUND(I169*H169,2)</f>
        <v>0</v>
      </c>
      <c r="BL169" s="18" t="s">
        <v>139</v>
      </c>
      <c r="BM169" s="230" t="s">
        <v>412</v>
      </c>
    </row>
    <row r="170" s="2" customFormat="1" ht="16.5" customHeight="1">
      <c r="A170" s="39"/>
      <c r="B170" s="40"/>
      <c r="C170" s="219" t="s">
        <v>307</v>
      </c>
      <c r="D170" s="219" t="s">
        <v>134</v>
      </c>
      <c r="E170" s="220" t="s">
        <v>1506</v>
      </c>
      <c r="F170" s="221" t="s">
        <v>1507</v>
      </c>
      <c r="G170" s="222" t="s">
        <v>1439</v>
      </c>
      <c r="H170" s="223">
        <v>1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46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139</v>
      </c>
      <c r="AT170" s="230" t="s">
        <v>134</v>
      </c>
      <c r="AU170" s="230" t="s">
        <v>91</v>
      </c>
      <c r="AY170" s="18" t="s">
        <v>132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89</v>
      </c>
      <c r="BK170" s="231">
        <f>ROUND(I170*H170,2)</f>
        <v>0</v>
      </c>
      <c r="BL170" s="18" t="s">
        <v>139</v>
      </c>
      <c r="BM170" s="230" t="s">
        <v>420</v>
      </c>
    </row>
    <row r="171" s="2" customFormat="1" ht="16.5" customHeight="1">
      <c r="A171" s="39"/>
      <c r="B171" s="40"/>
      <c r="C171" s="219" t="s">
        <v>312</v>
      </c>
      <c r="D171" s="219" t="s">
        <v>134</v>
      </c>
      <c r="E171" s="220" t="s">
        <v>1508</v>
      </c>
      <c r="F171" s="221" t="s">
        <v>1509</v>
      </c>
      <c r="G171" s="222" t="s">
        <v>1439</v>
      </c>
      <c r="H171" s="223">
        <v>1</v>
      </c>
      <c r="I171" s="224"/>
      <c r="J171" s="225">
        <f>ROUND(I171*H171,2)</f>
        <v>0</v>
      </c>
      <c r="K171" s="221" t="s">
        <v>1</v>
      </c>
      <c r="L171" s="45"/>
      <c r="M171" s="294" t="s">
        <v>1</v>
      </c>
      <c r="N171" s="295" t="s">
        <v>46</v>
      </c>
      <c r="O171" s="296"/>
      <c r="P171" s="297">
        <f>O171*H171</f>
        <v>0</v>
      </c>
      <c r="Q171" s="297">
        <v>0</v>
      </c>
      <c r="R171" s="297">
        <f>Q171*H171</f>
        <v>0</v>
      </c>
      <c r="S171" s="297">
        <v>0</v>
      </c>
      <c r="T171" s="298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139</v>
      </c>
      <c r="AT171" s="230" t="s">
        <v>134</v>
      </c>
      <c r="AU171" s="230" t="s">
        <v>91</v>
      </c>
      <c r="AY171" s="18" t="s">
        <v>132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89</v>
      </c>
      <c r="BK171" s="231">
        <f>ROUND(I171*H171,2)</f>
        <v>0</v>
      </c>
      <c r="BL171" s="18" t="s">
        <v>139</v>
      </c>
      <c r="BM171" s="230" t="s">
        <v>428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BvoMEoHx/OS2kXu847JxboYRXBAaIYA0fBW3VZ7dIqkiCTigLpYg5CnO3GIezYRty9xB7nwPAcXbT64ztuEs8A==" hashValue="cdv/5X1JJ/p5EfowKxeHQq7iqJwAK2cVawIgg1d+jyXYUCjzsXGOfyQG0M7jIKWRrcBtIMN6l7yGgvTG6+1uYQ==" algorithmName="SHA-512" password="CC35"/>
  <autoFilter ref="C123:K17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2024-06-27T12:45:26Z</dcterms:created>
  <dcterms:modified xsi:type="dcterms:W3CDTF">2024-06-27T12:45:37Z</dcterms:modified>
</cp:coreProperties>
</file>