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Data\Pardubice\Bartolomějská\VÝKAZ VÝMĚR_2024_1R\"/>
    </mc:Choice>
  </mc:AlternateContent>
  <xr:revisionPtr revIDLastSave="0" documentId="8_{F6BB77C1-B573-47A1-B1FC-33B98EEA232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813-1 - IO 01 - Vodovod u..." sheetId="2" r:id="rId2"/>
    <sheet name="813-10 - VON 01 - Vedlejš..." sheetId="3" r:id="rId3"/>
  </sheets>
  <definedNames>
    <definedName name="_xlnm._FilterDatabase" localSheetId="1" hidden="1">'813-1 - IO 01 - Vodovod u...'!$C$124:$K$863</definedName>
    <definedName name="_xlnm._FilterDatabase" localSheetId="2" hidden="1">'813-10 - VON 01 - Vedlejš...'!$C$123:$K$207</definedName>
    <definedName name="_xlnm.Print_Titles" localSheetId="1">'813-1 - IO 01 - Vodovod u...'!$124:$124</definedName>
    <definedName name="_xlnm.Print_Titles" localSheetId="2">'813-10 - VON 01 - Vedlejš...'!$123:$123</definedName>
    <definedName name="_xlnm.Print_Titles" localSheetId="0">'Rekapitulace stavby'!$92:$92</definedName>
    <definedName name="_xlnm.Print_Area" localSheetId="1">'813-1 - IO 01 - Vodovod u...'!$C$4:$J$76,'813-1 - IO 01 - Vodovod u...'!$C$82:$J$106,'813-1 - IO 01 - Vodovod u...'!$C$112:$K$863</definedName>
    <definedName name="_xlnm.Print_Area" localSheetId="2">'813-10 - VON 01 - Vedlejš...'!$C$4:$J$76,'813-10 - VON 01 - Vedlejš...'!$C$82:$J$105,'813-10 - VON 01 - Vedlejš...'!$C$111:$K$207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125" i="3" l="1"/>
  <c r="J97" i="3" s="1"/>
  <c r="J37" i="3"/>
  <c r="J36" i="3"/>
  <c r="AY96" i="1"/>
  <c r="J35" i="3"/>
  <c r="AX96" i="1" s="1"/>
  <c r="BI201" i="3"/>
  <c r="BH201" i="3"/>
  <c r="BG201" i="3"/>
  <c r="BF201" i="3"/>
  <c r="T201" i="3"/>
  <c r="T200" i="3"/>
  <c r="R201" i="3"/>
  <c r="R200" i="3" s="1"/>
  <c r="P201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T162" i="3"/>
  <c r="R163" i="3"/>
  <c r="R162" i="3"/>
  <c r="P163" i="3"/>
  <c r="P162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P127" i="3"/>
  <c r="BI128" i="3"/>
  <c r="BH128" i="3"/>
  <c r="BG128" i="3"/>
  <c r="BF128" i="3"/>
  <c r="T128" i="3"/>
  <c r="T127" i="3" s="1"/>
  <c r="R128" i="3"/>
  <c r="R127" i="3" s="1"/>
  <c r="P128" i="3"/>
  <c r="J121" i="3"/>
  <c r="J120" i="3"/>
  <c r="F120" i="3"/>
  <c r="F118" i="3"/>
  <c r="E116" i="3"/>
  <c r="J92" i="3"/>
  <c r="J91" i="3"/>
  <c r="F91" i="3"/>
  <c r="F89" i="3"/>
  <c r="E87" i="3"/>
  <c r="J18" i="3"/>
  <c r="E18" i="3"/>
  <c r="F92" i="3" s="1"/>
  <c r="J17" i="3"/>
  <c r="J12" i="3"/>
  <c r="J118" i="3"/>
  <c r="E7" i="3"/>
  <c r="E114" i="3"/>
  <c r="J37" i="2"/>
  <c r="J36" i="2"/>
  <c r="AY95" i="1" s="1"/>
  <c r="J35" i="2"/>
  <c r="AX95" i="1" s="1"/>
  <c r="BI861" i="2"/>
  <c r="BH861" i="2"/>
  <c r="BG861" i="2"/>
  <c r="BF861" i="2"/>
  <c r="T861" i="2"/>
  <c r="T860" i="2" s="1"/>
  <c r="R861" i="2"/>
  <c r="R860" i="2" s="1"/>
  <c r="P861" i="2"/>
  <c r="P860" i="2" s="1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0" i="2"/>
  <c r="BH850" i="2"/>
  <c r="BG850" i="2"/>
  <c r="BF850" i="2"/>
  <c r="T850" i="2"/>
  <c r="R850" i="2"/>
  <c r="P850" i="2"/>
  <c r="BI847" i="2"/>
  <c r="BH847" i="2"/>
  <c r="BG847" i="2"/>
  <c r="BF847" i="2"/>
  <c r="T847" i="2"/>
  <c r="R847" i="2"/>
  <c r="P847" i="2"/>
  <c r="BI837" i="2"/>
  <c r="BH837" i="2"/>
  <c r="BG837" i="2"/>
  <c r="BF837" i="2"/>
  <c r="T837" i="2"/>
  <c r="R837" i="2"/>
  <c r="P837" i="2"/>
  <c r="BI830" i="2"/>
  <c r="BH830" i="2"/>
  <c r="BG830" i="2"/>
  <c r="BF830" i="2"/>
  <c r="T830" i="2"/>
  <c r="R830" i="2"/>
  <c r="P830" i="2"/>
  <c r="BI821" i="2"/>
  <c r="BH821" i="2"/>
  <c r="BG821" i="2"/>
  <c r="BF821" i="2"/>
  <c r="T821" i="2"/>
  <c r="R821" i="2"/>
  <c r="P821" i="2"/>
  <c r="BI816" i="2"/>
  <c r="BH816" i="2"/>
  <c r="BG816" i="2"/>
  <c r="BF816" i="2"/>
  <c r="T816" i="2"/>
  <c r="R816" i="2"/>
  <c r="P816" i="2"/>
  <c r="BI807" i="2"/>
  <c r="BH807" i="2"/>
  <c r="BG807" i="2"/>
  <c r="BF807" i="2"/>
  <c r="T807" i="2"/>
  <c r="R807" i="2"/>
  <c r="P807" i="2"/>
  <c r="BI798" i="2"/>
  <c r="BH798" i="2"/>
  <c r="BG798" i="2"/>
  <c r="BF798" i="2"/>
  <c r="T798" i="2"/>
  <c r="R798" i="2"/>
  <c r="P798" i="2"/>
  <c r="BI792" i="2"/>
  <c r="BH792" i="2"/>
  <c r="BG792" i="2"/>
  <c r="BF792" i="2"/>
  <c r="T792" i="2"/>
  <c r="R792" i="2"/>
  <c r="P792" i="2"/>
  <c r="BI785" i="2"/>
  <c r="BH785" i="2"/>
  <c r="BG785" i="2"/>
  <c r="BF785" i="2"/>
  <c r="T785" i="2"/>
  <c r="R785" i="2"/>
  <c r="P785" i="2"/>
  <c r="BI780" i="2"/>
  <c r="BH780" i="2"/>
  <c r="BG780" i="2"/>
  <c r="BF780" i="2"/>
  <c r="T780" i="2"/>
  <c r="R780" i="2"/>
  <c r="P780" i="2"/>
  <c r="BI775" i="2"/>
  <c r="BH775" i="2"/>
  <c r="BG775" i="2"/>
  <c r="BF775" i="2"/>
  <c r="T775" i="2"/>
  <c r="R775" i="2"/>
  <c r="P775" i="2"/>
  <c r="BI769" i="2"/>
  <c r="BH769" i="2"/>
  <c r="BG769" i="2"/>
  <c r="BF769" i="2"/>
  <c r="T769" i="2"/>
  <c r="R769" i="2"/>
  <c r="P769" i="2"/>
  <c r="BI764" i="2"/>
  <c r="BH764" i="2"/>
  <c r="BG764" i="2"/>
  <c r="BF764" i="2"/>
  <c r="T764" i="2"/>
  <c r="R764" i="2"/>
  <c r="P764" i="2"/>
  <c r="BI759" i="2"/>
  <c r="BH759" i="2"/>
  <c r="BG759" i="2"/>
  <c r="BF759" i="2"/>
  <c r="T759" i="2"/>
  <c r="R759" i="2"/>
  <c r="P759" i="2"/>
  <c r="BI753" i="2"/>
  <c r="BH753" i="2"/>
  <c r="BG753" i="2"/>
  <c r="BF753" i="2"/>
  <c r="T753" i="2"/>
  <c r="R753" i="2"/>
  <c r="P753" i="2"/>
  <c r="BI748" i="2"/>
  <c r="BH748" i="2"/>
  <c r="BG748" i="2"/>
  <c r="BF748" i="2"/>
  <c r="T748" i="2"/>
  <c r="R748" i="2"/>
  <c r="P748" i="2"/>
  <c r="BI743" i="2"/>
  <c r="BH743" i="2"/>
  <c r="BG743" i="2"/>
  <c r="BF743" i="2"/>
  <c r="T743" i="2"/>
  <c r="R743" i="2"/>
  <c r="P743" i="2"/>
  <c r="BI737" i="2"/>
  <c r="BH737" i="2"/>
  <c r="BG737" i="2"/>
  <c r="BF737" i="2"/>
  <c r="T737" i="2"/>
  <c r="R737" i="2"/>
  <c r="P737" i="2"/>
  <c r="BI731" i="2"/>
  <c r="BH731" i="2"/>
  <c r="BG731" i="2"/>
  <c r="BF731" i="2"/>
  <c r="T731" i="2"/>
  <c r="R731" i="2"/>
  <c r="P731" i="2"/>
  <c r="BI725" i="2"/>
  <c r="BH725" i="2"/>
  <c r="BG725" i="2"/>
  <c r="BF725" i="2"/>
  <c r="T725" i="2"/>
  <c r="R725" i="2"/>
  <c r="P725" i="2"/>
  <c r="BI716" i="2"/>
  <c r="BH716" i="2"/>
  <c r="BG716" i="2"/>
  <c r="BF716" i="2"/>
  <c r="T716" i="2"/>
  <c r="R716" i="2"/>
  <c r="P716" i="2"/>
  <c r="BI709" i="2"/>
  <c r="BH709" i="2"/>
  <c r="BG709" i="2"/>
  <c r="BF709" i="2"/>
  <c r="T709" i="2"/>
  <c r="R709" i="2"/>
  <c r="P709" i="2"/>
  <c r="BI700" i="2"/>
  <c r="BH700" i="2"/>
  <c r="BG700" i="2"/>
  <c r="BF700" i="2"/>
  <c r="T700" i="2"/>
  <c r="R700" i="2"/>
  <c r="P700" i="2"/>
  <c r="BI693" i="2"/>
  <c r="BH693" i="2"/>
  <c r="BG693" i="2"/>
  <c r="BF693" i="2"/>
  <c r="T693" i="2"/>
  <c r="R693" i="2"/>
  <c r="P693" i="2"/>
  <c r="BI686" i="2"/>
  <c r="BH686" i="2"/>
  <c r="BG686" i="2"/>
  <c r="BF686" i="2"/>
  <c r="T686" i="2"/>
  <c r="R686" i="2"/>
  <c r="P686" i="2"/>
  <c r="BI681" i="2"/>
  <c r="BH681" i="2"/>
  <c r="BG681" i="2"/>
  <c r="BF681" i="2"/>
  <c r="T681" i="2"/>
  <c r="R681" i="2"/>
  <c r="P681" i="2"/>
  <c r="BI676" i="2"/>
  <c r="BH676" i="2"/>
  <c r="BG676" i="2"/>
  <c r="BF676" i="2"/>
  <c r="T676" i="2"/>
  <c r="R676" i="2"/>
  <c r="P676" i="2"/>
  <c r="BI670" i="2"/>
  <c r="BH670" i="2"/>
  <c r="BG670" i="2"/>
  <c r="BF670" i="2"/>
  <c r="T670" i="2"/>
  <c r="R670" i="2"/>
  <c r="P670" i="2"/>
  <c r="BI661" i="2"/>
  <c r="BH661" i="2"/>
  <c r="BG661" i="2"/>
  <c r="BF661" i="2"/>
  <c r="T661" i="2"/>
  <c r="R661" i="2"/>
  <c r="P661" i="2"/>
  <c r="BI655" i="2"/>
  <c r="BH655" i="2"/>
  <c r="BG655" i="2"/>
  <c r="BF655" i="2"/>
  <c r="T655" i="2"/>
  <c r="R655" i="2"/>
  <c r="P655" i="2"/>
  <c r="BI650" i="2"/>
  <c r="BH650" i="2"/>
  <c r="BG650" i="2"/>
  <c r="BF650" i="2"/>
  <c r="T650" i="2"/>
  <c r="R650" i="2"/>
  <c r="P650" i="2"/>
  <c r="BI645" i="2"/>
  <c r="BH645" i="2"/>
  <c r="BG645" i="2"/>
  <c r="BF645" i="2"/>
  <c r="T645" i="2"/>
  <c r="R645" i="2"/>
  <c r="P645" i="2"/>
  <c r="BI639" i="2"/>
  <c r="BH639" i="2"/>
  <c r="BG639" i="2"/>
  <c r="BF639" i="2"/>
  <c r="T639" i="2"/>
  <c r="R639" i="2"/>
  <c r="P639" i="2"/>
  <c r="BI634" i="2"/>
  <c r="BH634" i="2"/>
  <c r="BG634" i="2"/>
  <c r="BF634" i="2"/>
  <c r="T634" i="2"/>
  <c r="R634" i="2"/>
  <c r="P634" i="2"/>
  <c r="BI629" i="2"/>
  <c r="BH629" i="2"/>
  <c r="BG629" i="2"/>
  <c r="BF629" i="2"/>
  <c r="T629" i="2"/>
  <c r="R629" i="2"/>
  <c r="P629" i="2"/>
  <c r="BI623" i="2"/>
  <c r="BH623" i="2"/>
  <c r="BG623" i="2"/>
  <c r="BF623" i="2"/>
  <c r="T623" i="2"/>
  <c r="R623" i="2"/>
  <c r="P623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07" i="2"/>
  <c r="BH607" i="2"/>
  <c r="BG607" i="2"/>
  <c r="BF607" i="2"/>
  <c r="T607" i="2"/>
  <c r="R607" i="2"/>
  <c r="P607" i="2"/>
  <c r="BI602" i="2"/>
  <c r="BH602" i="2"/>
  <c r="BG602" i="2"/>
  <c r="BF602" i="2"/>
  <c r="T602" i="2"/>
  <c r="R602" i="2"/>
  <c r="P602" i="2"/>
  <c r="BI596" i="2"/>
  <c r="BH596" i="2"/>
  <c r="BG596" i="2"/>
  <c r="BF596" i="2"/>
  <c r="T596" i="2"/>
  <c r="R596" i="2"/>
  <c r="P596" i="2"/>
  <c r="BI591" i="2"/>
  <c r="BH591" i="2"/>
  <c r="BG591" i="2"/>
  <c r="BF591" i="2"/>
  <c r="T591" i="2"/>
  <c r="R591" i="2"/>
  <c r="P591" i="2"/>
  <c r="BI586" i="2"/>
  <c r="BH586" i="2"/>
  <c r="BG586" i="2"/>
  <c r="BF586" i="2"/>
  <c r="T586" i="2"/>
  <c r="R586" i="2"/>
  <c r="P586" i="2"/>
  <c r="BI580" i="2"/>
  <c r="BH580" i="2"/>
  <c r="BG580" i="2"/>
  <c r="BF580" i="2"/>
  <c r="T580" i="2"/>
  <c r="R580" i="2"/>
  <c r="P580" i="2"/>
  <c r="BI574" i="2"/>
  <c r="BH574" i="2"/>
  <c r="BG574" i="2"/>
  <c r="BF574" i="2"/>
  <c r="T574" i="2"/>
  <c r="R574" i="2"/>
  <c r="P574" i="2"/>
  <c r="BI568" i="2"/>
  <c r="BH568" i="2"/>
  <c r="BG568" i="2"/>
  <c r="BF568" i="2"/>
  <c r="T568" i="2"/>
  <c r="R568" i="2"/>
  <c r="P568" i="2"/>
  <c r="BI563" i="2"/>
  <c r="BH563" i="2"/>
  <c r="BG563" i="2"/>
  <c r="BF563" i="2"/>
  <c r="T563" i="2"/>
  <c r="R563" i="2"/>
  <c r="P563" i="2"/>
  <c r="BI557" i="2"/>
  <c r="BH557" i="2"/>
  <c r="BG557" i="2"/>
  <c r="BF557" i="2"/>
  <c r="T557" i="2"/>
  <c r="R557" i="2"/>
  <c r="P557" i="2"/>
  <c r="BI551" i="2"/>
  <c r="BH551" i="2"/>
  <c r="BG551" i="2"/>
  <c r="BF551" i="2"/>
  <c r="T551" i="2"/>
  <c r="R551" i="2"/>
  <c r="P551" i="2"/>
  <c r="BI546" i="2"/>
  <c r="BH546" i="2"/>
  <c r="BG546" i="2"/>
  <c r="BF546" i="2"/>
  <c r="T546" i="2"/>
  <c r="R546" i="2"/>
  <c r="P546" i="2"/>
  <c r="BI541" i="2"/>
  <c r="BH541" i="2"/>
  <c r="BG541" i="2"/>
  <c r="BF541" i="2"/>
  <c r="T541" i="2"/>
  <c r="R541" i="2"/>
  <c r="P541" i="2"/>
  <c r="BI536" i="2"/>
  <c r="BH536" i="2"/>
  <c r="BG536" i="2"/>
  <c r="BF536" i="2"/>
  <c r="T536" i="2"/>
  <c r="R536" i="2"/>
  <c r="P536" i="2"/>
  <c r="BI530" i="2"/>
  <c r="BH530" i="2"/>
  <c r="BG530" i="2"/>
  <c r="BF530" i="2"/>
  <c r="T530" i="2"/>
  <c r="R530" i="2"/>
  <c r="P530" i="2"/>
  <c r="BI524" i="2"/>
  <c r="BH524" i="2"/>
  <c r="BG524" i="2"/>
  <c r="BF524" i="2"/>
  <c r="T524" i="2"/>
  <c r="R524" i="2"/>
  <c r="P524" i="2"/>
  <c r="BI517" i="2"/>
  <c r="BH517" i="2"/>
  <c r="BG517" i="2"/>
  <c r="BF517" i="2"/>
  <c r="T517" i="2"/>
  <c r="R517" i="2"/>
  <c r="P517" i="2"/>
  <c r="BI511" i="2"/>
  <c r="BH511" i="2"/>
  <c r="BG511" i="2"/>
  <c r="BF511" i="2"/>
  <c r="T511" i="2"/>
  <c r="R511" i="2"/>
  <c r="P511" i="2"/>
  <c r="BI505" i="2"/>
  <c r="BH505" i="2"/>
  <c r="BG505" i="2"/>
  <c r="BF505" i="2"/>
  <c r="T505" i="2"/>
  <c r="R505" i="2"/>
  <c r="P505" i="2"/>
  <c r="BI498" i="2"/>
  <c r="BH498" i="2"/>
  <c r="BG498" i="2"/>
  <c r="BF498" i="2"/>
  <c r="T498" i="2"/>
  <c r="R498" i="2"/>
  <c r="P498" i="2"/>
  <c r="BI492" i="2"/>
  <c r="BH492" i="2"/>
  <c r="BG492" i="2"/>
  <c r="BF492" i="2"/>
  <c r="T492" i="2"/>
  <c r="R492" i="2"/>
  <c r="P492" i="2"/>
  <c r="BI485" i="2"/>
  <c r="BH485" i="2"/>
  <c r="BG485" i="2"/>
  <c r="BF485" i="2"/>
  <c r="T485" i="2"/>
  <c r="R485" i="2"/>
  <c r="P485" i="2"/>
  <c r="BI479" i="2"/>
  <c r="BH479" i="2"/>
  <c r="BG479" i="2"/>
  <c r="BF479" i="2"/>
  <c r="T479" i="2"/>
  <c r="R479" i="2"/>
  <c r="P479" i="2"/>
  <c r="BI472" i="2"/>
  <c r="BH472" i="2"/>
  <c r="BG472" i="2"/>
  <c r="BF472" i="2"/>
  <c r="T472" i="2"/>
  <c r="R472" i="2"/>
  <c r="P472" i="2"/>
  <c r="BI466" i="2"/>
  <c r="BH466" i="2"/>
  <c r="BG466" i="2"/>
  <c r="BF466" i="2"/>
  <c r="T466" i="2"/>
  <c r="R466" i="2"/>
  <c r="P466" i="2"/>
  <c r="BI459" i="2"/>
  <c r="BH459" i="2"/>
  <c r="BG459" i="2"/>
  <c r="BF459" i="2"/>
  <c r="T459" i="2"/>
  <c r="R459" i="2"/>
  <c r="P459" i="2"/>
  <c r="BI453" i="2"/>
  <c r="BH453" i="2"/>
  <c r="BG453" i="2"/>
  <c r="BF453" i="2"/>
  <c r="T453" i="2"/>
  <c r="R453" i="2"/>
  <c r="P453" i="2"/>
  <c r="BI446" i="2"/>
  <c r="BH446" i="2"/>
  <c r="BG446" i="2"/>
  <c r="BF446" i="2"/>
  <c r="T446" i="2"/>
  <c r="R446" i="2"/>
  <c r="P446" i="2"/>
  <c r="BI439" i="2"/>
  <c r="BH439" i="2"/>
  <c r="BG439" i="2"/>
  <c r="BF439" i="2"/>
  <c r="T439" i="2"/>
  <c r="R439" i="2"/>
  <c r="P439" i="2"/>
  <c r="BI432" i="2"/>
  <c r="BH432" i="2"/>
  <c r="BG432" i="2"/>
  <c r="BF432" i="2"/>
  <c r="T432" i="2"/>
  <c r="R432" i="2"/>
  <c r="P432" i="2"/>
  <c r="BI425" i="2"/>
  <c r="BH425" i="2"/>
  <c r="BG425" i="2"/>
  <c r="BF425" i="2"/>
  <c r="T425" i="2"/>
  <c r="R425" i="2"/>
  <c r="P425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06" i="2"/>
  <c r="BH406" i="2"/>
  <c r="BG406" i="2"/>
  <c r="BF406" i="2"/>
  <c r="T406" i="2"/>
  <c r="R406" i="2"/>
  <c r="P406" i="2"/>
  <c r="BI399" i="2"/>
  <c r="BH399" i="2"/>
  <c r="BG399" i="2"/>
  <c r="BF399" i="2"/>
  <c r="T399" i="2"/>
  <c r="R399" i="2"/>
  <c r="P399" i="2"/>
  <c r="BI392" i="2"/>
  <c r="BH392" i="2"/>
  <c r="BG392" i="2"/>
  <c r="BF392" i="2"/>
  <c r="T392" i="2"/>
  <c r="R392" i="2"/>
  <c r="P392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3" i="2"/>
  <c r="BH373" i="2"/>
  <c r="BG373" i="2"/>
  <c r="BF373" i="2"/>
  <c r="T373" i="2"/>
  <c r="R373" i="2"/>
  <c r="P373" i="2"/>
  <c r="BI366" i="2"/>
  <c r="BH366" i="2"/>
  <c r="BG366" i="2"/>
  <c r="BF366" i="2"/>
  <c r="T366" i="2"/>
  <c r="R366" i="2"/>
  <c r="P366" i="2"/>
  <c r="BI356" i="2"/>
  <c r="BH356" i="2"/>
  <c r="BG356" i="2"/>
  <c r="BF356" i="2"/>
  <c r="T356" i="2"/>
  <c r="T346" i="2"/>
  <c r="R356" i="2"/>
  <c r="P356" i="2"/>
  <c r="P346" i="2"/>
  <c r="BI347" i="2"/>
  <c r="BH347" i="2"/>
  <c r="BG347" i="2"/>
  <c r="BF347" i="2"/>
  <c r="T347" i="2"/>
  <c r="R347" i="2"/>
  <c r="R346" i="2" s="1"/>
  <c r="P347" i="2"/>
  <c r="BI337" i="2"/>
  <c r="BH337" i="2"/>
  <c r="BG337" i="2"/>
  <c r="BF337" i="2"/>
  <c r="T337" i="2"/>
  <c r="R337" i="2"/>
  <c r="P337" i="2"/>
  <c r="BI328" i="2"/>
  <c r="BH328" i="2"/>
  <c r="BG328" i="2"/>
  <c r="BF328" i="2"/>
  <c r="T328" i="2"/>
  <c r="R328" i="2"/>
  <c r="P328" i="2"/>
  <c r="BI319" i="2"/>
  <c r="BH319" i="2"/>
  <c r="BG319" i="2"/>
  <c r="BF319" i="2"/>
  <c r="T319" i="2"/>
  <c r="R319" i="2"/>
  <c r="P319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T302" i="2" s="1"/>
  <c r="R303" i="2"/>
  <c r="R302" i="2" s="1"/>
  <c r="P303" i="2"/>
  <c r="P302" i="2" s="1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49" i="2"/>
  <c r="BH249" i="2"/>
  <c r="BG249" i="2"/>
  <c r="BF249" i="2"/>
  <c r="T249" i="2"/>
  <c r="R249" i="2"/>
  <c r="P249" i="2"/>
  <c r="BI240" i="2"/>
  <c r="BH240" i="2"/>
  <c r="BG240" i="2"/>
  <c r="BF240" i="2"/>
  <c r="T240" i="2"/>
  <c r="R240" i="2"/>
  <c r="P240" i="2"/>
  <c r="BI231" i="2"/>
  <c r="BH231" i="2"/>
  <c r="BG231" i="2"/>
  <c r="BF231" i="2"/>
  <c r="T231" i="2"/>
  <c r="R231" i="2"/>
  <c r="P231" i="2"/>
  <c r="BI224" i="2"/>
  <c r="BH224" i="2"/>
  <c r="BG224" i="2"/>
  <c r="BF224" i="2"/>
  <c r="T224" i="2"/>
  <c r="R224" i="2"/>
  <c r="P224" i="2"/>
  <c r="BI217" i="2"/>
  <c r="BH217" i="2"/>
  <c r="BG217" i="2"/>
  <c r="BF217" i="2"/>
  <c r="T217" i="2"/>
  <c r="R217" i="2"/>
  <c r="P217" i="2"/>
  <c r="BI210" i="2"/>
  <c r="BH210" i="2"/>
  <c r="BG210" i="2"/>
  <c r="BF210" i="2"/>
  <c r="T210" i="2"/>
  <c r="R210" i="2"/>
  <c r="P210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74" i="2"/>
  <c r="BH174" i="2"/>
  <c r="BG174" i="2"/>
  <c r="BF174" i="2"/>
  <c r="T174" i="2"/>
  <c r="R174" i="2"/>
  <c r="P174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BI137" i="2"/>
  <c r="BH137" i="2"/>
  <c r="BG137" i="2"/>
  <c r="BF137" i="2"/>
  <c r="T137" i="2"/>
  <c r="R137" i="2"/>
  <c r="P137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89" i="2" s="1"/>
  <c r="E7" i="2"/>
  <c r="E115" i="2" s="1"/>
  <c r="L90" i="1"/>
  <c r="AM90" i="1"/>
  <c r="AM89" i="1"/>
  <c r="L89" i="1"/>
  <c r="AM87" i="1"/>
  <c r="L87" i="1"/>
  <c r="L85" i="1"/>
  <c r="L84" i="1"/>
  <c r="J816" i="2"/>
  <c r="J753" i="2"/>
  <c r="BK725" i="2"/>
  <c r="BK686" i="2"/>
  <c r="J650" i="2"/>
  <c r="BK629" i="2"/>
  <c r="BK613" i="2"/>
  <c r="BK551" i="2"/>
  <c r="BK536" i="2"/>
  <c r="BK517" i="2"/>
  <c r="BK492" i="2"/>
  <c r="BK453" i="2"/>
  <c r="J412" i="2"/>
  <c r="BK366" i="2"/>
  <c r="BK269" i="2"/>
  <c r="BK249" i="2"/>
  <c r="BK217" i="2"/>
  <c r="BK193" i="2"/>
  <c r="J847" i="2"/>
  <c r="J785" i="2"/>
  <c r="BK769" i="2"/>
  <c r="J737" i="2"/>
  <c r="J693" i="2"/>
  <c r="J676" i="2"/>
  <c r="J645" i="2"/>
  <c r="J602" i="2"/>
  <c r="J580" i="2"/>
  <c r="BK557" i="2"/>
  <c r="BK505" i="2"/>
  <c r="J479" i="2"/>
  <c r="J446" i="2"/>
  <c r="J425" i="2"/>
  <c r="J366" i="2"/>
  <c r="J310" i="2"/>
  <c r="BK282" i="2"/>
  <c r="J224" i="2"/>
  <c r="J198" i="2"/>
  <c r="BK165" i="2"/>
  <c r="BK128" i="2"/>
  <c r="J857" i="2"/>
  <c r="BK830" i="2"/>
  <c r="BK764" i="2"/>
  <c r="J748" i="2"/>
  <c r="BK731" i="2"/>
  <c r="J700" i="2"/>
  <c r="J661" i="2"/>
  <c r="J634" i="2"/>
  <c r="J591" i="2"/>
  <c r="J536" i="2"/>
  <c r="BK479" i="2"/>
  <c r="J392" i="2"/>
  <c r="J337" i="2"/>
  <c r="J269" i="2"/>
  <c r="J249" i="2"/>
  <c r="J203" i="2"/>
  <c r="BK159" i="2"/>
  <c r="BK176" i="3"/>
  <c r="BK150" i="3"/>
  <c r="J142" i="3"/>
  <c r="J192" i="3"/>
  <c r="J176" i="3"/>
  <c r="J146" i="3"/>
  <c r="BK128" i="3"/>
  <c r="J158" i="3"/>
  <c r="BK201" i="3"/>
  <c r="BK167" i="3"/>
  <c r="BK154" i="3"/>
  <c r="BK847" i="2"/>
  <c r="J830" i="2"/>
  <c r="BK700" i="2"/>
  <c r="BK670" i="2"/>
  <c r="BK607" i="2"/>
  <c r="BK591" i="2"/>
  <c r="J574" i="2"/>
  <c r="BK563" i="2"/>
  <c r="J541" i="2"/>
  <c r="J524" i="2"/>
  <c r="J492" i="2"/>
  <c r="J453" i="2"/>
  <c r="BK425" i="2"/>
  <c r="BK418" i="2"/>
  <c r="J406" i="2"/>
  <c r="J373" i="2"/>
  <c r="BK347" i="2"/>
  <c r="BK328" i="2"/>
  <c r="BK310" i="2"/>
  <c r="BK294" i="2"/>
  <c r="J282" i="2"/>
  <c r="J266" i="2"/>
  <c r="BK198" i="2"/>
  <c r="BK183" i="2"/>
  <c r="BK153" i="2"/>
  <c r="BK137" i="2"/>
  <c r="AS94" i="1"/>
  <c r="BK807" i="2"/>
  <c r="J792" i="2"/>
  <c r="J769" i="2"/>
  <c r="BK743" i="2"/>
  <c r="J709" i="2"/>
  <c r="BK661" i="2"/>
  <c r="BK634" i="2"/>
  <c r="J618" i="2"/>
  <c r="J607" i="2"/>
  <c r="BK546" i="2"/>
  <c r="J530" i="2"/>
  <c r="J498" i="2"/>
  <c r="J459" i="2"/>
  <c r="J418" i="2"/>
  <c r="BK406" i="2"/>
  <c r="BK386" i="2"/>
  <c r="BK356" i="2"/>
  <c r="BK266" i="2"/>
  <c r="BK231" i="2"/>
  <c r="J165" i="2"/>
  <c r="J807" i="2"/>
  <c r="BK792" i="2"/>
  <c r="BK775" i="2"/>
  <c r="J759" i="2"/>
  <c r="BK709" i="2"/>
  <c r="BK681" i="2"/>
  <c r="BK650" i="2"/>
  <c r="J613" i="2"/>
  <c r="BK586" i="2"/>
  <c r="J568" i="2"/>
  <c r="J511" i="2"/>
  <c r="J485" i="2"/>
  <c r="BK472" i="2"/>
  <c r="BK439" i="2"/>
  <c r="BK399" i="2"/>
  <c r="BK373" i="2"/>
  <c r="J319" i="2"/>
  <c r="BK291" i="2"/>
  <c r="J240" i="2"/>
  <c r="BK203" i="2"/>
  <c r="J174" i="2"/>
  <c r="J146" i="2"/>
  <c r="BK857" i="2"/>
  <c r="BK837" i="2"/>
  <c r="J780" i="2"/>
  <c r="BK748" i="2"/>
  <c r="BK737" i="2"/>
  <c r="J716" i="2"/>
  <c r="J670" i="2"/>
  <c r="BK645" i="2"/>
  <c r="J629" i="2"/>
  <c r="J586" i="2"/>
  <c r="BK511" i="2"/>
  <c r="BK446" i="2"/>
  <c r="J386" i="2"/>
  <c r="J328" i="2"/>
  <c r="BK262" i="2"/>
  <c r="BK240" i="2"/>
  <c r="J183" i="2"/>
  <c r="J137" i="2"/>
  <c r="J196" i="3"/>
  <c r="BK192" i="3"/>
  <c r="J154" i="3"/>
  <c r="BK138" i="3"/>
  <c r="J186" i="3"/>
  <c r="J172" i="3"/>
  <c r="BK142" i="3"/>
  <c r="BK163" i="3"/>
  <c r="J128" i="3"/>
  <c r="BK182" i="3"/>
  <c r="BK158" i="3"/>
  <c r="BK861" i="2"/>
  <c r="J837" i="2"/>
  <c r="BK821" i="2"/>
  <c r="BK676" i="2"/>
  <c r="J623" i="2"/>
  <c r="BK596" i="2"/>
  <c r="BK580" i="2"/>
  <c r="BK568" i="2"/>
  <c r="J557" i="2"/>
  <c r="BK530" i="2"/>
  <c r="J517" i="2"/>
  <c r="J472" i="2"/>
  <c r="J439" i="2"/>
  <c r="BK412" i="2"/>
  <c r="BK380" i="2"/>
  <c r="J356" i="2"/>
  <c r="BK337" i="2"/>
  <c r="BK319" i="2"/>
  <c r="J303" i="2"/>
  <c r="J291" i="2"/>
  <c r="BK279" i="2"/>
  <c r="J217" i="2"/>
  <c r="J188" i="2"/>
  <c r="BK174" i="2"/>
  <c r="BK146" i="2"/>
  <c r="J128" i="2"/>
  <c r="BK850" i="2"/>
  <c r="J850" i="2"/>
  <c r="J821" i="2"/>
  <c r="BK816" i="2"/>
  <c r="J798" i="2"/>
  <c r="J775" i="2"/>
  <c r="BK759" i="2"/>
  <c r="J731" i="2"/>
  <c r="BK693" i="2"/>
  <c r="J655" i="2"/>
  <c r="J639" i="2"/>
  <c r="BK623" i="2"/>
  <c r="J563" i="2"/>
  <c r="BK541" i="2"/>
  <c r="BK524" i="2"/>
  <c r="J505" i="2"/>
  <c r="BK466" i="2"/>
  <c r="J432" i="2"/>
  <c r="J399" i="2"/>
  <c r="J294" i="2"/>
  <c r="J262" i="2"/>
  <c r="BK224" i="2"/>
  <c r="BK210" i="2"/>
  <c r="BK854" i="2"/>
  <c r="BK798" i="2"/>
  <c r="BK780" i="2"/>
  <c r="J764" i="2"/>
  <c r="BK716" i="2"/>
  <c r="J686" i="2"/>
  <c r="BK655" i="2"/>
  <c r="BK618" i="2"/>
  <c r="J596" i="2"/>
  <c r="BK574" i="2"/>
  <c r="J551" i="2"/>
  <c r="BK498" i="2"/>
  <c r="J466" i="2"/>
  <c r="BK432" i="2"/>
  <c r="BK392" i="2"/>
  <c r="J347" i="2"/>
  <c r="BK303" i="2"/>
  <c r="BK258" i="2"/>
  <c r="J210" i="2"/>
  <c r="J193" i="2"/>
  <c r="J159" i="2"/>
  <c r="J861" i="2"/>
  <c r="J854" i="2"/>
  <c r="BK785" i="2"/>
  <c r="BK753" i="2"/>
  <c r="J743" i="2"/>
  <c r="J725" i="2"/>
  <c r="J681" i="2"/>
  <c r="BK639" i="2"/>
  <c r="BK602" i="2"/>
  <c r="J546" i="2"/>
  <c r="BK485" i="2"/>
  <c r="BK459" i="2"/>
  <c r="J380" i="2"/>
  <c r="J279" i="2"/>
  <c r="J258" i="2"/>
  <c r="J231" i="2"/>
  <c r="BK188" i="2"/>
  <c r="J153" i="2"/>
  <c r="J201" i="3"/>
  <c r="BK172" i="3"/>
  <c r="BK146" i="3"/>
  <c r="BK133" i="3"/>
  <c r="J182" i="3"/>
  <c r="J167" i="3"/>
  <c r="J133" i="3"/>
  <c r="BK196" i="3"/>
  <c r="J138" i="3"/>
  <c r="BK186" i="3"/>
  <c r="J163" i="3"/>
  <c r="J150" i="3"/>
  <c r="P127" i="2" l="1"/>
  <c r="BK365" i="2"/>
  <c r="J365" i="2"/>
  <c r="J102" i="2"/>
  <c r="R365" i="2"/>
  <c r="P820" i="2"/>
  <c r="BK846" i="2"/>
  <c r="J846" i="2"/>
  <c r="J104" i="2" s="1"/>
  <c r="T846" i="2"/>
  <c r="BK137" i="3"/>
  <c r="J137" i="3"/>
  <c r="J100" i="3" s="1"/>
  <c r="R137" i="3"/>
  <c r="P166" i="3"/>
  <c r="R127" i="2"/>
  <c r="BK309" i="2"/>
  <c r="J309" i="2"/>
  <c r="J100" i="2" s="1"/>
  <c r="R309" i="2"/>
  <c r="P365" i="2"/>
  <c r="BK820" i="2"/>
  <c r="J820" i="2" s="1"/>
  <c r="J103" i="2" s="1"/>
  <c r="T820" i="2"/>
  <c r="R846" i="2"/>
  <c r="T137" i="3"/>
  <c r="T126" i="3" s="1"/>
  <c r="T124" i="3" s="1"/>
  <c r="R166" i="3"/>
  <c r="R126" i="3" s="1"/>
  <c r="R124" i="3" s="1"/>
  <c r="BK127" i="2"/>
  <c r="J127" i="2" s="1"/>
  <c r="J98" i="2" s="1"/>
  <c r="T127" i="2"/>
  <c r="P309" i="2"/>
  <c r="T309" i="2"/>
  <c r="T365" i="2"/>
  <c r="R820" i="2"/>
  <c r="P846" i="2"/>
  <c r="P137" i="3"/>
  <c r="P126" i="3"/>
  <c r="P124" i="3" s="1"/>
  <c r="AU96" i="1" s="1"/>
  <c r="BK166" i="3"/>
  <c r="J166" i="3"/>
  <c r="J102" i="3" s="1"/>
  <c r="T166" i="3"/>
  <c r="BK191" i="3"/>
  <c r="J191" i="3"/>
  <c r="J103" i="3" s="1"/>
  <c r="P191" i="3"/>
  <c r="R191" i="3"/>
  <c r="T191" i="3"/>
  <c r="BK127" i="3"/>
  <c r="J127" i="3" s="1"/>
  <c r="J99" i="3" s="1"/>
  <c r="BK302" i="2"/>
  <c r="J302" i="2" s="1"/>
  <c r="J99" i="2" s="1"/>
  <c r="BK346" i="2"/>
  <c r="J346" i="2"/>
  <c r="J101" i="2" s="1"/>
  <c r="BK860" i="2"/>
  <c r="J860" i="2" s="1"/>
  <c r="J105" i="2" s="1"/>
  <c r="BK162" i="3"/>
  <c r="J162" i="3" s="1"/>
  <c r="J101" i="3" s="1"/>
  <c r="BK200" i="3"/>
  <c r="J200" i="3" s="1"/>
  <c r="J104" i="3" s="1"/>
  <c r="E85" i="3"/>
  <c r="BE128" i="3"/>
  <c r="BE192" i="3"/>
  <c r="BE196" i="3"/>
  <c r="J89" i="3"/>
  <c r="BE138" i="3"/>
  <c r="BE146" i="3"/>
  <c r="BE167" i="3"/>
  <c r="BE172" i="3"/>
  <c r="BE176" i="3"/>
  <c r="BE182" i="3"/>
  <c r="BE186" i="3"/>
  <c r="F121" i="3"/>
  <c r="BE133" i="3"/>
  <c r="BE142" i="3"/>
  <c r="BE154" i="3"/>
  <c r="BE163" i="3"/>
  <c r="BE150" i="3"/>
  <c r="BE158" i="3"/>
  <c r="BE201" i="3"/>
  <c r="F92" i="2"/>
  <c r="BE137" i="2"/>
  <c r="BE165" i="2"/>
  <c r="BE193" i="2"/>
  <c r="BE210" i="2"/>
  <c r="BE282" i="2"/>
  <c r="BE294" i="2"/>
  <c r="BE310" i="2"/>
  <c r="BE319" i="2"/>
  <c r="BE356" i="2"/>
  <c r="BE366" i="2"/>
  <c r="BE399" i="2"/>
  <c r="BE406" i="2"/>
  <c r="BE418" i="2"/>
  <c r="BE425" i="2"/>
  <c r="BE432" i="2"/>
  <c r="BE498" i="2"/>
  <c r="BE517" i="2"/>
  <c r="BE524" i="2"/>
  <c r="BE551" i="2"/>
  <c r="BE557" i="2"/>
  <c r="BE568" i="2"/>
  <c r="BE574" i="2"/>
  <c r="BE591" i="2"/>
  <c r="BE613" i="2"/>
  <c r="BE650" i="2"/>
  <c r="BE693" i="2"/>
  <c r="BE700" i="2"/>
  <c r="BE737" i="2"/>
  <c r="BE743" i="2"/>
  <c r="BE748" i="2"/>
  <c r="BE759" i="2"/>
  <c r="BE769" i="2"/>
  <c r="BE780" i="2"/>
  <c r="BE821" i="2"/>
  <c r="BE830" i="2"/>
  <c r="BE850" i="2"/>
  <c r="BE854" i="2"/>
  <c r="BE857" i="2"/>
  <c r="BE861" i="2"/>
  <c r="J119" i="2"/>
  <c r="BE153" i="2"/>
  <c r="BE174" i="2"/>
  <c r="BE217" i="2"/>
  <c r="BE224" i="2"/>
  <c r="BE262" i="2"/>
  <c r="BE266" i="2"/>
  <c r="BE347" i="2"/>
  <c r="BE380" i="2"/>
  <c r="BE412" i="2"/>
  <c r="BE446" i="2"/>
  <c r="BE453" i="2"/>
  <c r="BE485" i="2"/>
  <c r="BE530" i="2"/>
  <c r="BE541" i="2"/>
  <c r="BE623" i="2"/>
  <c r="BE661" i="2"/>
  <c r="BE670" i="2"/>
  <c r="BE709" i="2"/>
  <c r="BE725" i="2"/>
  <c r="BE798" i="2"/>
  <c r="BE807" i="2"/>
  <c r="E85" i="2"/>
  <c r="BE128" i="2"/>
  <c r="BE146" i="2"/>
  <c r="BE183" i="2"/>
  <c r="BE198" i="2"/>
  <c r="BE279" i="2"/>
  <c r="BE291" i="2"/>
  <c r="BE303" i="2"/>
  <c r="BE328" i="2"/>
  <c r="BE337" i="2"/>
  <c r="BE373" i="2"/>
  <c r="BE439" i="2"/>
  <c r="BE511" i="2"/>
  <c r="BE563" i="2"/>
  <c r="BE580" i="2"/>
  <c r="BE596" i="2"/>
  <c r="BE602" i="2"/>
  <c r="BE634" i="2"/>
  <c r="BE645" i="2"/>
  <c r="BE655" i="2"/>
  <c r="BE676" i="2"/>
  <c r="BE716" i="2"/>
  <c r="BE731" i="2"/>
  <c r="BE753" i="2"/>
  <c r="BE764" i="2"/>
  <c r="BE775" i="2"/>
  <c r="BE785" i="2"/>
  <c r="BE792" i="2"/>
  <c r="BE816" i="2"/>
  <c r="BE847" i="2"/>
  <c r="BE159" i="2"/>
  <c r="BE188" i="2"/>
  <c r="BE203" i="2"/>
  <c r="BE231" i="2"/>
  <c r="BE240" i="2"/>
  <c r="BE249" i="2"/>
  <c r="BE258" i="2"/>
  <c r="BE269" i="2"/>
  <c r="BE386" i="2"/>
  <c r="BE392" i="2"/>
  <c r="BE459" i="2"/>
  <c r="BE466" i="2"/>
  <c r="BE472" i="2"/>
  <c r="BE479" i="2"/>
  <c r="BE492" i="2"/>
  <c r="BE505" i="2"/>
  <c r="BE536" i="2"/>
  <c r="BE546" i="2"/>
  <c r="BE586" i="2"/>
  <c r="BE607" i="2"/>
  <c r="BE618" i="2"/>
  <c r="BE629" i="2"/>
  <c r="BE639" i="2"/>
  <c r="BE681" i="2"/>
  <c r="BE686" i="2"/>
  <c r="BE837" i="2"/>
  <c r="F34" i="2"/>
  <c r="BA95" i="1" s="1"/>
  <c r="F37" i="2"/>
  <c r="BD95" i="1" s="1"/>
  <c r="J34" i="2"/>
  <c r="AW95" i="1" s="1"/>
  <c r="F35" i="2"/>
  <c r="BB95" i="1" s="1"/>
  <c r="F36" i="2"/>
  <c r="BC95" i="1" s="1"/>
  <c r="J34" i="3"/>
  <c r="AW96" i="1" s="1"/>
  <c r="F37" i="3"/>
  <c r="BD96" i="1" s="1"/>
  <c r="F35" i="3"/>
  <c r="BB96" i="1" s="1"/>
  <c r="F34" i="3"/>
  <c r="BA96" i="1" s="1"/>
  <c r="F36" i="3"/>
  <c r="BC96" i="1" s="1"/>
  <c r="BK126" i="2" l="1"/>
  <c r="J126" i="2" s="1"/>
  <c r="J97" i="2" s="1"/>
  <c r="P126" i="2"/>
  <c r="P125" i="2"/>
  <c r="AU95" i="1"/>
  <c r="AU94" i="1" s="1"/>
  <c r="T126" i="2"/>
  <c r="T125" i="2"/>
  <c r="R126" i="2"/>
  <c r="R125" i="2"/>
  <c r="BK126" i="3"/>
  <c r="J126" i="3"/>
  <c r="J98" i="3"/>
  <c r="BK125" i="2"/>
  <c r="J125" i="2" s="1"/>
  <c r="J96" i="2" s="1"/>
  <c r="J33" i="2"/>
  <c r="AV95" i="1" s="1"/>
  <c r="AT95" i="1" s="1"/>
  <c r="F33" i="2"/>
  <c r="AZ95" i="1"/>
  <c r="BB94" i="1"/>
  <c r="W31" i="1"/>
  <c r="BA94" i="1"/>
  <c r="W30" i="1"/>
  <c r="BC94" i="1"/>
  <c r="W32" i="1"/>
  <c r="J33" i="3"/>
  <c r="AV96" i="1"/>
  <c r="AT96" i="1"/>
  <c r="BD94" i="1"/>
  <c r="W33" i="1" s="1"/>
  <c r="F33" i="3"/>
  <c r="AZ96" i="1"/>
  <c r="BK124" i="3" l="1"/>
  <c r="J124" i="3" s="1"/>
  <c r="J96" i="3" s="1"/>
  <c r="AW94" i="1"/>
  <c r="AK30" i="1"/>
  <c r="AZ94" i="1"/>
  <c r="W29" i="1"/>
  <c r="AY94" i="1"/>
  <c r="J30" i="2"/>
  <c r="AG95" i="1" s="1"/>
  <c r="AX94" i="1"/>
  <c r="J39" i="2" l="1"/>
  <c r="AN95" i="1"/>
  <c r="J30" i="3"/>
  <c r="AG96" i="1"/>
  <c r="AV94" i="1"/>
  <c r="AK29" i="1"/>
  <c r="J39" i="3" l="1"/>
  <c r="AN96" i="1"/>
  <c r="AG94" i="1"/>
  <c r="AK26" i="1"/>
  <c r="AK35" i="1" s="1"/>
  <c r="AT94" i="1"/>
  <c r="AN94" i="1"/>
</calcChain>
</file>

<file path=xl/sharedStrings.xml><?xml version="1.0" encoding="utf-8"?>
<sst xmlns="http://schemas.openxmlformats.org/spreadsheetml/2006/main" count="7723" uniqueCount="930">
  <si>
    <t>Export Komplet</t>
  </si>
  <si>
    <t/>
  </si>
  <si>
    <t>2.0</t>
  </si>
  <si>
    <t>ZAMOK</t>
  </si>
  <si>
    <t>False</t>
  </si>
  <si>
    <t>{2a1d6ee3-554f-4793-b456-f6c174647de2}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</si>
  <si>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</si>
  <si>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</si>
  <si>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</si>
  <si>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</si>
  <si>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</si>
  <si>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</si>
  <si>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</si>
  <si>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</si>
  <si>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813-2024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</si>
  <si>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</si>
  <si>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</si>
  <si>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Bartolomějská - vodovod</t>
  </si>
  <si>
    <t>KSO:</t>
  </si>
  <si>
    <t>CC-CZ:</t>
  </si>
  <si>
    <t>Místo:</t>
  </si>
  <si>
    <t>Pardubice</t>
  </si>
  <si>
    <t>Datum:</t>
  </si>
  <si>
    <t>27. 6. 2024</t>
  </si>
  <si>
    <t>Zadavatel:</t>
  </si>
  <si>
    <t>IČ:</t>
  </si>
  <si>
    <t>60108631</t>
  </si>
  <si>
    <t>Vodovody a kanalizace,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</si>
  <si>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</si>
  <si>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</si>
  <si>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</si>
  <si>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</si>
  <si>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</si>
  <si>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</si>
  <si>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</si>
  <si>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</si>
  <si>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</si>
  <si>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</si>
  <si>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</si>
  <si>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</si>
  <si>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</si>
  <si>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</si>
  <si>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</si>
  <si>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</si>
  <si>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</si>
  <si>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</si>
  <si>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</si>
  <si>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</si>
  <si>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</si>
  <si>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</si>
  <si>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</si>
  <si>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</si>
  <si>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</si>
  <si>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</si>
  <si>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</si>
  <si>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</si>
  <si>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</si>
  <si>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</si>
  <si>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</si>
  <si>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</si>
  <si>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</si>
  <si>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</si>
  <si>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</si>
  <si>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</si>
  <si>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</si>
  <si>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</si>
  <si>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</si>
  <si>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</si>
  <si>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</si>
  <si>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</si>
  <si>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</si>
  <si>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</si>
  <si>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</si>
  <si>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</si>
  <si>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</si>
  <si>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</si>
  <si>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</si>
  <si>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</si>
  <si>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</si>
  <si>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</si>
  <si>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</si>
  <si>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</si>
  <si>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</si>
  <si>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</si>
  <si>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</si>
  <si>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813-1</t>
  </si>
  <si>
    <t>IO 01 - Vodovod ul. Bartolomějská</t>
  </si>
  <si>
    <t>ING</t>
  </si>
  <si>
    <t>1</t>
  </si>
  <si>
    <t>{ea6e06e9-5177-42f1-b248-985a9b33de67}</t>
  </si>
  <si>
    <t>2</t>
  </si>
  <si>
    <t>813-10</t>
  </si>
  <si>
    <t>VON 01 - Vedlejší a ostatní náklady</t>
  </si>
  <si>
    <t>VON</t>
  </si>
  <si>
    <t>{ca24a196-9cd0-44bb-a6fc-afc3dcf917b2}</t>
  </si>
  <si>
    <t>KRYCÍ LIST SOUPISU PRACÍ</t>
  </si>
  <si>
    <t>Objekt:</t>
  </si>
  <si>
    <t>813-1 - IO 01 - Vodovod ul. Bartolomějská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</si>
  <si>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</si>
  <si>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</si>
  <si>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</si>
  <si>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</si>
  <si>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</si>
  <si>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</si>
  <si>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</si>
  <si>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</si>
  <si>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</si>
  <si>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</si>
  <si>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</si>
  <si>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</si>
  <si>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</si>
  <si>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</si>
  <si>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</si>
  <si>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</si>
  <si>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</si>
  <si>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</si>
  <si>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</si>
  <si>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</si>
  <si>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</si>
  <si>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</si>
  <si>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</si>
  <si>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</si>
  <si>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</si>
  <si>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</si>
  <si>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</si>
  <si>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</si>
  <si>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</si>
  <si>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</si>
  <si>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</si>
  <si>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</si>
  <si>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</si>
  <si>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z velkých kostek s ložem z kameniva ručně</t>
  </si>
  <si>
    <t>m2</t>
  </si>
  <si>
    <t>CS ÚRS 2024 02</t>
  </si>
  <si>
    <t>4</t>
  </si>
  <si>
    <t>-1978272243</t>
  </si>
  <si>
    <t>PP</t>
  </si>
  <si>
    <t>Rozebrání dlažeb a dílců vozovek a ploch s přemístěním hmot na skládku na vzdálenost do 3 m nebo s naložením na dopravní prostředek, s jakoukoliv výplní spár ručně z velkých kostek s ložem z kameniva</t>
  </si>
  <si>
    <t>Online PSC</t>
  </si>
  <si>
    <t>https://podminky.urs.cz/item/CS_URS_2024_02/113106151</t>
  </si>
  <si>
    <t>VV</t>
  </si>
  <si>
    <t>př.č. C.2, D.1.02, D.1.03, D.1.06</t>
  </si>
  <si>
    <t>vodovodní řad</t>
  </si>
  <si>
    <t>57*3</t>
  </si>
  <si>
    <t>vodovodní přípojky</t>
  </si>
  <si>
    <t>34*3</t>
  </si>
  <si>
    <t>Součet</t>
  </si>
  <si>
    <t>113107225</t>
  </si>
  <si>
    <t>Odstranění podkladu z kameniva drceného tl 500 mm strojně pl přes 200 m2</t>
  </si>
  <si>
    <t>-440981079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</si>
  <si>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</si>
  <si>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https://podminky.urs.cz/item/CS_URS_2024_02/113107225</t>
  </si>
  <si>
    <t>př.č. C.2, D.1.02, D.1.03, D.2.06</t>
  </si>
  <si>
    <t>57*1,1</t>
  </si>
  <si>
    <t>34*0,8</t>
  </si>
  <si>
    <t>3</t>
  </si>
  <si>
    <t>113201112</t>
  </si>
  <si>
    <t>Vytrhání obrub silničních ležatých</t>
  </si>
  <si>
    <t>m</t>
  </si>
  <si>
    <t>-1772761602</t>
  </si>
  <si>
    <t>Vytrhání obrub s vybouráním lože, s přemístěním hmot na skládku na vzdálenost do 3 m nebo s naložením na dopravní prostředek silničních ležatých</t>
  </si>
  <si>
    <t>https://podminky.urs.cz/item/CS_URS_2024_02/113201112</t>
  </si>
  <si>
    <t>př.č. C.2, D.1.01, D.1.02, D.1.03, D.1.06</t>
  </si>
  <si>
    <t>2*11</t>
  </si>
  <si>
    <t>115101201</t>
  </si>
  <si>
    <t>Čerpání vody na dopravní výšku do 10 m průměrný přítok do 500 l/min</t>
  </si>
  <si>
    <t>hod</t>
  </si>
  <si>
    <t>-879388873</t>
  </si>
  <si>
    <t>Čerpání vody na dopravní výšku do 10 m s uvažovaným průměrným přítokem do 500 l/min</t>
  </si>
  <si>
    <t>https://podminky.urs.cz/item/CS_URS_2024_02/115101201</t>
  </si>
  <si>
    <t>př.č.  D.1.01</t>
  </si>
  <si>
    <t>vodovod a přípojky</t>
  </si>
  <si>
    <t>20*24</t>
  </si>
  <si>
    <t>5</t>
  </si>
  <si>
    <t>115101301</t>
  </si>
  <si>
    <t>Pohotovost čerpací soupravy pro dopravní výšku do 10 m přítok do 500 l/min</t>
  </si>
  <si>
    <t>den</t>
  </si>
  <si>
    <t>-1900102173</t>
  </si>
  <si>
    <t>Pohotovost záložní čerpací soupravy pro dopravní výšku do 10 m s uvažovaným průměrným přítokem do 500 l/min</t>
  </si>
  <si>
    <t>https://podminky.urs.cz/item/CS_URS_2024_02/115101301</t>
  </si>
  <si>
    <t>20</t>
  </si>
  <si>
    <t>6</t>
  </si>
  <si>
    <t>119001401</t>
  </si>
  <si>
    <t>Dočasné zajištění potrubí ocelového nebo litinového DN do 200</t>
  </si>
  <si>
    <t>-613976946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</si>
  <si>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</si>
  <si>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https://podminky.urs.cz/item/CS_URS_2024_02/119001401</t>
  </si>
  <si>
    <t>př.č. C.2, D.1.02,</t>
  </si>
  <si>
    <t>vodovod</t>
  </si>
  <si>
    <t>2*1,1</t>
  </si>
  <si>
    <t>přípojky</t>
  </si>
  <si>
    <t>10*0,8</t>
  </si>
  <si>
    <t>7</t>
  </si>
  <si>
    <t>119001421</t>
  </si>
  <si>
    <t>Dočasné zajištění kabelů a kabelových tratí ze 3 volně ložených kabelů</t>
  </si>
  <si>
    <t>1767936054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</si>
  <si>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</si>
  <si>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https://podminky.urs.cz/item/CS_URS_2024_02/119001421</t>
  </si>
  <si>
    <t>14*1,1</t>
  </si>
  <si>
    <t>33*0,8</t>
  </si>
  <si>
    <t>8</t>
  </si>
  <si>
    <t>119002121</t>
  </si>
  <si>
    <t>Pomocné konstrukce při zabezpečení výkopů přechodovou lávkou l do 2 m včetně zábradlí zřízení</t>
  </si>
  <si>
    <t>kus</t>
  </si>
  <si>
    <t>-698401363</t>
  </si>
  <si>
    <t>Pomocné konstrukce při zabezpečení výkopu vodorovné pochůzné přechodová lávka do délky 2 000 mm včetně zábradlí zřízení</t>
  </si>
  <si>
    <t>https://podminky.urs.cz/item/CS_URS_2024_02/119002121</t>
  </si>
  <si>
    <t>9</t>
  </si>
  <si>
    <t>119002122</t>
  </si>
  <si>
    <t>Pomocné konstrukce při zabezpečení výkopů přechodovou lávkou l do 2 m včetně zábradlí odstranění</t>
  </si>
  <si>
    <t>-1670035882</t>
  </si>
  <si>
    <t>Pomocné konstrukce při zabezpečení výkopu vodorovné pochůzné přechodová lávka do délky 2 000 mm včetně zábradlí odstranění</t>
  </si>
  <si>
    <t>https://podminky.urs.cz/item/CS_URS_2024_02/119002122</t>
  </si>
  <si>
    <t>10</t>
  </si>
  <si>
    <t>119002411</t>
  </si>
  <si>
    <t>Pojezdový ocelový plech pro zabezpečení výkopu zřízení</t>
  </si>
  <si>
    <t>72952287</t>
  </si>
  <si>
    <t>Pomocné konstrukce při zabezpečení výkopu vodorovné pojízdné z tlustého ocelového plechu šířky výkopu do 1 m zřízení</t>
  </si>
  <si>
    <t>https://podminky.urs.cz/item/CS_URS_2024_02/119002411</t>
  </si>
  <si>
    <t>2*(3*3)</t>
  </si>
  <si>
    <t>11</t>
  </si>
  <si>
    <t>119002412</t>
  </si>
  <si>
    <t>Pojezdový ocelový plech pro zabezpečení výkopu odstranění</t>
  </si>
  <si>
    <t>-1821708160</t>
  </si>
  <si>
    <t>Pomocné konstrukce při zabezpečení výkopu vodorovné pojízdné z tlustého ocelového plechu šířky výkopu do 1 m odstranění</t>
  </si>
  <si>
    <t>https://podminky.urs.cz/item/CS_URS_2024_02/119002412</t>
  </si>
  <si>
    <t>119003223</t>
  </si>
  <si>
    <t>Mobilní plotová zábrana s profilovaným plechem výšky do 2,2 m pro zabezpečení výkopu zřízení</t>
  </si>
  <si>
    <t>1623820159</t>
  </si>
  <si>
    <t>Pomocné konstrukce při zabezpečení výkopu svislé ocelové mobilní oplocení, výšky do 2,2 m panely vyplněné profilovaným plechem zřízení</t>
  </si>
  <si>
    <t>https://podminky.urs.cz/item/CS_URS_2024_02/119003223</t>
  </si>
  <si>
    <t>zajištění řadu</t>
  </si>
  <si>
    <t>57+57</t>
  </si>
  <si>
    <t>13</t>
  </si>
  <si>
    <t>119003224</t>
  </si>
  <si>
    <t>Mobilní plotová zábrana s profilovaným plechem výšky do 2,2 m pro zabezpečení výkopu odstranění</t>
  </si>
  <si>
    <t>-948739526</t>
  </si>
  <si>
    <t>Pomocné konstrukce při zabezpečení výkopu svislé ocelové mobilní oplocení, výšky do 2,2 m panely vyplněné profilovaným plechem odstranění</t>
  </si>
  <si>
    <t>https://podminky.urs.cz/item/CS_URS_2024_02/119003224</t>
  </si>
  <si>
    <t>14</t>
  </si>
  <si>
    <t>132212121</t>
  </si>
  <si>
    <t>Hloubení zapažených rýh šířky do 800 mm v soudržných horninách třídy těžitelnosti I skupiny 3 ručně</t>
  </si>
  <si>
    <t>m3</t>
  </si>
  <si>
    <t>2010381265</t>
  </si>
  <si>
    <t>Hloubení zapažených rýh šířky do 800 mm ručně s urovnáním dna do předepsaného profilu a spádu v hornině třídy těžitelnosti I skupiny 3 soudržných</t>
  </si>
  <si>
    <t>https://podminky.urs.cz/item/CS_URS_2024_02/132212121</t>
  </si>
  <si>
    <t>př.č. D.1.01, D.1.06</t>
  </si>
  <si>
    <t>34*0,8*1,5</t>
  </si>
  <si>
    <t>15</t>
  </si>
  <si>
    <t>132212221</t>
  </si>
  <si>
    <t>Hloubení zapažených rýh šířky do 2000 mm v soudržných horninách třídy těžitelnosti I skupiny 3 ručně</t>
  </si>
  <si>
    <t>1849053587</t>
  </si>
  <si>
    <t>Hloubení zapažených rýh šířky přes 800 do 2 000 mm ručně s urovnáním dna do předepsaného profilu a spádu v hornině třídy těžitelnosti I skupiny 3 soudržných</t>
  </si>
  <si>
    <t>https://podminky.urs.cz/item/CS_URS_2024_02/132212221</t>
  </si>
  <si>
    <t xml:space="preserve">př.č. C.2, D.1.02, D.1.03, </t>
  </si>
  <si>
    <t>57*1,1*1,5</t>
  </si>
  <si>
    <t>16</t>
  </si>
  <si>
    <t>151101101</t>
  </si>
  <si>
    <t>Zřízení příložného pažení a rozepření stěn rýh hl do 2 m</t>
  </si>
  <si>
    <t>-1083147402</t>
  </si>
  <si>
    <t>Zřízení pažení a rozepření stěn rýh pro podzemní vedení pro všechny šířky rýhy příložné pro jakoukoliv mezerovitost, hloubky do 2 m</t>
  </si>
  <si>
    <t>https://podminky.urs.cz/item/CS_URS_2024_02/151101101</t>
  </si>
  <si>
    <t>př.č. D.1.01, D.1.02, D.1.03, D.2.06.</t>
  </si>
  <si>
    <t>52*2*1,5</t>
  </si>
  <si>
    <t>přepojení přípojek</t>
  </si>
  <si>
    <t>34*2*1,5</t>
  </si>
  <si>
    <t>17</t>
  </si>
  <si>
    <t>151101111</t>
  </si>
  <si>
    <t>Odstranění příložného pažení a rozepření stěn rýh hl do 2 m</t>
  </si>
  <si>
    <t>1715296318</t>
  </si>
  <si>
    <t>Odstranění pažení a rozepření stěn rýh pro podzemní vedení s uložením materiálu na vzdálenost do 3 m od kraje výkopu příložné, hloubky do 2 m</t>
  </si>
  <si>
    <t>https://podminky.urs.cz/item/CS_URS_2024_02/151101111</t>
  </si>
  <si>
    <t>18</t>
  </si>
  <si>
    <t>162751117</t>
  </si>
  <si>
    <t>Vodorovné přemístění do 10000 m výkopku/sypaniny z horniny třídy těžitelnosti I, skupiny 1 až 3</t>
  </si>
  <si>
    <t>881939733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</si>
  <si>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</si>
  <si>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</si>
  <si>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př.č. C.2, D.1.02, D.1.03, d.1.06</t>
  </si>
  <si>
    <t>19</t>
  </si>
  <si>
    <t>162751119</t>
  </si>
  <si>
    <t>Příplatek k vodorovnému přemístění výkopku/sypaniny z horniny třídy těžitelnosti I, skupiny 1 až 3 ZKD 1000 m přes 10000 m</t>
  </si>
  <si>
    <t>254187543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</si>
  <si>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</si>
  <si>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</si>
  <si>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134,85*20 'Přepočtené koeficientem množství</t>
  </si>
  <si>
    <t>171201221</t>
  </si>
  <si>
    <t>Poplatek za uložení na skládce (skládkovné) zeminy a kamení kód odpadu 17 05 04</t>
  </si>
  <si>
    <t>t</t>
  </si>
  <si>
    <t>668385799</t>
  </si>
  <si>
    <t>Poplatek za uložení stavebního odpadu na skládce (skládkovné) zeminy a kamení zatříděného do Katalogu odpadů pod kódem 17 05 04</t>
  </si>
  <si>
    <t>https://podminky.urs.cz/item/CS_URS_2024_02/171201221</t>
  </si>
  <si>
    <t>134,85*2 'Přepočtené koeficientem množství</t>
  </si>
  <si>
    <t>171251201</t>
  </si>
  <si>
    <t>Uložení sypaniny na skládky nebo meziskládky</t>
  </si>
  <si>
    <t>1021631568</t>
  </si>
  <si>
    <t>Uložení sypaniny na skládky nebo meziskládky bez hutnění s upravením uložené sypaniny do předepsaného tvaru</t>
  </si>
  <si>
    <t>https://podminky.urs.cz/item/CS_URS_2024_02/171251201</t>
  </si>
  <si>
    <t>22</t>
  </si>
  <si>
    <t>174101101</t>
  </si>
  <si>
    <t>Zásyp jam, šachet rýh nebo kolem objektů sypaninou se zhutněním</t>
  </si>
  <si>
    <t>-1024306418</t>
  </si>
  <si>
    <t>Zásyp sypaninou z jakékoliv horniny s uložením výkopku ve vrstvách se zhutněním jam, šachet, rýh nebo kolem objektů v těchto vykopávkách</t>
  </si>
  <si>
    <t>https://podminky.urs.cz/item/CS_URS_2024_02/174101101</t>
  </si>
  <si>
    <t>př.č. D.1.01, D.1.02, D.1.03, D.1.06</t>
  </si>
  <si>
    <t>nevhodná zemina</t>
  </si>
  <si>
    <t>57*1,1*1,1</t>
  </si>
  <si>
    <t>34*0,8*1,1</t>
  </si>
  <si>
    <t>23</t>
  </si>
  <si>
    <t>M</t>
  </si>
  <si>
    <t>58331200</t>
  </si>
  <si>
    <t>štěrkopísek netříděný</t>
  </si>
  <si>
    <t>548935272</t>
  </si>
  <si>
    <t>98,89*2 'Přepočtené koeficientem množství</t>
  </si>
  <si>
    <t>24</t>
  </si>
  <si>
    <t>175111101</t>
  </si>
  <si>
    <t>Obsypání potrubí ručně sypaninou bez prohození, uloženou do 3 m</t>
  </si>
  <si>
    <t>2133840627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</si>
  <si>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</si>
  <si>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https://podminky.urs.cz/item/CS_URS_2024_02/175111101</t>
  </si>
  <si>
    <t>57*1,1*0,3</t>
  </si>
  <si>
    <t>34*0,8*0,3</t>
  </si>
  <si>
    <t>25</t>
  </si>
  <si>
    <t>58337303</t>
  </si>
  <si>
    <t>štěrkopísek frakce 0/8</t>
  </si>
  <si>
    <t>-551986767</t>
  </si>
  <si>
    <t>26,97*2 'Přepočtené koeficientem množství</t>
  </si>
  <si>
    <t>26</t>
  </si>
  <si>
    <t>34571355</t>
  </si>
  <si>
    <t>trubka elektroinstalační ohebná dvouplášťová korugovaná (chránička) D 94/110mm, HDPE+LDPE</t>
  </si>
  <si>
    <t>-1642756115</t>
  </si>
  <si>
    <t xml:space="preserve">př.č.C.2, D.1.01, </t>
  </si>
  <si>
    <t>řad</t>
  </si>
  <si>
    <t>2*1,5</t>
  </si>
  <si>
    <t>10*1</t>
  </si>
  <si>
    <t>Zakládání</t>
  </si>
  <si>
    <t>27</t>
  </si>
  <si>
    <t>212752101</t>
  </si>
  <si>
    <t>Trativod z drenážních trubek korugovaných PE-HD SN 4 perforace 360° včetně lože otevřený výkop DN 100 pro liniové stavby</t>
  </si>
  <si>
    <t>-754671170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</si>
  <si>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</si>
  <si>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https://podminky.urs.cz/item/CS_URS_2024_02/212752101</t>
  </si>
  <si>
    <t>př.č. C.2, D.1.01, D.1.03,</t>
  </si>
  <si>
    <t>57</t>
  </si>
  <si>
    <t>Vodorovné konstrukce</t>
  </si>
  <si>
    <t>28</t>
  </si>
  <si>
    <t>451573111</t>
  </si>
  <si>
    <t>Lože pod potrubí otevřený výkop ze štěrkopísku</t>
  </si>
  <si>
    <t>-1937185370</t>
  </si>
  <si>
    <t>Lože pod potrubí, stoky a drobné objekty v otevřeném výkopu z písku a štěrkopísku do 63 mm</t>
  </si>
  <si>
    <t>https://podminky.urs.cz/item/CS_URS_2024_02/451573111</t>
  </si>
  <si>
    <t>57*1,1*0,1</t>
  </si>
  <si>
    <t>34*0,8*0,1</t>
  </si>
  <si>
    <t>29</t>
  </si>
  <si>
    <t>452313131</t>
  </si>
  <si>
    <t>Podkladní bloky z betonu prostého tř. C 12/15 otevřený výkop</t>
  </si>
  <si>
    <t>-1983419931</t>
  </si>
  <si>
    <t>Podkladní a zajišťovací konstrukce z betonu prostého v otevřeném výkopu bloky pro potrubí z betonu tř. C 12/15</t>
  </si>
  <si>
    <t>https://podminky.urs.cz/item/CS_URS_2024_02/452313131</t>
  </si>
  <si>
    <t>př.č.D.1.07</t>
  </si>
  <si>
    <t>B1</t>
  </si>
  <si>
    <t>(0,65*0,55*0,7)+(0,4*0,15*0,2)*1</t>
  </si>
  <si>
    <t>B2</t>
  </si>
  <si>
    <t>(0,4*0,25*0,15)+(0,15*0,25*0,15)*1</t>
  </si>
  <si>
    <t>30</t>
  </si>
  <si>
    <t>452353111</t>
  </si>
  <si>
    <t>Bednění podkladních bloků pod potrubí, stoky a drobné objekty otevřený výkop zřízení</t>
  </si>
  <si>
    <t>1900843234</t>
  </si>
  <si>
    <t>Bednění podkladních a zajišťovacích konstrukcí v otevřeném výkopu bloků pro potrubí zřízení</t>
  </si>
  <si>
    <t>https://podminky.urs.cz/item/CS_URS_2024_02/452353111</t>
  </si>
  <si>
    <t>((0,55*0,75)*2+(0,15*0,2)*2+(0,75*0,65)+(0,4*0,2))*1</t>
  </si>
  <si>
    <t>((0,3*0,25)*2+(0,4*0,15)*2+(0,15*0,15)*2)*1</t>
  </si>
  <si>
    <t>31</t>
  </si>
  <si>
    <t>452353112</t>
  </si>
  <si>
    <t>Bednění podkladních bloků pod potrubí, stoky a drobné objekty otevřený výkop odstranění</t>
  </si>
  <si>
    <t>415848695</t>
  </si>
  <si>
    <t>Bednění podkladních a zajišťovacích konstrukcí v otevřeném výkopu bloků pro potrubí odstranění</t>
  </si>
  <si>
    <t>https://podminky.urs.cz/item/CS_URS_2024_02/452353112</t>
  </si>
  <si>
    <t>Komunikace pozemní</t>
  </si>
  <si>
    <t>32</t>
  </si>
  <si>
    <t>564831111</t>
  </si>
  <si>
    <t>Podklad ze štěrkodrtě ŠD tl 100 mm</t>
  </si>
  <si>
    <t>1962327673</t>
  </si>
  <si>
    <t>Podklad ze štěrkodrti ŠD  s rozprostřením a zhutněním, po zhutnění tl. 100 mm</t>
  </si>
  <si>
    <t>https://podminky.urs.cz/item/CS_URS_2024_02/564831111</t>
  </si>
  <si>
    <t>33</t>
  </si>
  <si>
    <t>564871111</t>
  </si>
  <si>
    <t>Podklad ze štěrkodrtě ŠD tl 250 mm</t>
  </si>
  <si>
    <t>1350680357</t>
  </si>
  <si>
    <t>Podklad ze štěrkodrti ŠD  s rozprostřením a zhutněním, po zhutnění tl. 250 mm</t>
  </si>
  <si>
    <t>https://podminky.urs.cz/item/CS_URS_2024_02/564871111</t>
  </si>
  <si>
    <t>Trubní vedení</t>
  </si>
  <si>
    <t>34</t>
  </si>
  <si>
    <t>850265121</t>
  </si>
  <si>
    <t>Výřez nebo výsek na potrubí z trub litinových tlakových DN 100</t>
  </si>
  <si>
    <t>2128227844</t>
  </si>
  <si>
    <t>https://podminky.urs.cz/item/CS_URS_2024_02/850265121</t>
  </si>
  <si>
    <t>př.č.D.1.004, D.1.05</t>
  </si>
  <si>
    <t>35</t>
  </si>
  <si>
    <t>851261131</t>
  </si>
  <si>
    <t>Montáž potrubí z trub litinových hrdlových s integrovaným těsněním otevřený výkop DN 100</t>
  </si>
  <si>
    <t>-1911484482</t>
  </si>
  <si>
    <t>Montáž potrubí z trub litinových tlakových hrdlových v otevřeném výkopu s integrovaným těsněním DN 100</t>
  </si>
  <si>
    <t>https://podminky.urs.cz/item/CS_URS_2024_02/851261131</t>
  </si>
  <si>
    <t>př.č.D.1.04, D.1.05</t>
  </si>
  <si>
    <t>36</t>
  </si>
  <si>
    <t>55253016_1</t>
  </si>
  <si>
    <t>trouba vodovodní litinová hrdlová dl 6m DN 100</t>
  </si>
  <si>
    <t>2068753729</t>
  </si>
  <si>
    <t>trouba vodovodní litinová hrdlová dl 6m DN 100, vnitřní polyuretanová vrstva, vnější izolace aktivní zinko-hliníková vrstva v množství 400 g/m2.</t>
  </si>
  <si>
    <t>37</t>
  </si>
  <si>
    <t>55251327</t>
  </si>
  <si>
    <t>spoj zámkový pro tvarovku vodovodní vícefunkční DN 100</t>
  </si>
  <si>
    <t>2146171118</t>
  </si>
  <si>
    <t>38</t>
  </si>
  <si>
    <t>851311131_1</t>
  </si>
  <si>
    <t>Montáž potrubí z trub litinových hrdlových s integrovaným těsněním otevřený výkop DN 125</t>
  </si>
  <si>
    <t>-550682357</t>
  </si>
  <si>
    <t>Montáž potrubí z trub litinových tlakových hrdlových  v otevřeném výkopu s integrovaným těsněním DN 125</t>
  </si>
  <si>
    <t>https://podminky.urs.cz/item/CS_URS_2024_02/851311131_1</t>
  </si>
  <si>
    <t>39</t>
  </si>
  <si>
    <t>55253002_1</t>
  </si>
  <si>
    <t>trouba vodovodní litinová hrdlová Pz dl 6m DN 125</t>
  </si>
  <si>
    <t>1836616590</t>
  </si>
  <si>
    <t>trouba vodovodní litinová hrdlová dl 6m DN 125, vnitřní polyuretanová vrstva, vnější izolace aktivní zinko-hliníková vrstva v množství 400 g/m2.</t>
  </si>
  <si>
    <t>6*1,01 'Přepočtené koeficientem množství</t>
  </si>
  <si>
    <t>40</t>
  </si>
  <si>
    <t>857242121</t>
  </si>
  <si>
    <t>Montáž litinových tvarovek jednoosých přírubových otevřený výkop DN 80</t>
  </si>
  <si>
    <t>258642654</t>
  </si>
  <si>
    <t>Montáž litinových tvarovek na potrubí litinovém tlakovém jednoosých na potrubí z trub přírubových v otevřeném výkopu, kanálu nebo v šachtě DN 80</t>
  </si>
  <si>
    <t>https://podminky.urs.cz/item/CS_URS_2024_02/857242121</t>
  </si>
  <si>
    <t>41</t>
  </si>
  <si>
    <t>55250642</t>
  </si>
  <si>
    <t>koleno přírubové s patkou PP litinové DN 80</t>
  </si>
  <si>
    <t>-1930821906</t>
  </si>
  <si>
    <t>1*1,01 'Přepočtené koeficientem množství</t>
  </si>
  <si>
    <t>42</t>
  </si>
  <si>
    <t>857261131</t>
  </si>
  <si>
    <t>Montáž litinových tvarovek jednoosých hrdlových otevřený výkop s integrovaným těsněním DN 100</t>
  </si>
  <si>
    <t>-1778874063</t>
  </si>
  <si>
    <t>Montáž litinových tvarovek na potrubí litinovém tlakovém jednoosých na potrubí z trub hrdlových v otevřeném výkopu, kanálu nebo v šachtě s integrovaným těsněním DN 100</t>
  </si>
  <si>
    <t>https://podminky.urs.cz/item/CS_URS_2024_02/857261131</t>
  </si>
  <si>
    <t>2+1</t>
  </si>
  <si>
    <t>43</t>
  </si>
  <si>
    <t>55253905</t>
  </si>
  <si>
    <t>koleno hrdlové z tvárné litiny,práškový epoxid tl 250µm MMK-kus DN 100-11,25°</t>
  </si>
  <si>
    <t>6197442</t>
  </si>
  <si>
    <t>2*1,01 'Přepočtené koeficientem množství</t>
  </si>
  <si>
    <t>44</t>
  </si>
  <si>
    <t>55253917</t>
  </si>
  <si>
    <t>koleno hrdlové z tvárné litiny,práškový epoxid tl 250µm MMK-kus DN 100-22,5°</t>
  </si>
  <si>
    <t>-1467815324</t>
  </si>
  <si>
    <t>45</t>
  </si>
  <si>
    <t>857262122</t>
  </si>
  <si>
    <t>Montáž litinových tvarovek jednoosých přírubových otevřený výkop DN 100</t>
  </si>
  <si>
    <t>938019494</t>
  </si>
  <si>
    <t>Montáž litinových tvarovek na potrubí litinovém tlakovém jednoosých na potrubí z trub přírubových v otevřeném výkopu, kanálu nebo v šachtě DN 100</t>
  </si>
  <si>
    <t>https://podminky.urs.cz/item/CS_URS_2024_02/857262122</t>
  </si>
  <si>
    <t>1+1</t>
  </si>
  <si>
    <t>46</t>
  </si>
  <si>
    <t>55253893</t>
  </si>
  <si>
    <t>tvarovka přírubová s hrdlem z tvárné litiny,práškový epoxid tl 250µm EU-kus dl 130mm DN 100</t>
  </si>
  <si>
    <t>1740653151</t>
  </si>
  <si>
    <t>47</t>
  </si>
  <si>
    <t>55253490</t>
  </si>
  <si>
    <t>tvarovka přírubová litinová s hladkým koncem,práškový epoxid tl 250µm F-kus DN 100</t>
  </si>
  <si>
    <t>1891081414</t>
  </si>
  <si>
    <t>48</t>
  </si>
  <si>
    <t>857263131</t>
  </si>
  <si>
    <t>Montáž litinových tvarovek odbočných hrdlových otevřený výkop s integrovaným těsněním DN 100</t>
  </si>
  <si>
    <t>1560743445</t>
  </si>
  <si>
    <t>Montáž litinových tvarovek na potrubí litinovém tlakovém odbočných na potrubí z trub hrdlových v otevřeném výkopu, kanálu nebo v šachtě s integrovaným těsněním DN 100</t>
  </si>
  <si>
    <t>https://podminky.urs.cz/item/CS_URS_2024_02/857263131</t>
  </si>
  <si>
    <t>př.č. D.2.04,  D.2.05</t>
  </si>
  <si>
    <t>49</t>
  </si>
  <si>
    <t>552537450</t>
  </si>
  <si>
    <t>tvarovka hrdlová spoj TYTON s přírubovou odbočkou z tvárné litiny,práškový epoxid, tl.250µm MMA-kus DN 100/80 mm</t>
  </si>
  <si>
    <t>CS ÚRS 2018 01</t>
  </si>
  <si>
    <t>-1561179913</t>
  </si>
  <si>
    <t>Trouby a tvarovky litinové tlakové tvarovky hrdlové s přírubovou odbočkou zn.(A) MMA, tvárná litina tvarovky hrdlové s přírubovou odbočkou zn. MMA (Duktus) tvárná litina dle ČSN EN 545 uvnitř i vně: práškový epoxid dle GSK-RAL, min. tl. 250 µm DN 100/80</t>
  </si>
  <si>
    <t>50</t>
  </si>
  <si>
    <t>857264122</t>
  </si>
  <si>
    <t>Montáž litinových tvarovek odbočných přírubových otevřený výkop DN 100</t>
  </si>
  <si>
    <t>-1339474914</t>
  </si>
  <si>
    <t>Montáž litinových tvarovek na potrubí litinovém tlakovém odbočných na potrubí z trub přírubových v otevřeném výkopu, kanálu nebo v šachtě DN 100</t>
  </si>
  <si>
    <t>https://podminky.urs.cz/item/CS_URS_2024_02/857264122</t>
  </si>
  <si>
    <t>51</t>
  </si>
  <si>
    <t>55253522_1R</t>
  </si>
  <si>
    <t>tvarovka přírubová litinová s přírubovou odbočkou,práškový epoxid tl250µm T-kus DN 100/100mm</t>
  </si>
  <si>
    <t>1460198554</t>
  </si>
  <si>
    <t>tvarovka přírubová litinová s přírubovou odbočkou,práškový epoxid tl250µm T-kus DN 125/100mm</t>
  </si>
  <si>
    <t>př.č.D.2.04, D.2.05</t>
  </si>
  <si>
    <t>52</t>
  </si>
  <si>
    <t>857311131_1</t>
  </si>
  <si>
    <t>Montáž litinových tvarovek jednoosých hrdlových otevřený výkop s integrovaným těsněním DN 125</t>
  </si>
  <si>
    <t>-1845493776</t>
  </si>
  <si>
    <t>Montáž litinových tvarovek na potrubí litinovém tlakovém jednoosých na potrubí z trub hrdlových v otevřeném výkopu, kanálu nebo v šachtě s integrovaným těsněním DN 125</t>
  </si>
  <si>
    <t>https://podminky.urs.cz/item/CS_URS_2024_02/857311131_1</t>
  </si>
  <si>
    <t>53</t>
  </si>
  <si>
    <t>HWL.797412500016</t>
  </si>
  <si>
    <t>SYNOFLEX - SPOJKA 125 (131-160), WAGA  SPOJKA HRDLO-HRDLO DN 125/125</t>
  </si>
  <si>
    <t>1729932615</t>
  </si>
  <si>
    <t>SYNOFLEX - SPOJKA 125 (131-160)</t>
  </si>
  <si>
    <t>54</t>
  </si>
  <si>
    <t>857312122_1R</t>
  </si>
  <si>
    <t>Montáž litinových tvarovek jednoosých přírubových otevřený výkop DN 125</t>
  </si>
  <si>
    <t>921483889</t>
  </si>
  <si>
    <t>Montáž litinových tvarovek na potrubí litinovém tlakovém jednoosých na potrubí z trub přírubových v otevřeném výkopu, kanálu nebo v šachtě DN 125</t>
  </si>
  <si>
    <t>https://podminky.urs.cz/item/CS_URS_2024_02/857312122_1R</t>
  </si>
  <si>
    <t>55</t>
  </si>
  <si>
    <t>55253491</t>
  </si>
  <si>
    <t>tvarovka přírubová litinová s hladkým koncem,práškový epoxid tl 250µm F-kus DN 125</t>
  </si>
  <si>
    <t>696857363</t>
  </si>
  <si>
    <t>56</t>
  </si>
  <si>
    <t>55259818</t>
  </si>
  <si>
    <t>přechod přírubový tvárná litina dl 200mm DN 125/100</t>
  </si>
  <si>
    <t>-1171801745</t>
  </si>
  <si>
    <t>857314122_1R</t>
  </si>
  <si>
    <t>Montáž litinových tvarovek odbočných přírubových otevřený výkop DN 125</t>
  </si>
  <si>
    <t>1386411873</t>
  </si>
  <si>
    <t>Montáž litinových tvarovek na potrubí litinovém tlakovém odbočných na potrubí z trub přírubových v otevřeném výkopu, kanálu nebo v šachtě DN 125</t>
  </si>
  <si>
    <t>https://podminky.urs.cz/item/CS_URS_2024_02/857314122_1R</t>
  </si>
  <si>
    <t>58</t>
  </si>
  <si>
    <t>55253523</t>
  </si>
  <si>
    <t>tvarovka přírubová litinová vodovodní s přírubovou odbočkou PN10/16 T-kus DN 125/125</t>
  </si>
  <si>
    <t>1135348880</t>
  </si>
  <si>
    <t>59</t>
  </si>
  <si>
    <t>871161141</t>
  </si>
  <si>
    <t>Montáž potrubí z PE100 SDR 11 otevřený výkop svařovaných na tupo D 32 x 3,0 mm</t>
  </si>
  <si>
    <t>1995789169</t>
  </si>
  <si>
    <t>Montáž vodovodního potrubí z plastů v otevřeném výkopu z polyetylenu PE 100 svařovaných na tupo SDR 11/PN16 D 32 x 3,0 mm</t>
  </si>
  <si>
    <t>https://podminky.urs.cz/item/CS_URS_2024_02/871161141</t>
  </si>
  <si>
    <t>60</t>
  </si>
  <si>
    <t>28613110_1R</t>
  </si>
  <si>
    <t>potrubí vodovodní PE100 RC2 PN 16 SDR11 6m 100m 32x3,0mm</t>
  </si>
  <si>
    <t>535181781</t>
  </si>
  <si>
    <t>potrubí vodovodní PE100 PN 16 SDR11 6m 100m 32x3,0mm</t>
  </si>
  <si>
    <t>61</t>
  </si>
  <si>
    <t>630003203216</t>
  </si>
  <si>
    <t>TVAROVKA ISO SPOJKA DN 32-32</t>
  </si>
  <si>
    <t>-218070136</t>
  </si>
  <si>
    <t>TVAROVKY ISO SPOJKA DN 32-32</t>
  </si>
  <si>
    <t>62</t>
  </si>
  <si>
    <t>630003200116_1R</t>
  </si>
  <si>
    <t>PŘECHODKA PE/OCEL 32-1"</t>
  </si>
  <si>
    <t>350458680</t>
  </si>
  <si>
    <t>63</t>
  </si>
  <si>
    <t>871171141</t>
  </si>
  <si>
    <t>Montáž potrubí z PE100 SDR 11 otevřený výkop svařovaných na tupo D 40 x 3,7 mm</t>
  </si>
  <si>
    <t>-974569427</t>
  </si>
  <si>
    <t>Montáž vodovodního potrubí z plastů v otevřeném výkopu z polyetylenu PE 100 svařovaných na tupo SDR 11/PN16 D 40 x 3,7 mm</t>
  </si>
  <si>
    <t>https://podminky.urs.cz/item/CS_URS_2024_02/871171141</t>
  </si>
  <si>
    <t>64</t>
  </si>
  <si>
    <t>28613111_1R</t>
  </si>
  <si>
    <t>potrubí vodovodní PE100 RC2 PN 16 SDR11 6m 100m 40x3,7mm</t>
  </si>
  <si>
    <t>-1798539744</t>
  </si>
  <si>
    <t>potrubí vodovodní PE100 PN 16 SDR11 6m 100m 40x3,7mm</t>
  </si>
  <si>
    <t>3*1,015 'Přepočtené koeficientem množství</t>
  </si>
  <si>
    <t>65</t>
  </si>
  <si>
    <t>620004005416_1R</t>
  </si>
  <si>
    <t>TVAROVKA ISO SPOJKA DN 40-5/4"</t>
  </si>
  <si>
    <t>-228665485</t>
  </si>
  <si>
    <t>66</t>
  </si>
  <si>
    <t>879171111</t>
  </si>
  <si>
    <t>Montáž vodovodní přípojky na potrubí DN 32</t>
  </si>
  <si>
    <t>536582697</t>
  </si>
  <si>
    <t>Montáž napojení vodovodní přípojky v otevřeném výkopu ve sklonu přes 20 % DN 32</t>
  </si>
  <si>
    <t>https://podminky.urs.cz/item/CS_URS_2024_02/879171111</t>
  </si>
  <si>
    <t>67</t>
  </si>
  <si>
    <t>879181111</t>
  </si>
  <si>
    <t>Montáž vodovodní přípojky na potrubí DN 40</t>
  </si>
  <si>
    <t>-280374267</t>
  </si>
  <si>
    <t>Montáž napojení vodovodní přípojky v otevřeném výkopu ve sklonu přes 20 % DN 40</t>
  </si>
  <si>
    <t>https://podminky.urs.cz/item/CS_URS_2024_02/879181111</t>
  </si>
  <si>
    <t>68</t>
  </si>
  <si>
    <t>891173911</t>
  </si>
  <si>
    <t>Výměna vodovodního ventilu hlavního pro přípojky DN 32</t>
  </si>
  <si>
    <t>1040045309</t>
  </si>
  <si>
    <t>Výměna vodovodních armatur na potrubí ventilů hlavních pro přípojky DN 32</t>
  </si>
  <si>
    <t>https://podminky.urs.cz/item/CS_URS_2024_02/891173911</t>
  </si>
  <si>
    <t>69</t>
  </si>
  <si>
    <t>280000103216_1R</t>
  </si>
  <si>
    <t>ŠOUPÁTKO ISO DOMOVNÍ PŘÍPOJKY DN 32-1"</t>
  </si>
  <si>
    <t>120573414</t>
  </si>
  <si>
    <t>ŠOUPÁTKO DOMOVNÍ PŘÍPOJKY ISO LITINA DN 32-5/4"</t>
  </si>
  <si>
    <t>70</t>
  </si>
  <si>
    <t>960113018004</t>
  </si>
  <si>
    <t>SOUPRAVA ZEMNÍ TELESKOPICKÁ DOM. ŠOUPÁTKA-1,3-1,8</t>
  </si>
  <si>
    <t>-1862654686</t>
  </si>
  <si>
    <t>ZEMNÍ SOUPRAVY ŠOUPÁTKOVÉ TELESKOPICKÉ 3/4"-2" (1,3-1,8m)</t>
  </si>
  <si>
    <t>71</t>
  </si>
  <si>
    <t>891183911</t>
  </si>
  <si>
    <t>Výměna vodovodního ventilu hlavního pro přípojky DN 40</t>
  </si>
  <si>
    <t>-35634998</t>
  </si>
  <si>
    <t>Výměna vodovodních armatur na potrubí ventilů hlavních pro přípojky DN 40</t>
  </si>
  <si>
    <t>https://podminky.urs.cz/item/CS_URS_2024_02/891183911</t>
  </si>
  <si>
    <t>72</t>
  </si>
  <si>
    <t>280005404016_1R</t>
  </si>
  <si>
    <t>ŠOUPÁTKO ISO DOMOVNÍ PŘÍPOJKY 40-5/4"</t>
  </si>
  <si>
    <t>-801839285</t>
  </si>
  <si>
    <t>73</t>
  </si>
  <si>
    <t>891241111</t>
  </si>
  <si>
    <t>Montáž vodovodních šoupátek otevřený výkop DN 80</t>
  </si>
  <si>
    <t>-1914376938</t>
  </si>
  <si>
    <t>Montáž vodovodních armatur na potrubí šoupátek v otevřeném výkopu nebo v šachtách s osazením zemní soupravy (bez poklopů) DN 80</t>
  </si>
  <si>
    <t>https://podminky.urs.cz/item/CS_URS_2024_02/891241111</t>
  </si>
  <si>
    <t>74</t>
  </si>
  <si>
    <t>HWL.400208000016</t>
  </si>
  <si>
    <t>ŠOUPĚ E2 PŘÍRUBOVÉ KRÁTKÉ 80</t>
  </si>
  <si>
    <t>1204615763</t>
  </si>
  <si>
    <t>75</t>
  </si>
  <si>
    <t>950205010003</t>
  </si>
  <si>
    <t>SOUPRAVA ZEMNÍ TELESKOPICKÁ E2-1,3 -1,8</t>
  </si>
  <si>
    <t>1741407330</t>
  </si>
  <si>
    <t>ZEMNÍ SOUPRAVY ŠOUPÁTKOVÉ TELESKOPICKÉ 50-100 (1,3-1,8m)</t>
  </si>
  <si>
    <t>76</t>
  </si>
  <si>
    <t>891247111</t>
  </si>
  <si>
    <t>Montáž hydrantů podzemních DN 80</t>
  </si>
  <si>
    <t>-729988867</t>
  </si>
  <si>
    <t>Montáž vodovodních armatur na potrubí hydrantů podzemních (bez osazení poklopů) DN 80</t>
  </si>
  <si>
    <t>https://podminky.urs.cz/item/CS_URS_2024_02/891247111</t>
  </si>
  <si>
    <t>77</t>
  </si>
  <si>
    <t>K24008015016</t>
  </si>
  <si>
    <t>HYDRANT DUO PODZEMNÍ DN 80/1,5 m</t>
  </si>
  <si>
    <t>1631723846</t>
  </si>
  <si>
    <t>HYDRANT POZDEMNÍ DUO DN 80/1,5 m</t>
  </si>
  <si>
    <t>78</t>
  </si>
  <si>
    <t>348200000000_1</t>
  </si>
  <si>
    <t>HYDRANTOVÁ DRENÁŽ</t>
  </si>
  <si>
    <t>1839803939</t>
  </si>
  <si>
    <t>79</t>
  </si>
  <si>
    <t>891261111</t>
  </si>
  <si>
    <t>Montáž vodovodních šoupátek otevřený výkop DN 100</t>
  </si>
  <si>
    <t>446077757</t>
  </si>
  <si>
    <t>Montáž vodovodních armatur na potrubí šoupátek v otevřeném výkopu nebo v šachtách s osazením zemní soupravy (bez poklopů) DN 100</t>
  </si>
  <si>
    <t>https://podminky.urs.cz/item/CS_URS_2024_02/891261111</t>
  </si>
  <si>
    <t>80</t>
  </si>
  <si>
    <t>HWL.400210000016</t>
  </si>
  <si>
    <t>ŠOUPĚ E2 PŘÍRUBOVÉ KRÁTKÉ 100</t>
  </si>
  <si>
    <t>-1107579233</t>
  </si>
  <si>
    <t>81</t>
  </si>
  <si>
    <t>-496509842</t>
  </si>
  <si>
    <t>82</t>
  </si>
  <si>
    <t>891269111</t>
  </si>
  <si>
    <t>Montáž navrtávacích pasů na potrubí z jakýchkoli trub DN 100</t>
  </si>
  <si>
    <t>1422774380</t>
  </si>
  <si>
    <t>Montáž vodovodních armatur na potrubí navrtávacích pasů s ventilem Jt 1 MPa, na potrubí z trub litinových, ocelových nebo plastických hmot DN 100</t>
  </si>
  <si>
    <t>https://podminky.urs.cz/item/CS_URS_2024_02/891269111</t>
  </si>
  <si>
    <t>83</t>
  </si>
  <si>
    <t>42271414</t>
  </si>
  <si>
    <t>pás navrtávací z tvárné litiny DN 100mm, rozsah (114-119), odbočky 1",5/4",6/4",2"</t>
  </si>
  <si>
    <t>418507368</t>
  </si>
  <si>
    <t>navrtací pas DN 100/1"</t>
  </si>
  <si>
    <t>navrtací pas DN 100/5/4"</t>
  </si>
  <si>
    <t>84</t>
  </si>
  <si>
    <t>891311112_1R</t>
  </si>
  <si>
    <t>Montáž vodovodních šoupátek otevřený výkop DN 125</t>
  </si>
  <si>
    <t>327074650</t>
  </si>
  <si>
    <t>Montáž vodovodních armatur na potrubí šoupátek nebo klapek uzavíracích v otevřeném výkopu nebo v šachtách s osazením zemní soupravy (bez poklopů) DN 125</t>
  </si>
  <si>
    <t>https://podminky.urs.cz/item/CS_URS_2024_02/891311112_1R</t>
  </si>
  <si>
    <t>85</t>
  </si>
  <si>
    <t>HWL.400212500016</t>
  </si>
  <si>
    <t>ŠOUPĚ E2 PŘÍRUBOVÉ KRÁTKÉ 125</t>
  </si>
  <si>
    <t>-2010016138</t>
  </si>
  <si>
    <t>86</t>
  </si>
  <si>
    <t>-1147117089</t>
  </si>
  <si>
    <t>87</t>
  </si>
  <si>
    <t>892241111</t>
  </si>
  <si>
    <t>Tlaková zkouška vodou potrubí do 80</t>
  </si>
  <si>
    <t>-77800987</t>
  </si>
  <si>
    <t>Tlakové zkoušky vodou na potrubí DN do 80</t>
  </si>
  <si>
    <t>https://podminky.urs.cz/item/CS_URS_2024_02/892241111</t>
  </si>
  <si>
    <t>př.č.D.1.01</t>
  </si>
  <si>
    <t>88</t>
  </si>
  <si>
    <t>892271111</t>
  </si>
  <si>
    <t>Tlaková zkouška vodou potrubí DN 100 nebo 125</t>
  </si>
  <si>
    <t>-907562292</t>
  </si>
  <si>
    <t>Tlakové zkoušky vodou na potrubí DN 100 nebo 125</t>
  </si>
  <si>
    <t>https://podminky.urs.cz/item/CS_URS_2024_02/892271111</t>
  </si>
  <si>
    <t>89</t>
  </si>
  <si>
    <t>892273122</t>
  </si>
  <si>
    <t>Proplach a dezinfekce vodovodního potrubí DN od 80 do 125</t>
  </si>
  <si>
    <t>-1715324538</t>
  </si>
  <si>
    <t>https://podminky.urs.cz/item/CS_URS_2024_02/892273122</t>
  </si>
  <si>
    <t>90</t>
  </si>
  <si>
    <t>892372111</t>
  </si>
  <si>
    <t>Zabezpečení konců potrubí DN do 300 při tlakových zkouškách vodou</t>
  </si>
  <si>
    <t>-1533188908</t>
  </si>
  <si>
    <t>Tlakové zkoušky vodou zabezpečení konců potrubí při tlakových zkouškách DN do 300</t>
  </si>
  <si>
    <t>https://podminky.urs.cz/item/CS_URS_2024_02/892372111</t>
  </si>
  <si>
    <t>91</t>
  </si>
  <si>
    <t>899101211</t>
  </si>
  <si>
    <t>Demontáž poklopů litinových nebo ocelových včetně rámů hmotnosti do 50 kg</t>
  </si>
  <si>
    <t>378094925</t>
  </si>
  <si>
    <t>Demontáž poklopů litinových a ocelových včetně rámů, hmotnosti jednotlivě do 50 kg</t>
  </si>
  <si>
    <t>https://podminky.urs.cz/item/CS_URS_2024_02/899101211</t>
  </si>
  <si>
    <t>řad-šoupátkové poklopy</t>
  </si>
  <si>
    <t>92</t>
  </si>
  <si>
    <t>891181811</t>
  </si>
  <si>
    <t>Demontáž vodovodních šoupátek otevřený výkop DN 40</t>
  </si>
  <si>
    <t>836976518</t>
  </si>
  <si>
    <t>Demontáž vodovodních armatur na potrubí šoupátek nebo klapek uzavíracích v otevřeném výkopu nebo v šachtách DN 40</t>
  </si>
  <si>
    <t>https://podminky.urs.cz/item/CS_URS_2024_02/891181811</t>
  </si>
  <si>
    <t>93</t>
  </si>
  <si>
    <t>891261811</t>
  </si>
  <si>
    <t>Demontáž vodovodních šoupátek otevřený výkop DN 100</t>
  </si>
  <si>
    <t>1628165372</t>
  </si>
  <si>
    <t>Demontáž vodovodních armatur na potrubí šoupátek nebo klapek uzavíracích v otevřeném výkopu nebo v šachtách DN 100</t>
  </si>
  <si>
    <t>https://podminky.urs.cz/item/CS_URS_2024_02/891261811</t>
  </si>
  <si>
    <t>94</t>
  </si>
  <si>
    <t>899401111</t>
  </si>
  <si>
    <t>Osazení poklopů litinových ventilových</t>
  </si>
  <si>
    <t>-899366218</t>
  </si>
  <si>
    <t>https://podminky.urs.cz/item/CS_URS_2024_02/899401111</t>
  </si>
  <si>
    <t>95</t>
  </si>
  <si>
    <t>165000000001</t>
  </si>
  <si>
    <t>POKLOP ULIČNÍ TĚŽKÝ DN VODA</t>
  </si>
  <si>
    <t>1418394679</t>
  </si>
  <si>
    <t>POKLOPY DOMOVNÍ PŘÍPOJKY ULIČNÍ TĚŽKÝ VODA</t>
  </si>
  <si>
    <t>96</t>
  </si>
  <si>
    <t>348100000000</t>
  </si>
  <si>
    <t>PODKLAD. DESKA UNI</t>
  </si>
  <si>
    <t>1664124407</t>
  </si>
  <si>
    <t>PODKLADOVÁ DESKA UNIVERZÁLNÍ ŠOUPÁTKOVÁ</t>
  </si>
  <si>
    <t>97</t>
  </si>
  <si>
    <t>899401112</t>
  </si>
  <si>
    <t>Osazení poklopů litinových šoupátkových</t>
  </si>
  <si>
    <t>-1902146040</t>
  </si>
  <si>
    <t>https://podminky.urs.cz/item/CS_URS_2024_02/899401112</t>
  </si>
  <si>
    <t>98</t>
  </si>
  <si>
    <t>175000000001</t>
  </si>
  <si>
    <t>POKLOP ULIČNÍ ŠOUP. DN VODA</t>
  </si>
  <si>
    <t>-1073866308</t>
  </si>
  <si>
    <t>POKLOPY ŠOUPATA ULIČNÍ VODA</t>
  </si>
  <si>
    <t>99</t>
  </si>
  <si>
    <t>505198441</t>
  </si>
  <si>
    <t>100</t>
  </si>
  <si>
    <t>899401113</t>
  </si>
  <si>
    <t>Osazení poklopů litinových hydrantových</t>
  </si>
  <si>
    <t>1986686037</t>
  </si>
  <si>
    <t>https://podminky.urs.cz/item/CS_URS_2024_02/899401113</t>
  </si>
  <si>
    <t>101</t>
  </si>
  <si>
    <t>195000000000_1R</t>
  </si>
  <si>
    <t>POKLOP K PODZEMNÍ HYDRANT DN LITINA</t>
  </si>
  <si>
    <t>-2139903289</t>
  </si>
  <si>
    <t>102</t>
  </si>
  <si>
    <t>348200000000</t>
  </si>
  <si>
    <t>PODKLAD. DESKA POD HYDRANT.POKLOP</t>
  </si>
  <si>
    <t>-1303219483</t>
  </si>
  <si>
    <t>PODKLADOVÁ DESKA POD HYDRANTOVÝ POKLOP</t>
  </si>
  <si>
    <t>103</t>
  </si>
  <si>
    <t>899712111</t>
  </si>
  <si>
    <t>Orientační tabulky na zdivu</t>
  </si>
  <si>
    <t>-931901784</t>
  </si>
  <si>
    <t>Orientační tabulky na vodovodních a kanalizačních řadech na zdivu</t>
  </si>
  <si>
    <t>https://podminky.urs.cz/item/CS_URS_2024_02/899712111</t>
  </si>
  <si>
    <t xml:space="preserve">př.č.D.1.05, </t>
  </si>
  <si>
    <t>104</t>
  </si>
  <si>
    <t>562890400</t>
  </si>
  <si>
    <t>tabule orientační z plastu velká</t>
  </si>
  <si>
    <t>662627615</t>
  </si>
  <si>
    <t>Součásti tvářené z plastů pro výrobní spotřebu ostatní tabulky, čísla a znaky vodárenské orientační tabule velká 105 x 150 mm</t>
  </si>
  <si>
    <t>105</t>
  </si>
  <si>
    <t>899721111</t>
  </si>
  <si>
    <t>Signalizační vodič DN do 150 mm na potrubí PVC</t>
  </si>
  <si>
    <t>253753310</t>
  </si>
  <si>
    <t>Signalizační vodič na potrubí PVC DN do 150 mm</t>
  </si>
  <si>
    <t>https://podminky.urs.cz/item/CS_URS_2024_02/899721111</t>
  </si>
  <si>
    <t xml:space="preserve">př.č.D.2.05, </t>
  </si>
  <si>
    <t>106</t>
  </si>
  <si>
    <t>899722113</t>
  </si>
  <si>
    <t>Krytí potrubí z plastů výstražnou fólií z PVC 34cm</t>
  </si>
  <si>
    <t>1217834634</t>
  </si>
  <si>
    <t>Krytí potrubí z plastů výstražnou fólií z PVC šířky 34cm</t>
  </si>
  <si>
    <t>https://podminky.urs.cz/item/CS_URS_2024_02/899722113</t>
  </si>
  <si>
    <t>107</t>
  </si>
  <si>
    <t>309856300_2R</t>
  </si>
  <si>
    <t>Příplatek za nerezové šrouby a izolační bandáž spojů</t>
  </si>
  <si>
    <t>kpl</t>
  </si>
  <si>
    <t>-1182366414</t>
  </si>
  <si>
    <t>výkr.č.D.2.05, D.2.06</t>
  </si>
  <si>
    <t>Ostatní konstrukce a práce-bourání</t>
  </si>
  <si>
    <t>108</t>
  </si>
  <si>
    <t>916241213</t>
  </si>
  <si>
    <t>Osazení obrubníku kamenného stojatého s boční opěrou do lože z betonu prostého</t>
  </si>
  <si>
    <t>-992475177</t>
  </si>
  <si>
    <t>Osazení obrubníku kamenného se zřízením lože, s vyplněním a zatřením spár cementovou maltou stojatého s boční opěrou z betonu prostého, do lože z betonu prostého</t>
  </si>
  <si>
    <t>https://podminky.urs.cz/item/CS_URS_2024_02/916241213</t>
  </si>
  <si>
    <t>př.č. C.2, D.2.01, D.2.02, D.2.0,3, D.1.08</t>
  </si>
  <si>
    <t>2*2</t>
  </si>
  <si>
    <t>propojení 1</t>
  </si>
  <si>
    <t>2*1</t>
  </si>
  <si>
    <t>109</t>
  </si>
  <si>
    <t>979024443</t>
  </si>
  <si>
    <t>Očištění vybouraných obrubníků a krajníků silničních</t>
  </si>
  <si>
    <t>-360810282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</si>
  <si>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</si>
  <si>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https://podminky.urs.cz/item/CS_URS_2024_02/979024443</t>
  </si>
  <si>
    <t>110</t>
  </si>
  <si>
    <t>979071111</t>
  </si>
  <si>
    <t>Očištění dlažebních kostek velkých s původním spárováním kamenivem těženým</t>
  </si>
  <si>
    <t>-625354982</t>
  </si>
  <si>
    <t>Očištění vybouraných dlažebních kostek  od spojovacího materiálu, s uložením očištěných kostek na skládku, s odklizením odpadových hmot na hromady a s odklizením vybouraných kostek na vzdálenost do 3 m velkých, s původním vyplněním spár kamenivem těženým</t>
  </si>
  <si>
    <t>https://podminky.urs.cz/item/CS_URS_2024_02/979071111</t>
  </si>
  <si>
    <t>př.č. C.2, D.2.02, D.2.03, D.2.07</t>
  </si>
  <si>
    <t>997</t>
  </si>
  <si>
    <t>Přesun sutě</t>
  </si>
  <si>
    <t>111</t>
  </si>
  <si>
    <t>997006512</t>
  </si>
  <si>
    <t>Vodorovné doprava suti s naložením a složením na skládku do 1 km</t>
  </si>
  <si>
    <t>1371642500</t>
  </si>
  <si>
    <t>Vodorovná doprava suti na skládku s naložením na dopravní prostředek a složením přes 100 m do 1 km</t>
  </si>
  <si>
    <t>https://podminky.urs.cz/item/CS_URS_2024_02/997006512</t>
  </si>
  <si>
    <t>112</t>
  </si>
  <si>
    <t>997006519</t>
  </si>
  <si>
    <t>Příplatek k vodorovnému přemístění suti na skládku ZKD 1 km přes 1 km</t>
  </si>
  <si>
    <t>-598684321</t>
  </si>
  <si>
    <t>Vodorovná doprava suti na skládku s naložením na dopravní prostředek a složením Příplatek k ceně za každý další i započatý 1 km</t>
  </si>
  <si>
    <t>https://podminky.urs.cz/item/CS_URS_2024_02/997006519</t>
  </si>
  <si>
    <t>188,529*20 'Přepočtené koeficientem množství</t>
  </si>
  <si>
    <t>113</t>
  </si>
  <si>
    <t>997006551</t>
  </si>
  <si>
    <t>Hrubé urovnání suti na skládce bez zhutnění</t>
  </si>
  <si>
    <t>996790147</t>
  </si>
  <si>
    <t>https://podminky.urs.cz/item/CS_URS_2024_02/997006551</t>
  </si>
  <si>
    <t>114</t>
  </si>
  <si>
    <t>997221655</t>
  </si>
  <si>
    <t>-164698901</t>
  </si>
  <si>
    <t>https://podminky.urs.cz/item/CS_URS_2024_02/997221655</t>
  </si>
  <si>
    <t>998</t>
  </si>
  <si>
    <t>Přesun hmot</t>
  </si>
  <si>
    <t>115</t>
  </si>
  <si>
    <t>998273102</t>
  </si>
  <si>
    <t>Přesun hmot pro trubní vedení z trub litinových otevřený výkop</t>
  </si>
  <si>
    <t>24963285</t>
  </si>
  <si>
    <t>Přesun hmot pro trubní vedení hloubené z trub litinových pro vodovody nebo kanalizace v otevřeném výkopu dopravní vzdálenost do 15 m</t>
  </si>
  <si>
    <t>https://podminky.urs.cz/item/CS_URS_2024_02/998273102</t>
  </si>
  <si>
    <t>813-10 - VON 01 - Vedlejší a ostatní náklady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</si>
  <si>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</si>
  <si>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</si>
  <si>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</si>
  <si>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</si>
  <si>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</si>
  <si>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</si>
  <si>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</si>
  <si>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</si>
  <si>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</si>
  <si>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002100002_1R</t>
  </si>
  <si>
    <t>Vytýčení veškerých inž. sítí</t>
  </si>
  <si>
    <t>-1303881726</t>
  </si>
  <si>
    <t>větně zpětného protokolárního předání jejich správcům</t>
  </si>
  <si>
    <t>002100002_2R</t>
  </si>
  <si>
    <t>Zajištění dodávky vody v průběhu stavby</t>
  </si>
  <si>
    <t>45127368</t>
  </si>
  <si>
    <t>Náhradní dodávka vody</t>
  </si>
  <si>
    <t>57+34</t>
  </si>
  <si>
    <t>VRN1</t>
  </si>
  <si>
    <t>Průzkumné, geodetické a projektové práce</t>
  </si>
  <si>
    <t>012103000</t>
  </si>
  <si>
    <t>Geodetické práce před výstavbou - vytyčení inženýrských sítí</t>
  </si>
  <si>
    <t>soubor</t>
  </si>
  <si>
    <t>1299675417</t>
  </si>
  <si>
    <t>012303000</t>
  </si>
  <si>
    <t>Geodetické práce po výstavbě</t>
  </si>
  <si>
    <t>CS ÚRS 2015 01</t>
  </si>
  <si>
    <t>1348144106</t>
  </si>
  <si>
    <t>Průzkumné, geodetické a projektové práce geodetické práce po výstavbě</t>
  </si>
  <si>
    <t>012303000_1</t>
  </si>
  <si>
    <t>Geodetické práce po výstavbě-geometrický plán</t>
  </si>
  <si>
    <t>1024</t>
  </si>
  <si>
    <t>-1824058639</t>
  </si>
  <si>
    <t>Vypracování geometrického plánu v celém rozsahu stavby</t>
  </si>
  <si>
    <t>013244000_1R</t>
  </si>
  <si>
    <t>Plán zásad organizace výstavby</t>
  </si>
  <si>
    <t>698546523</t>
  </si>
  <si>
    <t>013244000_2R</t>
  </si>
  <si>
    <t>Prováděcí dokumentace organizace dopravy v průběhu stavby</t>
  </si>
  <si>
    <t>-1967656212</t>
  </si>
  <si>
    <t>013254000_1R</t>
  </si>
  <si>
    <t>Dokumentace skutečného provedení stavby</t>
  </si>
  <si>
    <t>-242268721</t>
  </si>
  <si>
    <t>VRN2</t>
  </si>
  <si>
    <t>Příprava staveniště</t>
  </si>
  <si>
    <t>022002000</t>
  </si>
  <si>
    <t>Přeložení konstrukcí</t>
  </si>
  <si>
    <t>CS ÚRS 2020 01</t>
  </si>
  <si>
    <t>-1049302667</t>
  </si>
  <si>
    <t>Odstranění a znovu zřízení části venkovní zahrádky u objektu Galery</t>
  </si>
  <si>
    <t>VRN3</t>
  </si>
  <si>
    <t>Zařízení staveniště</t>
  </si>
  <si>
    <t>030001000_1R</t>
  </si>
  <si>
    <t>Zajištění kompletního zařízení staveniště včetně připojení na inž. sítě</t>
  </si>
  <si>
    <t>-153100425</t>
  </si>
  <si>
    <t>dle plánu zása organizace výstavby</t>
  </si>
  <si>
    <t>034103000</t>
  </si>
  <si>
    <t>Oplocení staveniště</t>
  </si>
  <si>
    <t>-2146521180</t>
  </si>
  <si>
    <t>034203000</t>
  </si>
  <si>
    <t>Zajištění přístupu na pozemky sousedících se staveništěm</t>
  </si>
  <si>
    <t>-761127468</t>
  </si>
  <si>
    <t>10x přejezdový plech</t>
  </si>
  <si>
    <t>50x lávka</t>
  </si>
  <si>
    <t>034403000</t>
  </si>
  <si>
    <t>Dopravní značení na staveništi</t>
  </si>
  <si>
    <t>1047933710</t>
  </si>
  <si>
    <t>039103000_1R</t>
  </si>
  <si>
    <t>Rozebrání, bourání a odvoz zařízení staveniště</t>
  </si>
  <si>
    <t>-947635746</t>
  </si>
  <si>
    <t>Likvidace zařízení staveniště</t>
  </si>
  <si>
    <t>VRN4</t>
  </si>
  <si>
    <t>Inženýrská činnost</t>
  </si>
  <si>
    <t>041903000</t>
  </si>
  <si>
    <t>Dozor jiné osoby</t>
  </si>
  <si>
    <t>343376434</t>
  </si>
  <si>
    <t>Inženýrská činnost dozory dozor jiné osoby</t>
  </si>
  <si>
    <t>042503000</t>
  </si>
  <si>
    <t>Plán BOZP na staveništi</t>
  </si>
  <si>
    <t>1582536036</t>
  </si>
  <si>
    <t>Inženýrská činnost posudky plán BOZP na staveništi</t>
  </si>
  <si>
    <t>VRN5</t>
  </si>
  <si>
    <t>Finanční náklady</t>
  </si>
  <si>
    <t>053002000</t>
  </si>
  <si>
    <t>Poplatky</t>
  </si>
  <si>
    <t>CS ÚRS 2024 01</t>
  </si>
  <si>
    <t>-361411943</t>
  </si>
  <si>
    <t>https://podminky.urs.cz/item/CS_URS_2024_01/053002000</t>
  </si>
  <si>
    <t>př C.2</t>
  </si>
  <si>
    <t>poplatek za veřejné prostranství</t>
  </si>
  <si>
    <t>(60*4,0)*120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</si>
</sst>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19003224" TargetMode="External"/><Relationship Id="rId18" Type="http://schemas.openxmlformats.org/officeDocument/2006/relationships/hyperlink" Target="https://podminky.urs.cz/item/CS_URS_2024_02/162751117" TargetMode="External"/><Relationship Id="rId26" Type="http://schemas.openxmlformats.org/officeDocument/2006/relationships/hyperlink" Target="https://podminky.urs.cz/item/CS_URS_2024_02/452313131" TargetMode="External"/><Relationship Id="rId39" Type="http://schemas.openxmlformats.org/officeDocument/2006/relationships/hyperlink" Target="https://podminky.urs.cz/item/CS_URS_2024_02/857311131_1" TargetMode="External"/><Relationship Id="rId21" Type="http://schemas.openxmlformats.org/officeDocument/2006/relationships/hyperlink" Target="https://podminky.urs.cz/item/CS_URS_2024_02/171251201" TargetMode="External"/><Relationship Id="rId34" Type="http://schemas.openxmlformats.org/officeDocument/2006/relationships/hyperlink" Target="https://podminky.urs.cz/item/CS_URS_2024_02/857242121" TargetMode="External"/><Relationship Id="rId42" Type="http://schemas.openxmlformats.org/officeDocument/2006/relationships/hyperlink" Target="https://podminky.urs.cz/item/CS_URS_2024_02/871161141" TargetMode="External"/><Relationship Id="rId47" Type="http://schemas.openxmlformats.org/officeDocument/2006/relationships/hyperlink" Target="https://podminky.urs.cz/item/CS_URS_2024_02/891183911" TargetMode="External"/><Relationship Id="rId50" Type="http://schemas.openxmlformats.org/officeDocument/2006/relationships/hyperlink" Target="https://podminky.urs.cz/item/CS_URS_2024_02/891261111" TargetMode="External"/><Relationship Id="rId55" Type="http://schemas.openxmlformats.org/officeDocument/2006/relationships/hyperlink" Target="https://podminky.urs.cz/item/CS_URS_2024_02/892273122" TargetMode="External"/><Relationship Id="rId63" Type="http://schemas.openxmlformats.org/officeDocument/2006/relationships/hyperlink" Target="https://podminky.urs.cz/item/CS_URS_2024_02/899712111" TargetMode="External"/><Relationship Id="rId68" Type="http://schemas.openxmlformats.org/officeDocument/2006/relationships/hyperlink" Target="https://podminky.urs.cz/item/CS_URS_2024_02/979071111" TargetMode="External"/><Relationship Id="rId7" Type="http://schemas.openxmlformats.org/officeDocument/2006/relationships/hyperlink" Target="https://podminky.urs.cz/item/CS_URS_2024_02/119001421" TargetMode="External"/><Relationship Id="rId71" Type="http://schemas.openxmlformats.org/officeDocument/2006/relationships/hyperlink" Target="https://podminky.urs.cz/item/CS_URS_2024_02/997006551" TargetMode="External"/><Relationship Id="rId2" Type="http://schemas.openxmlformats.org/officeDocument/2006/relationships/hyperlink" Target="https://podminky.urs.cz/item/CS_URS_2024_02/113107225" TargetMode="External"/><Relationship Id="rId16" Type="http://schemas.openxmlformats.org/officeDocument/2006/relationships/hyperlink" Target="https://podminky.urs.cz/item/CS_URS_2024_02/151101101" TargetMode="External"/><Relationship Id="rId29" Type="http://schemas.openxmlformats.org/officeDocument/2006/relationships/hyperlink" Target="https://podminky.urs.cz/item/CS_URS_2024_02/564831111" TargetMode="External"/><Relationship Id="rId11" Type="http://schemas.openxmlformats.org/officeDocument/2006/relationships/hyperlink" Target="https://podminky.urs.cz/item/CS_URS_2024_02/119002412" TargetMode="External"/><Relationship Id="rId24" Type="http://schemas.openxmlformats.org/officeDocument/2006/relationships/hyperlink" Target="https://podminky.urs.cz/item/CS_URS_2024_02/212752101" TargetMode="External"/><Relationship Id="rId32" Type="http://schemas.openxmlformats.org/officeDocument/2006/relationships/hyperlink" Target="https://podminky.urs.cz/item/CS_URS_2024_02/851261131" TargetMode="External"/><Relationship Id="rId37" Type="http://schemas.openxmlformats.org/officeDocument/2006/relationships/hyperlink" Target="https://podminky.urs.cz/item/CS_URS_2024_02/857263131" TargetMode="External"/><Relationship Id="rId40" Type="http://schemas.openxmlformats.org/officeDocument/2006/relationships/hyperlink" Target="https://podminky.urs.cz/item/CS_URS_2024_02/857312122_1R" TargetMode="External"/><Relationship Id="rId45" Type="http://schemas.openxmlformats.org/officeDocument/2006/relationships/hyperlink" Target="https://podminky.urs.cz/item/CS_URS_2024_02/879181111" TargetMode="External"/><Relationship Id="rId53" Type="http://schemas.openxmlformats.org/officeDocument/2006/relationships/hyperlink" Target="https://podminky.urs.cz/item/CS_URS_2024_02/892241111" TargetMode="External"/><Relationship Id="rId58" Type="http://schemas.openxmlformats.org/officeDocument/2006/relationships/hyperlink" Target="https://podminky.urs.cz/item/CS_URS_2024_02/891181811" TargetMode="External"/><Relationship Id="rId66" Type="http://schemas.openxmlformats.org/officeDocument/2006/relationships/hyperlink" Target="https://podminky.urs.cz/item/CS_URS_2024_02/916241213" TargetMode="External"/><Relationship Id="rId74" Type="http://schemas.openxmlformats.org/officeDocument/2006/relationships/drawing" Target="../drawings/drawing2.xml"/><Relationship Id="rId5" Type="http://schemas.openxmlformats.org/officeDocument/2006/relationships/hyperlink" Target="https://podminky.urs.cz/item/CS_URS_2024_02/115101301" TargetMode="External"/><Relationship Id="rId15" Type="http://schemas.openxmlformats.org/officeDocument/2006/relationships/hyperlink" Target="https://podminky.urs.cz/item/CS_URS_2024_02/132212221" TargetMode="External"/><Relationship Id="rId23" Type="http://schemas.openxmlformats.org/officeDocument/2006/relationships/hyperlink" Target="https://podminky.urs.cz/item/CS_URS_2024_02/175111101" TargetMode="External"/><Relationship Id="rId28" Type="http://schemas.openxmlformats.org/officeDocument/2006/relationships/hyperlink" Target="https://podminky.urs.cz/item/CS_URS_2024_02/452353112" TargetMode="External"/><Relationship Id="rId36" Type="http://schemas.openxmlformats.org/officeDocument/2006/relationships/hyperlink" Target="https://podminky.urs.cz/item/CS_URS_2024_02/857262122" TargetMode="External"/><Relationship Id="rId49" Type="http://schemas.openxmlformats.org/officeDocument/2006/relationships/hyperlink" Target="https://podminky.urs.cz/item/CS_URS_2024_02/891247111" TargetMode="External"/><Relationship Id="rId57" Type="http://schemas.openxmlformats.org/officeDocument/2006/relationships/hyperlink" Target="https://podminky.urs.cz/item/CS_URS_2024_02/899101211" TargetMode="External"/><Relationship Id="rId61" Type="http://schemas.openxmlformats.org/officeDocument/2006/relationships/hyperlink" Target="https://podminky.urs.cz/item/CS_URS_2024_02/899401112" TargetMode="External"/><Relationship Id="rId10" Type="http://schemas.openxmlformats.org/officeDocument/2006/relationships/hyperlink" Target="https://podminky.urs.cz/item/CS_URS_2024_02/119002411" TargetMode="External"/><Relationship Id="rId19" Type="http://schemas.openxmlformats.org/officeDocument/2006/relationships/hyperlink" Target="https://podminky.urs.cz/item/CS_URS_2024_02/162751119" TargetMode="External"/><Relationship Id="rId31" Type="http://schemas.openxmlformats.org/officeDocument/2006/relationships/hyperlink" Target="https://podminky.urs.cz/item/CS_URS_2024_02/850265121" TargetMode="External"/><Relationship Id="rId44" Type="http://schemas.openxmlformats.org/officeDocument/2006/relationships/hyperlink" Target="https://podminky.urs.cz/item/CS_URS_2024_02/879171111" TargetMode="External"/><Relationship Id="rId52" Type="http://schemas.openxmlformats.org/officeDocument/2006/relationships/hyperlink" Target="https://podminky.urs.cz/item/CS_URS_2024_02/891311112_1R" TargetMode="External"/><Relationship Id="rId60" Type="http://schemas.openxmlformats.org/officeDocument/2006/relationships/hyperlink" Target="https://podminky.urs.cz/item/CS_URS_2024_02/899401111" TargetMode="External"/><Relationship Id="rId65" Type="http://schemas.openxmlformats.org/officeDocument/2006/relationships/hyperlink" Target="https://podminky.urs.cz/item/CS_URS_2024_02/899722113" TargetMode="External"/><Relationship Id="rId73" Type="http://schemas.openxmlformats.org/officeDocument/2006/relationships/hyperlink" Target="https://podminky.urs.cz/item/CS_URS_2024_02/998273102" TargetMode="External"/><Relationship Id="rId4" Type="http://schemas.openxmlformats.org/officeDocument/2006/relationships/hyperlink" Target="https://podminky.urs.cz/item/CS_URS_2024_02/115101201" TargetMode="External"/><Relationship Id="rId9" Type="http://schemas.openxmlformats.org/officeDocument/2006/relationships/hyperlink" Target="https://podminky.urs.cz/item/CS_URS_2024_02/119002122" TargetMode="External"/><Relationship Id="rId14" Type="http://schemas.openxmlformats.org/officeDocument/2006/relationships/hyperlink" Target="https://podminky.urs.cz/item/CS_URS_2024_02/132212121" TargetMode="External"/><Relationship Id="rId22" Type="http://schemas.openxmlformats.org/officeDocument/2006/relationships/hyperlink" Target="https://podminky.urs.cz/item/CS_URS_2024_02/174101101" TargetMode="External"/><Relationship Id="rId27" Type="http://schemas.openxmlformats.org/officeDocument/2006/relationships/hyperlink" Target="https://podminky.urs.cz/item/CS_URS_2024_02/452353111" TargetMode="External"/><Relationship Id="rId30" Type="http://schemas.openxmlformats.org/officeDocument/2006/relationships/hyperlink" Target="https://podminky.urs.cz/item/CS_URS_2024_02/564871111" TargetMode="External"/><Relationship Id="rId35" Type="http://schemas.openxmlformats.org/officeDocument/2006/relationships/hyperlink" Target="https://podminky.urs.cz/item/CS_URS_2024_02/857261131" TargetMode="External"/><Relationship Id="rId43" Type="http://schemas.openxmlformats.org/officeDocument/2006/relationships/hyperlink" Target="https://podminky.urs.cz/item/CS_URS_2024_02/871171141" TargetMode="External"/><Relationship Id="rId48" Type="http://schemas.openxmlformats.org/officeDocument/2006/relationships/hyperlink" Target="https://podminky.urs.cz/item/CS_URS_2024_02/891241111" TargetMode="External"/><Relationship Id="rId56" Type="http://schemas.openxmlformats.org/officeDocument/2006/relationships/hyperlink" Target="https://podminky.urs.cz/item/CS_URS_2024_02/892372111" TargetMode="External"/><Relationship Id="rId64" Type="http://schemas.openxmlformats.org/officeDocument/2006/relationships/hyperlink" Target="https://podminky.urs.cz/item/CS_URS_2024_02/899721111" TargetMode="External"/><Relationship Id="rId69" Type="http://schemas.openxmlformats.org/officeDocument/2006/relationships/hyperlink" Target="https://podminky.urs.cz/item/CS_URS_2024_02/997006512" TargetMode="External"/><Relationship Id="rId8" Type="http://schemas.openxmlformats.org/officeDocument/2006/relationships/hyperlink" Target="https://podminky.urs.cz/item/CS_URS_2024_02/119002121" TargetMode="External"/><Relationship Id="rId51" Type="http://schemas.openxmlformats.org/officeDocument/2006/relationships/hyperlink" Target="https://podminky.urs.cz/item/CS_URS_2024_02/891269111" TargetMode="External"/><Relationship Id="rId72" Type="http://schemas.openxmlformats.org/officeDocument/2006/relationships/hyperlink" Target="https://podminky.urs.cz/item/CS_URS_2024_02/997221655" TargetMode="External"/><Relationship Id="rId3" Type="http://schemas.openxmlformats.org/officeDocument/2006/relationships/hyperlink" Target="https://podminky.urs.cz/item/CS_URS_2024_02/113201112" TargetMode="External"/><Relationship Id="rId12" Type="http://schemas.openxmlformats.org/officeDocument/2006/relationships/hyperlink" Target="https://podminky.urs.cz/item/CS_URS_2024_02/119003223" TargetMode="External"/><Relationship Id="rId17" Type="http://schemas.openxmlformats.org/officeDocument/2006/relationships/hyperlink" Target="https://podminky.urs.cz/item/CS_URS_2024_02/151101111" TargetMode="External"/><Relationship Id="rId25" Type="http://schemas.openxmlformats.org/officeDocument/2006/relationships/hyperlink" Target="https://podminky.urs.cz/item/CS_URS_2024_02/451573111" TargetMode="External"/><Relationship Id="rId33" Type="http://schemas.openxmlformats.org/officeDocument/2006/relationships/hyperlink" Target="https://podminky.urs.cz/item/CS_URS_2024_02/851311131_1" TargetMode="External"/><Relationship Id="rId38" Type="http://schemas.openxmlformats.org/officeDocument/2006/relationships/hyperlink" Target="https://podminky.urs.cz/item/CS_URS_2024_02/857264122" TargetMode="External"/><Relationship Id="rId46" Type="http://schemas.openxmlformats.org/officeDocument/2006/relationships/hyperlink" Target="https://podminky.urs.cz/item/CS_URS_2024_02/891173911" TargetMode="External"/><Relationship Id="rId59" Type="http://schemas.openxmlformats.org/officeDocument/2006/relationships/hyperlink" Target="https://podminky.urs.cz/item/CS_URS_2024_02/891261811" TargetMode="External"/><Relationship Id="rId67" Type="http://schemas.openxmlformats.org/officeDocument/2006/relationships/hyperlink" Target="https://podminky.urs.cz/item/CS_URS_2024_02/979024443" TargetMode="External"/><Relationship Id="rId20" Type="http://schemas.openxmlformats.org/officeDocument/2006/relationships/hyperlink" Target="https://podminky.urs.cz/item/CS_URS_2024_02/171201221" TargetMode="External"/><Relationship Id="rId41" Type="http://schemas.openxmlformats.org/officeDocument/2006/relationships/hyperlink" Target="https://podminky.urs.cz/item/CS_URS_2024_02/857314122_1R" TargetMode="External"/><Relationship Id="rId54" Type="http://schemas.openxmlformats.org/officeDocument/2006/relationships/hyperlink" Target="https://podminky.urs.cz/item/CS_URS_2024_02/892271111" TargetMode="External"/><Relationship Id="rId62" Type="http://schemas.openxmlformats.org/officeDocument/2006/relationships/hyperlink" Target="https://podminky.urs.cz/item/CS_URS_2024_02/899401113" TargetMode="External"/><Relationship Id="rId70" Type="http://schemas.openxmlformats.org/officeDocument/2006/relationships/hyperlink" Target="https://podminky.urs.cz/item/CS_URS_2024_02/997006519" TargetMode="External"/><Relationship Id="rId1" Type="http://schemas.openxmlformats.org/officeDocument/2006/relationships/hyperlink" Target="https://podminky.urs.cz/item/CS_URS_2024_02/113106151" TargetMode="External"/><Relationship Id="rId6" Type="http://schemas.openxmlformats.org/officeDocument/2006/relationships/hyperlink" Target="https://podminky.urs.cz/item/CS_URS_2024_02/11900140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053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9"/>
      <c r="BE5" s="18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5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7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7"/>
      <c r="BS11" s="16" t="s">
        <v>6</v>
      </c>
    </row>
    <row r="12" spans="1:74" ht="6.95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7"/>
      <c r="BS13" s="16" t="s">
        <v>6</v>
      </c>
    </row>
    <row r="14" spans="1:74" ht="12.75">
      <c r="B14" s="19"/>
      <c r="E14" s="192" t="s">
        <v>31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28</v>
      </c>
      <c r="AN14" s="28" t="s">
        <v>31</v>
      </c>
      <c r="AR14" s="19"/>
      <c r="BE14" s="187"/>
      <c r="BS14" s="16" t="s">
        <v>6</v>
      </c>
    </row>
    <row r="15" spans="1:74" ht="6.95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7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7"/>
      <c r="BS17" s="16" t="s">
        <v>36</v>
      </c>
    </row>
    <row r="18" spans="2:71" ht="6.95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7"/>
      <c r="BS20" s="16" t="s">
        <v>36</v>
      </c>
    </row>
    <row r="21" spans="2:71" ht="6.95" customHeight="1">
      <c r="B21" s="19"/>
      <c r="AR21" s="19"/>
      <c r="BE21" s="187"/>
    </row>
    <row r="22" spans="2:71" ht="12" customHeight="1">
      <c r="B22" s="19"/>
      <c r="D22" s="26" t="s">
        <v>39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5" customHeight="1">
      <c r="B24" s="19"/>
      <c r="AR24" s="19"/>
      <c r="BE24" s="18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5" customHeight="1">
      <c r="B27" s="31"/>
      <c r="AR27" s="31"/>
      <c r="BE27" s="187"/>
    </row>
    <row r="28" spans="2:71" s="1" customFormat="1" ht="12.75">
      <c r="B28" s="31"/>
      <c r="L28" s="197" t="s">
        <v>41</v>
      </c>
      <c r="M28" s="197"/>
      <c r="N28" s="197"/>
      <c r="O28" s="197"/>
      <c r="P28" s="197"/>
      <c r="W28" s="197" t="s">
        <v>42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43</v>
      </c>
      <c r="AL28" s="197"/>
      <c r="AM28" s="197"/>
      <c r="AN28" s="197"/>
      <c r="AO28" s="197"/>
      <c r="AR28" s="31"/>
      <c r="BE28" s="187"/>
    </row>
    <row r="29" spans="2:71" s="2" customFormat="1" ht="14.45" customHeight="1">
      <c r="B29" s="35"/>
      <c r="D29" s="26" t="s">
        <v>44</v>
      </c>
      <c r="F29" s="26" t="s">
        <v>45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5" customHeight="1">
      <c r="B30" s="35"/>
      <c r="F30" s="26" t="s">
        <v>46</v>
      </c>
      <c r="L30" s="200">
        <v>0.12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5" hidden="1" customHeight="1">
      <c r="B31" s="35"/>
      <c r="F31" s="26" t="s">
        <v>47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5" hidden="1" customHeight="1">
      <c r="B32" s="35"/>
      <c r="F32" s="26" t="s">
        <v>48</v>
      </c>
      <c r="L32" s="200">
        <v>0.12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5" hidden="1" customHeight="1">
      <c r="B33" s="35"/>
      <c r="F33" s="26" t="s">
        <v>49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5" customHeight="1">
      <c r="B34" s="31"/>
      <c r="AR34" s="31"/>
      <c r="BE34" s="187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01" t="s">
        <v>52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813-2024</v>
      </c>
      <c r="AR84" s="47"/>
    </row>
    <row r="85" spans="1:91" s="4" customFormat="1" ht="36.950000000000003" customHeight="1">
      <c r="B85" s="48"/>
      <c r="C85" s="49" t="s">
        <v>16</v>
      </c>
      <c r="L85" s="205" t="str">
        <f>K6</f>
        <v>Pardubice, ul. Bartolomějská - vodovod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7" t="str">
        <f>IF(AN8= "","",AN8)</f>
        <v>27. 6. 2024</v>
      </c>
      <c r="AN87" s="207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kanalizace, a.s.</v>
      </c>
      <c r="AI89" s="26" t="s">
        <v>32</v>
      </c>
      <c r="AM89" s="208" t="str">
        <f>IF(E17="","",E17)</f>
        <v>VK PROJEKT, spol. s r.o.</v>
      </c>
      <c r="AN89" s="209"/>
      <c r="AO89" s="209"/>
      <c r="AP89" s="209"/>
      <c r="AR89" s="31"/>
      <c r="AS89" s="210" t="s">
        <v>60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8" t="str">
        <f>IF(E20="","",E20)</f>
        <v>Ladislav Konvalina</v>
      </c>
      <c r="AN90" s="209"/>
      <c r="AO90" s="209"/>
      <c r="AP90" s="209"/>
      <c r="AR90" s="31"/>
      <c r="AS90" s="212"/>
      <c r="AT90" s="213"/>
      <c r="BD90" s="55"/>
    </row>
    <row r="91" spans="1:91" s="1" customFormat="1" ht="10.9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4" t="s">
        <v>61</v>
      </c>
      <c r="D92" s="215"/>
      <c r="E92" s="215"/>
      <c r="F92" s="215"/>
      <c r="G92" s="215"/>
      <c r="H92" s="56"/>
      <c r="I92" s="216" t="s">
        <v>62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63</v>
      </c>
      <c r="AH92" s="215"/>
      <c r="AI92" s="215"/>
      <c r="AJ92" s="215"/>
      <c r="AK92" s="215"/>
      <c r="AL92" s="215"/>
      <c r="AM92" s="215"/>
      <c r="AN92" s="216" t="s">
        <v>64</v>
      </c>
      <c r="AO92" s="215"/>
      <c r="AP92" s="218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21" t="s">
        <v>85</v>
      </c>
      <c r="E95" s="221"/>
      <c r="F95" s="221"/>
      <c r="G95" s="221"/>
      <c r="H95" s="221"/>
      <c r="I95" s="76"/>
      <c r="J95" s="221" t="s">
        <v>86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'813-1 - IO 01 - Vodovod u...'!J30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7" t="s">
        <v>87</v>
      </c>
      <c r="AR95" s="74"/>
      <c r="AS95" s="78">
        <v>0</v>
      </c>
      <c r="AT95" s="79">
        <f>ROUND(SUM(AV95:AW95),2)</f>
        <v>0</v>
      </c>
      <c r="AU95" s="80">
        <f>'813-1 - IO 01 - Vodovod u...'!P125</f>
        <v>0</v>
      </c>
      <c r="AV95" s="79">
        <f>'813-1 - IO 01 - Vodovod u...'!J33</f>
        <v>0</v>
      </c>
      <c r="AW95" s="79">
        <f>'813-1 - IO 01 - Vodovod u...'!J34</f>
        <v>0</v>
      </c>
      <c r="AX95" s="79">
        <f>'813-1 - IO 01 - Vodovod u...'!J35</f>
        <v>0</v>
      </c>
      <c r="AY95" s="79">
        <f>'813-1 - IO 01 - Vodovod u...'!J36</f>
        <v>0</v>
      </c>
      <c r="AZ95" s="79">
        <f>'813-1 - IO 01 - Vodovod u...'!F33</f>
        <v>0</v>
      </c>
      <c r="BA95" s="79">
        <f>'813-1 - IO 01 - Vodovod u...'!F34</f>
        <v>0</v>
      </c>
      <c r="BB95" s="79">
        <f>'813-1 - IO 01 - Vodovod u...'!F35</f>
        <v>0</v>
      </c>
      <c r="BC95" s="79">
        <f>'813-1 - IO 01 - Vodovod u...'!F36</f>
        <v>0</v>
      </c>
      <c r="BD95" s="81">
        <f>'813-1 - IO 01 - Vodovod u...'!F37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21" t="s">
        <v>91</v>
      </c>
      <c r="E96" s="221"/>
      <c r="F96" s="221"/>
      <c r="G96" s="221"/>
      <c r="H96" s="221"/>
      <c r="I96" s="76"/>
      <c r="J96" s="221" t="s">
        <v>92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'813-10 - VON 01 - Vedlejš...'!J30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7" t="s">
        <v>93</v>
      </c>
      <c r="AR96" s="74"/>
      <c r="AS96" s="83">
        <v>0</v>
      </c>
      <c r="AT96" s="84">
        <f>ROUND(SUM(AV96:AW96),2)</f>
        <v>0</v>
      </c>
      <c r="AU96" s="85">
        <f>'813-10 - VON 01 - Vedlejš...'!P124</f>
        <v>0</v>
      </c>
      <c r="AV96" s="84">
        <f>'813-10 - VON 01 - Vedlejš...'!J33</f>
        <v>0</v>
      </c>
      <c r="AW96" s="84">
        <f>'813-10 - VON 01 - Vedlejš...'!J34</f>
        <v>0</v>
      </c>
      <c r="AX96" s="84">
        <f>'813-10 - VON 01 - Vedlejš...'!J35</f>
        <v>0</v>
      </c>
      <c r="AY96" s="84">
        <f>'813-10 - VON 01 - Vedlejš...'!J36</f>
        <v>0</v>
      </c>
      <c r="AZ96" s="84">
        <f>'813-10 - VON 01 - Vedlejš...'!F33</f>
        <v>0</v>
      </c>
      <c r="BA96" s="84">
        <f>'813-10 - VON 01 - Vedlejš...'!F34</f>
        <v>0</v>
      </c>
      <c r="BB96" s="84">
        <f>'813-10 - VON 01 - Vedlejš...'!F35</f>
        <v>0</v>
      </c>
      <c r="BC96" s="84">
        <f>'813-10 - VON 01 - Vedlejš...'!F36</f>
        <v>0</v>
      </c>
      <c r="BD96" s="86">
        <f>'813-10 - VON 01 - Vedlejš...'!F37</f>
        <v>0</v>
      </c>
      <c r="BT96" s="82" t="s">
        <v>88</v>
      </c>
      <c r="BV96" s="82" t="s">
        <v>82</v>
      </c>
      <c r="BW96" s="82" t="s">
        <v>94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uf+kIxNw13/4V/soPrdbzt5H94ccFElP6mtYyiiRQtu8abgplLiz3QFlGYZ/zX8gjw8YzpwBlFJC3uSOACcMpg==" saltValue="NwIb5pnsba30NMQ0Fly/Fi9wbxgnzBJ7v4S9FWfjMhHtuJKQXHMT6hIo0DGRYRj8/inPIe0+EyJUME/ENr5o1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13-1 - IO 01 - Vodovod u...'!C2" display="/" xr:uid="{00000000-0004-0000-0000-000000000000}"/>
    <hyperlink ref="A96" location="'813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64"/>
  <sheetViews>
    <sheetView showGridLines="0" tabSelected="1" topLeftCell="A62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Pardubice, ul. Bartolomějská - vodovod</v>
      </c>
      <c r="F7" s="225"/>
      <c r="G7" s="225"/>
      <c r="H7" s="225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5" t="s">
        <v>97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27. 6. 2024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ROUND((SUM(BE125:BE863)),  2)</f>
        <v>0</v>
      </c>
      <c r="I33" s="91">
        <v>0.21</v>
      </c>
      <c r="J33" s="90">
        <f>ROUND(((SUM(BE125:BE863))*I33),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ROUND((SUM(BF125:BF863)),  2)</f>
        <v>0</v>
      </c>
      <c r="I34" s="91">
        <v>0.12</v>
      </c>
      <c r="J34" s="90">
        <f>ROUND(((SUM(BF125:BF863))*I34),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ROUND((SUM(BG125:BG863)),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ROUND((SUM(BH125:BH863)),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ROUND((SUM(BI125:BI863)),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Pardubice, ul. Bartolomějská - vodovod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5" t="str">
        <f>E9</f>
        <v>813-1 - IO 01 - Vodovod ul. Bartolomějská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27. 6. 2024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J125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J302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J309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J346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J365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J820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J846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J860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112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4" t="str">
        <f>E7</f>
        <v>Pardubice, ul. Bartolomějská - vodovod</v>
      </c>
      <c r="F115" s="225"/>
      <c r="G115" s="225"/>
      <c r="H115" s="225"/>
      <c r="L115" s="31"/>
    </row>
    <row r="116" spans="2:65" s="1" customFormat="1" ht="12" customHeight="1">
      <c r="B116" s="31"/>
      <c r="C116" s="26" t="s">
        <v>96</v>
      </c>
      <c r="L116" s="31"/>
    </row>
    <row r="117" spans="2:65" s="1" customFormat="1" ht="16.5" customHeight="1">
      <c r="B117" s="31"/>
      <c r="E117" s="205" t="str">
        <f>E9</f>
        <v>813-1 - IO 01 - Vodovod ul. Bartolomějská</v>
      </c>
      <c r="F117" s="226"/>
      <c r="G117" s="226"/>
      <c r="H117" s="226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>Pardubice</v>
      </c>
      <c r="I119" s="26" t="s">
        <v>22</v>
      </c>
      <c r="J119" s="51" t="str">
        <f>IF(J12="","",J12)</f>
        <v>27. 6. 2024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E15</f>
        <v>Vodovody a kanalizace, a.s.</v>
      </c>
      <c r="I121" s="26" t="s">
        <v>32</v>
      </c>
      <c r="J121" s="29" t="str">
        <f>E21</f>
        <v>VK PROJEKT, spol. s r.o.</v>
      </c>
      <c r="L121" s="31"/>
    </row>
    <row r="122" spans="2:65" s="1" customFormat="1" ht="15.2" customHeight="1">
      <c r="B122" s="31"/>
      <c r="C122" s="26" t="s">
        <v>30</v>
      </c>
      <c r="F122" s="24" t="str">
        <f>IF(E18="","",E18)</f>
        <v>Vyplň údaj</v>
      </c>
      <c r="I122" s="26" t="s">
        <v>37</v>
      </c>
      <c r="J122" s="29" t="str">
        <f>E24</f>
        <v>Ladislav Konvalina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113</v>
      </c>
      <c r="D124" s="113" t="s">
        <v>65</v>
      </c>
      <c r="E124" s="113" t="s">
        <v>61</v>
      </c>
      <c r="F124" s="113" t="s">
        <v>62</v>
      </c>
      <c r="G124" s="113" t="s">
        <v>114</v>
      </c>
      <c r="H124" s="113" t="s">
        <v>115</v>
      </c>
      <c r="I124" s="113" t="s">
        <v>116</v>
      </c>
      <c r="J124" s="113" t="s">
        <v>100</v>
      </c>
      <c r="K124" s="114" t="s">
        <v>117</v>
      </c>
      <c r="L124" s="111"/>
      <c r="M124" s="58" t="s">
        <v>1</v>
      </c>
      <c r="N124" s="59" t="s">
        <v>44</v>
      </c>
      <c r="O124" s="59" t="s">
        <v>118</v>
      </c>
      <c r="P124" s="59" t="s">
        <v>119</v>
      </c>
      <c r="Q124" s="59" t="s">
        <v>120</v>
      </c>
      <c r="R124" s="59" t="s">
        <v>121</v>
      </c>
      <c r="S124" s="59" t="s">
        <v>122</v>
      </c>
      <c r="T124" s="60" t="s">
        <v>123</v>
      </c>
    </row>
    <row r="125" spans="2:65" s="1" customFormat="1" ht="22.9" customHeight="1">
      <c r="B125" s="31"/>
      <c r="C125" s="63" t="s">
        <v>124</v>
      </c>
      <c r="J125" s="115">
        <f>BK125</f>
        <v>0</v>
      </c>
      <c r="L125" s="31"/>
      <c r="M125" s="61"/>
      <c r="N125" s="52"/>
      <c r="O125" s="52"/>
      <c r="P125" s="116">
        <f>P126</f>
        <v>0</v>
      </c>
      <c r="Q125" s="52"/>
      <c r="R125" s="116">
        <f>R126</f>
        <v>269.78886094000001</v>
      </c>
      <c r="S125" s="52"/>
      <c r="T125" s="117">
        <f>T126</f>
        <v>188.5292</v>
      </c>
      <c r="AT125" s="16" t="s">
        <v>79</v>
      </c>
      <c r="AU125" s="16" t="s">
        <v>102</v>
      </c>
      <c r="BK125" s="118">
        <f>BK126</f>
        <v>0</v>
      </c>
    </row>
    <row r="126" spans="2:65" s="11" customFormat="1" ht="25.9" customHeight="1">
      <c r="B126" s="119"/>
      <c r="D126" s="120" t="s">
        <v>79</v>
      </c>
      <c r="E126" s="121" t="s">
        <v>125</v>
      </c>
      <c r="F126" s="121" t="s">
        <v>126</v>
      </c>
      <c r="I126" s="122"/>
      <c r="J126" s="123">
        <f>BK126</f>
        <v>0</v>
      </c>
      <c r="L126" s="119"/>
      <c r="M126" s="124"/>
      <c r="P126" s="125">
        <f>P127+P302+P309+P346+P365+P820+P846+P860</f>
        <v>0</v>
      </c>
      <c r="R126" s="125">
        <f>R127+R302+R309+R346+R365+R820+R846+R860</f>
        <v>269.78886094000001</v>
      </c>
      <c r="T126" s="126">
        <f>T127+T302+T309+T346+T365+T820+T846+T860</f>
        <v>188.5292</v>
      </c>
      <c r="AR126" s="120" t="s">
        <v>88</v>
      </c>
      <c r="AT126" s="127" t="s">
        <v>79</v>
      </c>
      <c r="AU126" s="127" t="s">
        <v>80</v>
      </c>
      <c r="AY126" s="120" t="s">
        <v>127</v>
      </c>
      <c r="BK126" s="128">
        <f>BK127+BK302+BK309+BK346+BK365+BK820+BK846+BK860</f>
        <v>0</v>
      </c>
    </row>
    <row r="127" spans="2:65" s="11" customFormat="1" ht="22.9" customHeight="1">
      <c r="B127" s="119"/>
      <c r="D127" s="120" t="s">
        <v>79</v>
      </c>
      <c r="E127" s="129" t="s">
        <v>88</v>
      </c>
      <c r="F127" s="129" t="s">
        <v>128</v>
      </c>
      <c r="I127" s="122"/>
      <c r="J127" s="130">
        <f>BK127</f>
        <v>0</v>
      </c>
      <c r="L127" s="119"/>
      <c r="M127" s="124"/>
      <c r="P127" s="125">
        <f>SUM(P128:P301)</f>
        <v>0</v>
      </c>
      <c r="R127" s="125">
        <f>SUM(R128:R301)</f>
        <v>253.640016</v>
      </c>
      <c r="T127" s="126">
        <f>SUM(T128:T301)</f>
        <v>187.64600000000002</v>
      </c>
      <c r="AR127" s="120" t="s">
        <v>88</v>
      </c>
      <c r="AT127" s="127" t="s">
        <v>79</v>
      </c>
      <c r="AU127" s="127" t="s">
        <v>88</v>
      </c>
      <c r="AY127" s="120" t="s">
        <v>127</v>
      </c>
      <c r="BK127" s="128">
        <f>SUM(BK128:BK301)</f>
        <v>0</v>
      </c>
    </row>
    <row r="128" spans="2:65" s="1" customFormat="1" ht="24.2" customHeight="1">
      <c r="B128" s="31"/>
      <c r="C128" s="131" t="s">
        <v>88</v>
      </c>
      <c r="D128" s="131" t="s">
        <v>129</v>
      </c>
      <c r="E128" s="132" t="s">
        <v>130</v>
      </c>
      <c r="F128" s="133" t="s">
        <v>131</v>
      </c>
      <c r="G128" s="134" t="s">
        <v>132</v>
      </c>
      <c r="H128" s="135">
        <v>273</v>
      </c>
      <c r="I128" s="136"/>
      <c r="J128" s="137">
        <f>ROUND(I128*H128,2)</f>
        <v>0</v>
      </c>
      <c r="K128" s="133" t="s">
        <v>133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0.41699999999999998</v>
      </c>
      <c r="T128" s="141">
        <f>S128*H128</f>
        <v>113.84099999999999</v>
      </c>
      <c r="AR128" s="142" t="s">
        <v>134</v>
      </c>
      <c r="AT128" s="142" t="s">
        <v>129</v>
      </c>
      <c r="AU128" s="142" t="s">
        <v>90</v>
      </c>
      <c r="AY128" s="16" t="s">
        <v>127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134</v>
      </c>
      <c r="BM128" s="142" t="s">
        <v>135</v>
      </c>
    </row>
    <row r="129" spans="2:65" s="1" customFormat="1" ht="39">
      <c r="B129" s="31"/>
      <c r="D129" s="144" t="s">
        <v>136</v>
      </c>
      <c r="F129" s="145" t="s">
        <v>137</v>
      </c>
      <c r="I129" s="146"/>
      <c r="L129" s="31"/>
      <c r="M129" s="147"/>
      <c r="T129" s="55"/>
      <c r="AT129" s="16" t="s">
        <v>136</v>
      </c>
      <c r="AU129" s="16" t="s">
        <v>90</v>
      </c>
    </row>
    <row r="130" spans="2:65" s="1" customFormat="1" ht="11.25">
      <c r="B130" s="31"/>
      <c r="D130" s="148" t="s">
        <v>138</v>
      </c>
      <c r="F130" s="149" t="s">
        <v>139</v>
      </c>
      <c r="I130" s="146"/>
      <c r="L130" s="31"/>
      <c r="M130" s="147"/>
      <c r="T130" s="55"/>
      <c r="AT130" s="16" t="s">
        <v>138</v>
      </c>
      <c r="AU130" s="16" t="s">
        <v>90</v>
      </c>
    </row>
    <row r="131" spans="2:65" s="12" customFormat="1" ht="11.25">
      <c r="B131" s="150"/>
      <c r="D131" s="144" t="s">
        <v>140</v>
      </c>
      <c r="E131" s="151" t="s">
        <v>1</v>
      </c>
      <c r="F131" s="152" t="s">
        <v>141</v>
      </c>
      <c r="H131" s="151" t="s">
        <v>1</v>
      </c>
      <c r="I131" s="153"/>
      <c r="L131" s="150"/>
      <c r="M131" s="154"/>
      <c r="T131" s="155"/>
      <c r="AT131" s="151" t="s">
        <v>140</v>
      </c>
      <c r="AU131" s="151" t="s">
        <v>90</v>
      </c>
      <c r="AV131" s="12" t="s">
        <v>88</v>
      </c>
      <c r="AW131" s="12" t="s">
        <v>36</v>
      </c>
      <c r="AX131" s="12" t="s">
        <v>80</v>
      </c>
      <c r="AY131" s="151" t="s">
        <v>127</v>
      </c>
    </row>
    <row r="132" spans="2:65" s="12" customFormat="1" ht="11.25">
      <c r="B132" s="150"/>
      <c r="D132" s="144" t="s">
        <v>140</v>
      </c>
      <c r="E132" s="151" t="s">
        <v>1</v>
      </c>
      <c r="F132" s="152" t="s">
        <v>142</v>
      </c>
      <c r="H132" s="151" t="s">
        <v>1</v>
      </c>
      <c r="I132" s="153"/>
      <c r="L132" s="150"/>
      <c r="M132" s="154"/>
      <c r="T132" s="155"/>
      <c r="AT132" s="151" t="s">
        <v>140</v>
      </c>
      <c r="AU132" s="151" t="s">
        <v>90</v>
      </c>
      <c r="AV132" s="12" t="s">
        <v>88</v>
      </c>
      <c r="AW132" s="12" t="s">
        <v>36</v>
      </c>
      <c r="AX132" s="12" t="s">
        <v>80</v>
      </c>
      <c r="AY132" s="151" t="s">
        <v>127</v>
      </c>
    </row>
    <row r="133" spans="2:65" s="13" customFormat="1" ht="11.25">
      <c r="B133" s="156"/>
      <c r="D133" s="144" t="s">
        <v>140</v>
      </c>
      <c r="E133" s="157" t="s">
        <v>1</v>
      </c>
      <c r="F133" s="158" t="s">
        <v>143</v>
      </c>
      <c r="H133" s="159">
        <v>171</v>
      </c>
      <c r="I133" s="160"/>
      <c r="L133" s="156"/>
      <c r="M133" s="161"/>
      <c r="T133" s="162"/>
      <c r="AT133" s="157" t="s">
        <v>140</v>
      </c>
      <c r="AU133" s="157" t="s">
        <v>90</v>
      </c>
      <c r="AV133" s="13" t="s">
        <v>90</v>
      </c>
      <c r="AW133" s="13" t="s">
        <v>36</v>
      </c>
      <c r="AX133" s="13" t="s">
        <v>80</v>
      </c>
      <c r="AY133" s="157" t="s">
        <v>127</v>
      </c>
    </row>
    <row r="134" spans="2:65" s="12" customFormat="1" ht="11.25">
      <c r="B134" s="150"/>
      <c r="D134" s="144" t="s">
        <v>140</v>
      </c>
      <c r="E134" s="151" t="s">
        <v>1</v>
      </c>
      <c r="F134" s="152" t="s">
        <v>144</v>
      </c>
      <c r="H134" s="151" t="s">
        <v>1</v>
      </c>
      <c r="I134" s="153"/>
      <c r="L134" s="150"/>
      <c r="M134" s="154"/>
      <c r="T134" s="155"/>
      <c r="AT134" s="151" t="s">
        <v>140</v>
      </c>
      <c r="AU134" s="151" t="s">
        <v>90</v>
      </c>
      <c r="AV134" s="12" t="s">
        <v>88</v>
      </c>
      <c r="AW134" s="12" t="s">
        <v>36</v>
      </c>
      <c r="AX134" s="12" t="s">
        <v>80</v>
      </c>
      <c r="AY134" s="151" t="s">
        <v>127</v>
      </c>
    </row>
    <row r="135" spans="2:65" s="13" customFormat="1" ht="11.25">
      <c r="B135" s="156"/>
      <c r="D135" s="144" t="s">
        <v>140</v>
      </c>
      <c r="E135" s="157" t="s">
        <v>1</v>
      </c>
      <c r="F135" s="158" t="s">
        <v>145</v>
      </c>
      <c r="H135" s="159">
        <v>102</v>
      </c>
      <c r="I135" s="160"/>
      <c r="L135" s="156"/>
      <c r="M135" s="161"/>
      <c r="T135" s="162"/>
      <c r="AT135" s="157" t="s">
        <v>140</v>
      </c>
      <c r="AU135" s="157" t="s">
        <v>90</v>
      </c>
      <c r="AV135" s="13" t="s">
        <v>90</v>
      </c>
      <c r="AW135" s="13" t="s">
        <v>36</v>
      </c>
      <c r="AX135" s="13" t="s">
        <v>80</v>
      </c>
      <c r="AY135" s="157" t="s">
        <v>127</v>
      </c>
    </row>
    <row r="136" spans="2:65" s="14" customFormat="1" ht="11.25">
      <c r="B136" s="163"/>
      <c r="D136" s="144" t="s">
        <v>140</v>
      </c>
      <c r="E136" s="164" t="s">
        <v>1</v>
      </c>
      <c r="F136" s="165" t="s">
        <v>146</v>
      </c>
      <c r="H136" s="166">
        <v>273</v>
      </c>
      <c r="I136" s="167"/>
      <c r="L136" s="163"/>
      <c r="M136" s="168"/>
      <c r="T136" s="169"/>
      <c r="AT136" s="164" t="s">
        <v>140</v>
      </c>
      <c r="AU136" s="164" t="s">
        <v>90</v>
      </c>
      <c r="AV136" s="14" t="s">
        <v>134</v>
      </c>
      <c r="AW136" s="14" t="s">
        <v>36</v>
      </c>
      <c r="AX136" s="14" t="s">
        <v>88</v>
      </c>
      <c r="AY136" s="164" t="s">
        <v>127</v>
      </c>
    </row>
    <row r="137" spans="2:65" s="1" customFormat="1" ht="24.2" customHeight="1">
      <c r="B137" s="31"/>
      <c r="C137" s="131" t="s">
        <v>90</v>
      </c>
      <c r="D137" s="131" t="s">
        <v>129</v>
      </c>
      <c r="E137" s="132" t="s">
        <v>147</v>
      </c>
      <c r="F137" s="133" t="s">
        <v>148</v>
      </c>
      <c r="G137" s="134" t="s">
        <v>132</v>
      </c>
      <c r="H137" s="135">
        <v>89.9</v>
      </c>
      <c r="I137" s="136"/>
      <c r="J137" s="137">
        <f>ROUND(I137*H137,2)</f>
        <v>0</v>
      </c>
      <c r="K137" s="133" t="s">
        <v>133</v>
      </c>
      <c r="L137" s="31"/>
      <c r="M137" s="138" t="s">
        <v>1</v>
      </c>
      <c r="N137" s="139" t="s">
        <v>45</v>
      </c>
      <c r="P137" s="140">
        <f>O137*H137</f>
        <v>0</v>
      </c>
      <c r="Q137" s="140">
        <v>0</v>
      </c>
      <c r="R137" s="140">
        <f>Q137*H137</f>
        <v>0</v>
      </c>
      <c r="S137" s="140">
        <v>0.75</v>
      </c>
      <c r="T137" s="141">
        <f>S137*H137</f>
        <v>67.425000000000011</v>
      </c>
      <c r="AR137" s="142" t="s">
        <v>134</v>
      </c>
      <c r="AT137" s="142" t="s">
        <v>129</v>
      </c>
      <c r="AU137" s="142" t="s">
        <v>90</v>
      </c>
      <c r="AY137" s="16" t="s">
        <v>127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88</v>
      </c>
      <c r="BK137" s="143">
        <f>ROUND(I137*H137,2)</f>
        <v>0</v>
      </c>
      <c r="BL137" s="16" t="s">
        <v>134</v>
      </c>
      <c r="BM137" s="142" t="s">
        <v>149</v>
      </c>
    </row>
    <row r="138" spans="2:65" s="1" customFormat="1" ht="39">
      <c r="B138" s="31"/>
      <c r="D138" s="144" t="s">
        <v>136</v>
      </c>
      <c r="F138" s="145" t="s">
        <v>150</v>
      </c>
      <c r="I138" s="146"/>
      <c r="L138" s="31"/>
      <c r="M138" s="147"/>
      <c r="T138" s="55"/>
      <c r="AT138" s="16" t="s">
        <v>136</v>
      </c>
      <c r="AU138" s="16" t="s">
        <v>90</v>
      </c>
    </row>
    <row r="139" spans="2:65" s="1" customFormat="1" ht="11.25">
      <c r="B139" s="31"/>
      <c r="D139" s="148" t="s">
        <v>138</v>
      </c>
      <c r="F139" s="149" t="s">
        <v>151</v>
      </c>
      <c r="I139" s="146"/>
      <c r="L139" s="31"/>
      <c r="M139" s="147"/>
      <c r="T139" s="55"/>
      <c r="AT139" s="16" t="s">
        <v>138</v>
      </c>
      <c r="AU139" s="16" t="s">
        <v>90</v>
      </c>
    </row>
    <row r="140" spans="2:65" s="12" customFormat="1" ht="11.25">
      <c r="B140" s="150"/>
      <c r="D140" s="144" t="s">
        <v>140</v>
      </c>
      <c r="E140" s="151" t="s">
        <v>1</v>
      </c>
      <c r="F140" s="152" t="s">
        <v>152</v>
      </c>
      <c r="H140" s="151" t="s">
        <v>1</v>
      </c>
      <c r="I140" s="153"/>
      <c r="L140" s="150"/>
      <c r="M140" s="154"/>
      <c r="T140" s="155"/>
      <c r="AT140" s="151" t="s">
        <v>140</v>
      </c>
      <c r="AU140" s="151" t="s">
        <v>90</v>
      </c>
      <c r="AV140" s="12" t="s">
        <v>88</v>
      </c>
      <c r="AW140" s="12" t="s">
        <v>36</v>
      </c>
      <c r="AX140" s="12" t="s">
        <v>80</v>
      </c>
      <c r="AY140" s="151" t="s">
        <v>127</v>
      </c>
    </row>
    <row r="141" spans="2:65" s="12" customFormat="1" ht="11.25">
      <c r="B141" s="150"/>
      <c r="D141" s="144" t="s">
        <v>140</v>
      </c>
      <c r="E141" s="151" t="s">
        <v>1</v>
      </c>
      <c r="F141" s="152" t="s">
        <v>142</v>
      </c>
      <c r="H141" s="151" t="s">
        <v>1</v>
      </c>
      <c r="I141" s="153"/>
      <c r="L141" s="150"/>
      <c r="M141" s="154"/>
      <c r="T141" s="155"/>
      <c r="AT141" s="151" t="s">
        <v>140</v>
      </c>
      <c r="AU141" s="151" t="s">
        <v>90</v>
      </c>
      <c r="AV141" s="12" t="s">
        <v>88</v>
      </c>
      <c r="AW141" s="12" t="s">
        <v>36</v>
      </c>
      <c r="AX141" s="12" t="s">
        <v>80</v>
      </c>
      <c r="AY141" s="151" t="s">
        <v>127</v>
      </c>
    </row>
    <row r="142" spans="2:65" s="13" customFormat="1" ht="11.25">
      <c r="B142" s="156"/>
      <c r="D142" s="144" t="s">
        <v>140</v>
      </c>
      <c r="E142" s="157" t="s">
        <v>1</v>
      </c>
      <c r="F142" s="158" t="s">
        <v>153</v>
      </c>
      <c r="H142" s="159">
        <v>62.7</v>
      </c>
      <c r="I142" s="160"/>
      <c r="L142" s="156"/>
      <c r="M142" s="161"/>
      <c r="T142" s="162"/>
      <c r="AT142" s="157" t="s">
        <v>140</v>
      </c>
      <c r="AU142" s="157" t="s">
        <v>90</v>
      </c>
      <c r="AV142" s="13" t="s">
        <v>90</v>
      </c>
      <c r="AW142" s="13" t="s">
        <v>36</v>
      </c>
      <c r="AX142" s="13" t="s">
        <v>80</v>
      </c>
      <c r="AY142" s="157" t="s">
        <v>127</v>
      </c>
    </row>
    <row r="143" spans="2:65" s="12" customFormat="1" ht="11.25">
      <c r="B143" s="150"/>
      <c r="D143" s="144" t="s">
        <v>140</v>
      </c>
      <c r="E143" s="151" t="s">
        <v>1</v>
      </c>
      <c r="F143" s="152" t="s">
        <v>144</v>
      </c>
      <c r="H143" s="151" t="s">
        <v>1</v>
      </c>
      <c r="I143" s="153"/>
      <c r="L143" s="150"/>
      <c r="M143" s="154"/>
      <c r="T143" s="155"/>
      <c r="AT143" s="151" t="s">
        <v>140</v>
      </c>
      <c r="AU143" s="151" t="s">
        <v>90</v>
      </c>
      <c r="AV143" s="12" t="s">
        <v>88</v>
      </c>
      <c r="AW143" s="12" t="s">
        <v>36</v>
      </c>
      <c r="AX143" s="12" t="s">
        <v>80</v>
      </c>
      <c r="AY143" s="151" t="s">
        <v>127</v>
      </c>
    </row>
    <row r="144" spans="2:65" s="13" customFormat="1" ht="11.25">
      <c r="B144" s="156"/>
      <c r="D144" s="144" t="s">
        <v>140</v>
      </c>
      <c r="E144" s="157" t="s">
        <v>1</v>
      </c>
      <c r="F144" s="158" t="s">
        <v>154</v>
      </c>
      <c r="H144" s="159">
        <v>27.2</v>
      </c>
      <c r="I144" s="160"/>
      <c r="L144" s="156"/>
      <c r="M144" s="161"/>
      <c r="T144" s="162"/>
      <c r="AT144" s="157" t="s">
        <v>140</v>
      </c>
      <c r="AU144" s="157" t="s">
        <v>90</v>
      </c>
      <c r="AV144" s="13" t="s">
        <v>90</v>
      </c>
      <c r="AW144" s="13" t="s">
        <v>36</v>
      </c>
      <c r="AX144" s="13" t="s">
        <v>80</v>
      </c>
      <c r="AY144" s="157" t="s">
        <v>127</v>
      </c>
    </row>
    <row r="145" spans="2:65" s="14" customFormat="1" ht="11.25">
      <c r="B145" s="163"/>
      <c r="D145" s="144" t="s">
        <v>140</v>
      </c>
      <c r="E145" s="164" t="s">
        <v>1</v>
      </c>
      <c r="F145" s="165" t="s">
        <v>146</v>
      </c>
      <c r="H145" s="166">
        <v>89.9</v>
      </c>
      <c r="I145" s="167"/>
      <c r="L145" s="163"/>
      <c r="M145" s="168"/>
      <c r="T145" s="169"/>
      <c r="AT145" s="164" t="s">
        <v>140</v>
      </c>
      <c r="AU145" s="164" t="s">
        <v>90</v>
      </c>
      <c r="AV145" s="14" t="s">
        <v>134</v>
      </c>
      <c r="AW145" s="14" t="s">
        <v>36</v>
      </c>
      <c r="AX145" s="14" t="s">
        <v>88</v>
      </c>
      <c r="AY145" s="164" t="s">
        <v>127</v>
      </c>
    </row>
    <row r="146" spans="2:65" s="1" customFormat="1" ht="16.5" customHeight="1">
      <c r="B146" s="31"/>
      <c r="C146" s="131" t="s">
        <v>155</v>
      </c>
      <c r="D146" s="131" t="s">
        <v>129</v>
      </c>
      <c r="E146" s="132" t="s">
        <v>156</v>
      </c>
      <c r="F146" s="133" t="s">
        <v>157</v>
      </c>
      <c r="G146" s="134" t="s">
        <v>158</v>
      </c>
      <c r="H146" s="135">
        <v>22</v>
      </c>
      <c r="I146" s="136"/>
      <c r="J146" s="137">
        <f>ROUND(I146*H146,2)</f>
        <v>0</v>
      </c>
      <c r="K146" s="133" t="s">
        <v>133</v>
      </c>
      <c r="L146" s="31"/>
      <c r="M146" s="138" t="s">
        <v>1</v>
      </c>
      <c r="N146" s="139" t="s">
        <v>45</v>
      </c>
      <c r="P146" s="140">
        <f>O146*H146</f>
        <v>0</v>
      </c>
      <c r="Q146" s="140">
        <v>0</v>
      </c>
      <c r="R146" s="140">
        <f>Q146*H146</f>
        <v>0</v>
      </c>
      <c r="S146" s="140">
        <v>0.28999999999999998</v>
      </c>
      <c r="T146" s="141">
        <f>S146*H146</f>
        <v>6.38</v>
      </c>
      <c r="AR146" s="142" t="s">
        <v>134</v>
      </c>
      <c r="AT146" s="142" t="s">
        <v>129</v>
      </c>
      <c r="AU146" s="142" t="s">
        <v>90</v>
      </c>
      <c r="AY146" s="16" t="s">
        <v>127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88</v>
      </c>
      <c r="BK146" s="143">
        <f>ROUND(I146*H146,2)</f>
        <v>0</v>
      </c>
      <c r="BL146" s="16" t="s">
        <v>134</v>
      </c>
      <c r="BM146" s="142" t="s">
        <v>159</v>
      </c>
    </row>
    <row r="147" spans="2:65" s="1" customFormat="1" ht="29.25">
      <c r="B147" s="31"/>
      <c r="D147" s="144" t="s">
        <v>136</v>
      </c>
      <c r="F147" s="145" t="s">
        <v>160</v>
      </c>
      <c r="I147" s="146"/>
      <c r="L147" s="31"/>
      <c r="M147" s="147"/>
      <c r="T147" s="55"/>
      <c r="AT147" s="16" t="s">
        <v>136</v>
      </c>
      <c r="AU147" s="16" t="s">
        <v>90</v>
      </c>
    </row>
    <row r="148" spans="2:65" s="1" customFormat="1" ht="11.25">
      <c r="B148" s="31"/>
      <c r="D148" s="148" t="s">
        <v>138</v>
      </c>
      <c r="F148" s="149" t="s">
        <v>161</v>
      </c>
      <c r="I148" s="146"/>
      <c r="L148" s="31"/>
      <c r="M148" s="147"/>
      <c r="T148" s="55"/>
      <c r="AT148" s="16" t="s">
        <v>138</v>
      </c>
      <c r="AU148" s="16" t="s">
        <v>90</v>
      </c>
    </row>
    <row r="149" spans="2:65" s="12" customFormat="1" ht="11.25">
      <c r="B149" s="150"/>
      <c r="D149" s="144" t="s">
        <v>140</v>
      </c>
      <c r="E149" s="151" t="s">
        <v>1</v>
      </c>
      <c r="F149" s="152" t="s">
        <v>162</v>
      </c>
      <c r="H149" s="151" t="s">
        <v>1</v>
      </c>
      <c r="I149" s="153"/>
      <c r="L149" s="150"/>
      <c r="M149" s="154"/>
      <c r="T149" s="155"/>
      <c r="AT149" s="151" t="s">
        <v>140</v>
      </c>
      <c r="AU149" s="151" t="s">
        <v>90</v>
      </c>
      <c r="AV149" s="12" t="s">
        <v>88</v>
      </c>
      <c r="AW149" s="12" t="s">
        <v>36</v>
      </c>
      <c r="AX149" s="12" t="s">
        <v>80</v>
      </c>
      <c r="AY149" s="151" t="s">
        <v>127</v>
      </c>
    </row>
    <row r="150" spans="2:65" s="12" customFormat="1" ht="11.25">
      <c r="B150" s="150"/>
      <c r="D150" s="144" t="s">
        <v>140</v>
      </c>
      <c r="E150" s="151" t="s">
        <v>1</v>
      </c>
      <c r="F150" s="152" t="s">
        <v>144</v>
      </c>
      <c r="H150" s="151" t="s">
        <v>1</v>
      </c>
      <c r="I150" s="153"/>
      <c r="L150" s="150"/>
      <c r="M150" s="154"/>
      <c r="T150" s="155"/>
      <c r="AT150" s="151" t="s">
        <v>140</v>
      </c>
      <c r="AU150" s="151" t="s">
        <v>90</v>
      </c>
      <c r="AV150" s="12" t="s">
        <v>88</v>
      </c>
      <c r="AW150" s="12" t="s">
        <v>36</v>
      </c>
      <c r="AX150" s="12" t="s">
        <v>80</v>
      </c>
      <c r="AY150" s="151" t="s">
        <v>127</v>
      </c>
    </row>
    <row r="151" spans="2:65" s="13" customFormat="1" ht="11.25">
      <c r="B151" s="156"/>
      <c r="D151" s="144" t="s">
        <v>140</v>
      </c>
      <c r="E151" s="157" t="s">
        <v>1</v>
      </c>
      <c r="F151" s="158" t="s">
        <v>163</v>
      </c>
      <c r="H151" s="159">
        <v>22</v>
      </c>
      <c r="I151" s="160"/>
      <c r="L151" s="156"/>
      <c r="M151" s="161"/>
      <c r="T151" s="162"/>
      <c r="AT151" s="157" t="s">
        <v>140</v>
      </c>
      <c r="AU151" s="157" t="s">
        <v>90</v>
      </c>
      <c r="AV151" s="13" t="s">
        <v>90</v>
      </c>
      <c r="AW151" s="13" t="s">
        <v>36</v>
      </c>
      <c r="AX151" s="13" t="s">
        <v>80</v>
      </c>
      <c r="AY151" s="157" t="s">
        <v>127</v>
      </c>
    </row>
    <row r="152" spans="2:65" s="14" customFormat="1" ht="11.25">
      <c r="B152" s="163"/>
      <c r="D152" s="144" t="s">
        <v>140</v>
      </c>
      <c r="E152" s="164" t="s">
        <v>1</v>
      </c>
      <c r="F152" s="165" t="s">
        <v>146</v>
      </c>
      <c r="H152" s="166">
        <v>22</v>
      </c>
      <c r="I152" s="167"/>
      <c r="L152" s="163"/>
      <c r="M152" s="168"/>
      <c r="T152" s="169"/>
      <c r="AT152" s="164" t="s">
        <v>140</v>
      </c>
      <c r="AU152" s="164" t="s">
        <v>90</v>
      </c>
      <c r="AV152" s="14" t="s">
        <v>134</v>
      </c>
      <c r="AW152" s="14" t="s">
        <v>36</v>
      </c>
      <c r="AX152" s="14" t="s">
        <v>88</v>
      </c>
      <c r="AY152" s="164" t="s">
        <v>127</v>
      </c>
    </row>
    <row r="153" spans="2:65" s="1" customFormat="1" ht="24.2" customHeight="1">
      <c r="B153" s="31"/>
      <c r="C153" s="131" t="s">
        <v>134</v>
      </c>
      <c r="D153" s="131" t="s">
        <v>129</v>
      </c>
      <c r="E153" s="132" t="s">
        <v>164</v>
      </c>
      <c r="F153" s="133" t="s">
        <v>165</v>
      </c>
      <c r="G153" s="134" t="s">
        <v>166</v>
      </c>
      <c r="H153" s="135">
        <v>480</v>
      </c>
      <c r="I153" s="136"/>
      <c r="J153" s="137">
        <f>ROUND(I153*H153,2)</f>
        <v>0</v>
      </c>
      <c r="K153" s="133" t="s">
        <v>133</v>
      </c>
      <c r="L153" s="31"/>
      <c r="M153" s="138" t="s">
        <v>1</v>
      </c>
      <c r="N153" s="139" t="s">
        <v>45</v>
      </c>
      <c r="P153" s="140">
        <f>O153*H153</f>
        <v>0</v>
      </c>
      <c r="Q153" s="140">
        <v>3.0000000000000001E-5</v>
      </c>
      <c r="R153" s="140">
        <f>Q153*H153</f>
        <v>1.44E-2</v>
      </c>
      <c r="S153" s="140">
        <v>0</v>
      </c>
      <c r="T153" s="141">
        <f>S153*H153</f>
        <v>0</v>
      </c>
      <c r="AR153" s="142" t="s">
        <v>134</v>
      </c>
      <c r="AT153" s="142" t="s">
        <v>129</v>
      </c>
      <c r="AU153" s="142" t="s">
        <v>90</v>
      </c>
      <c r="AY153" s="16" t="s">
        <v>127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88</v>
      </c>
      <c r="BK153" s="143">
        <f>ROUND(I153*H153,2)</f>
        <v>0</v>
      </c>
      <c r="BL153" s="16" t="s">
        <v>134</v>
      </c>
      <c r="BM153" s="142" t="s">
        <v>167</v>
      </c>
    </row>
    <row r="154" spans="2:65" s="1" customFormat="1" ht="19.5">
      <c r="B154" s="31"/>
      <c r="D154" s="144" t="s">
        <v>136</v>
      </c>
      <c r="F154" s="145" t="s">
        <v>168</v>
      </c>
      <c r="I154" s="146"/>
      <c r="L154" s="31"/>
      <c r="M154" s="147"/>
      <c r="T154" s="55"/>
      <c r="AT154" s="16" t="s">
        <v>136</v>
      </c>
      <c r="AU154" s="16" t="s">
        <v>90</v>
      </c>
    </row>
    <row r="155" spans="2:65" s="1" customFormat="1" ht="11.25">
      <c r="B155" s="31"/>
      <c r="D155" s="148" t="s">
        <v>138</v>
      </c>
      <c r="F155" s="149" t="s">
        <v>169</v>
      </c>
      <c r="I155" s="146"/>
      <c r="L155" s="31"/>
      <c r="M155" s="147"/>
      <c r="T155" s="55"/>
      <c r="AT155" s="16" t="s">
        <v>138</v>
      </c>
      <c r="AU155" s="16" t="s">
        <v>90</v>
      </c>
    </row>
    <row r="156" spans="2:65" s="12" customFormat="1" ht="11.25">
      <c r="B156" s="150"/>
      <c r="D156" s="144" t="s">
        <v>140</v>
      </c>
      <c r="E156" s="151" t="s">
        <v>1</v>
      </c>
      <c r="F156" s="152" t="s">
        <v>170</v>
      </c>
      <c r="H156" s="151" t="s">
        <v>1</v>
      </c>
      <c r="I156" s="153"/>
      <c r="L156" s="150"/>
      <c r="M156" s="154"/>
      <c r="T156" s="155"/>
      <c r="AT156" s="151" t="s">
        <v>140</v>
      </c>
      <c r="AU156" s="151" t="s">
        <v>90</v>
      </c>
      <c r="AV156" s="12" t="s">
        <v>88</v>
      </c>
      <c r="AW156" s="12" t="s">
        <v>36</v>
      </c>
      <c r="AX156" s="12" t="s">
        <v>80</v>
      </c>
      <c r="AY156" s="151" t="s">
        <v>127</v>
      </c>
    </row>
    <row r="157" spans="2:65" s="12" customFormat="1" ht="11.25">
      <c r="B157" s="150"/>
      <c r="D157" s="144" t="s">
        <v>140</v>
      </c>
      <c r="E157" s="151" t="s">
        <v>1</v>
      </c>
      <c r="F157" s="152" t="s">
        <v>171</v>
      </c>
      <c r="H157" s="151" t="s">
        <v>1</v>
      </c>
      <c r="I157" s="153"/>
      <c r="L157" s="150"/>
      <c r="M157" s="154"/>
      <c r="T157" s="155"/>
      <c r="AT157" s="151" t="s">
        <v>140</v>
      </c>
      <c r="AU157" s="151" t="s">
        <v>90</v>
      </c>
      <c r="AV157" s="12" t="s">
        <v>88</v>
      </c>
      <c r="AW157" s="12" t="s">
        <v>36</v>
      </c>
      <c r="AX157" s="12" t="s">
        <v>80</v>
      </c>
      <c r="AY157" s="151" t="s">
        <v>127</v>
      </c>
    </row>
    <row r="158" spans="2:65" s="13" customFormat="1" ht="11.25">
      <c r="B158" s="156"/>
      <c r="D158" s="144" t="s">
        <v>140</v>
      </c>
      <c r="E158" s="157" t="s">
        <v>1</v>
      </c>
      <c r="F158" s="158" t="s">
        <v>172</v>
      </c>
      <c r="H158" s="159">
        <v>480</v>
      </c>
      <c r="I158" s="160"/>
      <c r="L158" s="156"/>
      <c r="M158" s="161"/>
      <c r="T158" s="162"/>
      <c r="AT158" s="157" t="s">
        <v>140</v>
      </c>
      <c r="AU158" s="157" t="s">
        <v>90</v>
      </c>
      <c r="AV158" s="13" t="s">
        <v>90</v>
      </c>
      <c r="AW158" s="13" t="s">
        <v>36</v>
      </c>
      <c r="AX158" s="13" t="s">
        <v>88</v>
      </c>
      <c r="AY158" s="157" t="s">
        <v>127</v>
      </c>
    </row>
    <row r="159" spans="2:65" s="1" customFormat="1" ht="24.2" customHeight="1">
      <c r="B159" s="31"/>
      <c r="C159" s="131" t="s">
        <v>173</v>
      </c>
      <c r="D159" s="131" t="s">
        <v>129</v>
      </c>
      <c r="E159" s="132" t="s">
        <v>174</v>
      </c>
      <c r="F159" s="133" t="s">
        <v>175</v>
      </c>
      <c r="G159" s="134" t="s">
        <v>176</v>
      </c>
      <c r="H159" s="135">
        <v>20</v>
      </c>
      <c r="I159" s="136"/>
      <c r="J159" s="137">
        <f>ROUND(I159*H159,2)</f>
        <v>0</v>
      </c>
      <c r="K159" s="133" t="s">
        <v>133</v>
      </c>
      <c r="L159" s="31"/>
      <c r="M159" s="138" t="s">
        <v>1</v>
      </c>
      <c r="N159" s="139" t="s">
        <v>45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134</v>
      </c>
      <c r="AT159" s="142" t="s">
        <v>129</v>
      </c>
      <c r="AU159" s="142" t="s">
        <v>90</v>
      </c>
      <c r="AY159" s="16" t="s">
        <v>127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88</v>
      </c>
      <c r="BK159" s="143">
        <f>ROUND(I159*H159,2)</f>
        <v>0</v>
      </c>
      <c r="BL159" s="16" t="s">
        <v>134</v>
      </c>
      <c r="BM159" s="142" t="s">
        <v>177</v>
      </c>
    </row>
    <row r="160" spans="2:65" s="1" customFormat="1" ht="19.5">
      <c r="B160" s="31"/>
      <c r="D160" s="144" t="s">
        <v>136</v>
      </c>
      <c r="F160" s="145" t="s">
        <v>178</v>
      </c>
      <c r="I160" s="146"/>
      <c r="L160" s="31"/>
      <c r="M160" s="147"/>
      <c r="T160" s="55"/>
      <c r="AT160" s="16" t="s">
        <v>136</v>
      </c>
      <c r="AU160" s="16" t="s">
        <v>90</v>
      </c>
    </row>
    <row r="161" spans="2:65" s="1" customFormat="1" ht="11.25">
      <c r="B161" s="31"/>
      <c r="D161" s="148" t="s">
        <v>138</v>
      </c>
      <c r="F161" s="149" t="s">
        <v>179</v>
      </c>
      <c r="I161" s="146"/>
      <c r="L161" s="31"/>
      <c r="M161" s="147"/>
      <c r="T161" s="55"/>
      <c r="AT161" s="16" t="s">
        <v>138</v>
      </c>
      <c r="AU161" s="16" t="s">
        <v>90</v>
      </c>
    </row>
    <row r="162" spans="2:65" s="12" customFormat="1" ht="11.25">
      <c r="B162" s="150"/>
      <c r="D162" s="144" t="s">
        <v>140</v>
      </c>
      <c r="E162" s="151" t="s">
        <v>1</v>
      </c>
      <c r="F162" s="152" t="s">
        <v>170</v>
      </c>
      <c r="H162" s="151" t="s">
        <v>1</v>
      </c>
      <c r="I162" s="153"/>
      <c r="L162" s="150"/>
      <c r="M162" s="154"/>
      <c r="T162" s="155"/>
      <c r="AT162" s="151" t="s">
        <v>140</v>
      </c>
      <c r="AU162" s="151" t="s">
        <v>90</v>
      </c>
      <c r="AV162" s="12" t="s">
        <v>88</v>
      </c>
      <c r="AW162" s="12" t="s">
        <v>36</v>
      </c>
      <c r="AX162" s="12" t="s">
        <v>80</v>
      </c>
      <c r="AY162" s="151" t="s">
        <v>127</v>
      </c>
    </row>
    <row r="163" spans="2:65" s="12" customFormat="1" ht="11.25">
      <c r="B163" s="150"/>
      <c r="D163" s="144" t="s">
        <v>140</v>
      </c>
      <c r="E163" s="151" t="s">
        <v>1</v>
      </c>
      <c r="F163" s="152" t="s">
        <v>171</v>
      </c>
      <c r="H163" s="151" t="s">
        <v>1</v>
      </c>
      <c r="I163" s="153"/>
      <c r="L163" s="150"/>
      <c r="M163" s="154"/>
      <c r="T163" s="155"/>
      <c r="AT163" s="151" t="s">
        <v>140</v>
      </c>
      <c r="AU163" s="151" t="s">
        <v>90</v>
      </c>
      <c r="AV163" s="12" t="s">
        <v>88</v>
      </c>
      <c r="AW163" s="12" t="s">
        <v>36</v>
      </c>
      <c r="AX163" s="12" t="s">
        <v>80</v>
      </c>
      <c r="AY163" s="151" t="s">
        <v>127</v>
      </c>
    </row>
    <row r="164" spans="2:65" s="13" customFormat="1" ht="11.25">
      <c r="B164" s="156"/>
      <c r="D164" s="144" t="s">
        <v>140</v>
      </c>
      <c r="E164" s="157" t="s">
        <v>1</v>
      </c>
      <c r="F164" s="158" t="s">
        <v>180</v>
      </c>
      <c r="H164" s="159">
        <v>20</v>
      </c>
      <c r="I164" s="160"/>
      <c r="L164" s="156"/>
      <c r="M164" s="161"/>
      <c r="T164" s="162"/>
      <c r="AT164" s="157" t="s">
        <v>140</v>
      </c>
      <c r="AU164" s="157" t="s">
        <v>90</v>
      </c>
      <c r="AV164" s="13" t="s">
        <v>90</v>
      </c>
      <c r="AW164" s="13" t="s">
        <v>36</v>
      </c>
      <c r="AX164" s="13" t="s">
        <v>88</v>
      </c>
      <c r="AY164" s="157" t="s">
        <v>127</v>
      </c>
    </row>
    <row r="165" spans="2:65" s="1" customFormat="1" ht="24.2" customHeight="1">
      <c r="B165" s="31"/>
      <c r="C165" s="131" t="s">
        <v>181</v>
      </c>
      <c r="D165" s="131" t="s">
        <v>129</v>
      </c>
      <c r="E165" s="132" t="s">
        <v>182</v>
      </c>
      <c r="F165" s="133" t="s">
        <v>183</v>
      </c>
      <c r="G165" s="134" t="s">
        <v>158</v>
      </c>
      <c r="H165" s="135">
        <v>10.199999999999999</v>
      </c>
      <c r="I165" s="136"/>
      <c r="J165" s="137">
        <f>ROUND(I165*H165,2)</f>
        <v>0</v>
      </c>
      <c r="K165" s="133" t="s">
        <v>133</v>
      </c>
      <c r="L165" s="31"/>
      <c r="M165" s="138" t="s">
        <v>1</v>
      </c>
      <c r="N165" s="139" t="s">
        <v>45</v>
      </c>
      <c r="P165" s="140">
        <f>O165*H165</f>
        <v>0</v>
      </c>
      <c r="Q165" s="140">
        <v>8.6800000000000002E-3</v>
      </c>
      <c r="R165" s="140">
        <f>Q165*H165</f>
        <v>8.853599999999999E-2</v>
      </c>
      <c r="S165" s="140">
        <v>0</v>
      </c>
      <c r="T165" s="141">
        <f>S165*H165</f>
        <v>0</v>
      </c>
      <c r="AR165" s="142" t="s">
        <v>134</v>
      </c>
      <c r="AT165" s="142" t="s">
        <v>129</v>
      </c>
      <c r="AU165" s="142" t="s">
        <v>90</v>
      </c>
      <c r="AY165" s="16" t="s">
        <v>127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88</v>
      </c>
      <c r="BK165" s="143">
        <f>ROUND(I165*H165,2)</f>
        <v>0</v>
      </c>
      <c r="BL165" s="16" t="s">
        <v>134</v>
      </c>
      <c r="BM165" s="142" t="s">
        <v>184</v>
      </c>
    </row>
    <row r="166" spans="2:65" s="1" customFormat="1" ht="58.5">
      <c r="B166" s="31"/>
      <c r="D166" s="144" t="s">
        <v>136</v>
      </c>
      <c r="F166" s="145" t="s">
        <v>185</v>
      </c>
      <c r="I166" s="146"/>
      <c r="L166" s="31"/>
      <c r="M166" s="147"/>
      <c r="T166" s="55"/>
      <c r="AT166" s="16" t="s">
        <v>136</v>
      </c>
      <c r="AU166" s="16" t="s">
        <v>90</v>
      </c>
    </row>
    <row r="167" spans="2:65" s="1" customFormat="1" ht="11.25">
      <c r="B167" s="31"/>
      <c r="D167" s="148" t="s">
        <v>138</v>
      </c>
      <c r="F167" s="149" t="s">
        <v>186</v>
      </c>
      <c r="I167" s="146"/>
      <c r="L167" s="31"/>
      <c r="M167" s="147"/>
      <c r="T167" s="55"/>
      <c r="AT167" s="16" t="s">
        <v>138</v>
      </c>
      <c r="AU167" s="16" t="s">
        <v>90</v>
      </c>
    </row>
    <row r="168" spans="2:65" s="12" customFormat="1" ht="11.25">
      <c r="B168" s="150"/>
      <c r="D168" s="144" t="s">
        <v>140</v>
      </c>
      <c r="E168" s="151" t="s">
        <v>1</v>
      </c>
      <c r="F168" s="152" t="s">
        <v>187</v>
      </c>
      <c r="H168" s="151" t="s">
        <v>1</v>
      </c>
      <c r="I168" s="153"/>
      <c r="L168" s="150"/>
      <c r="M168" s="154"/>
      <c r="T168" s="155"/>
      <c r="AT168" s="151" t="s">
        <v>140</v>
      </c>
      <c r="AU168" s="151" t="s">
        <v>90</v>
      </c>
      <c r="AV168" s="12" t="s">
        <v>88</v>
      </c>
      <c r="AW168" s="12" t="s">
        <v>36</v>
      </c>
      <c r="AX168" s="12" t="s">
        <v>80</v>
      </c>
      <c r="AY168" s="151" t="s">
        <v>127</v>
      </c>
    </row>
    <row r="169" spans="2:65" s="12" customFormat="1" ht="11.25">
      <c r="B169" s="150"/>
      <c r="D169" s="144" t="s">
        <v>140</v>
      </c>
      <c r="E169" s="151" t="s">
        <v>1</v>
      </c>
      <c r="F169" s="152" t="s">
        <v>188</v>
      </c>
      <c r="H169" s="151" t="s">
        <v>1</v>
      </c>
      <c r="I169" s="153"/>
      <c r="L169" s="150"/>
      <c r="M169" s="154"/>
      <c r="T169" s="155"/>
      <c r="AT169" s="151" t="s">
        <v>140</v>
      </c>
      <c r="AU169" s="151" t="s">
        <v>90</v>
      </c>
      <c r="AV169" s="12" t="s">
        <v>88</v>
      </c>
      <c r="AW169" s="12" t="s">
        <v>36</v>
      </c>
      <c r="AX169" s="12" t="s">
        <v>80</v>
      </c>
      <c r="AY169" s="151" t="s">
        <v>127</v>
      </c>
    </row>
    <row r="170" spans="2:65" s="13" customFormat="1" ht="11.25">
      <c r="B170" s="156"/>
      <c r="D170" s="144" t="s">
        <v>140</v>
      </c>
      <c r="E170" s="157" t="s">
        <v>1</v>
      </c>
      <c r="F170" s="158" t="s">
        <v>189</v>
      </c>
      <c r="H170" s="159">
        <v>2.2000000000000002</v>
      </c>
      <c r="I170" s="160"/>
      <c r="L170" s="156"/>
      <c r="M170" s="161"/>
      <c r="T170" s="162"/>
      <c r="AT170" s="157" t="s">
        <v>140</v>
      </c>
      <c r="AU170" s="157" t="s">
        <v>90</v>
      </c>
      <c r="AV170" s="13" t="s">
        <v>90</v>
      </c>
      <c r="AW170" s="13" t="s">
        <v>36</v>
      </c>
      <c r="AX170" s="13" t="s">
        <v>80</v>
      </c>
      <c r="AY170" s="157" t="s">
        <v>127</v>
      </c>
    </row>
    <row r="171" spans="2:65" s="12" customFormat="1" ht="11.25">
      <c r="B171" s="150"/>
      <c r="D171" s="144" t="s">
        <v>140</v>
      </c>
      <c r="E171" s="151" t="s">
        <v>1</v>
      </c>
      <c r="F171" s="152" t="s">
        <v>190</v>
      </c>
      <c r="H171" s="151" t="s">
        <v>1</v>
      </c>
      <c r="I171" s="153"/>
      <c r="L171" s="150"/>
      <c r="M171" s="154"/>
      <c r="T171" s="155"/>
      <c r="AT171" s="151" t="s">
        <v>140</v>
      </c>
      <c r="AU171" s="151" t="s">
        <v>90</v>
      </c>
      <c r="AV171" s="12" t="s">
        <v>88</v>
      </c>
      <c r="AW171" s="12" t="s">
        <v>36</v>
      </c>
      <c r="AX171" s="12" t="s">
        <v>80</v>
      </c>
      <c r="AY171" s="151" t="s">
        <v>127</v>
      </c>
    </row>
    <row r="172" spans="2:65" s="13" customFormat="1" ht="11.25">
      <c r="B172" s="156"/>
      <c r="D172" s="144" t="s">
        <v>140</v>
      </c>
      <c r="E172" s="157" t="s">
        <v>1</v>
      </c>
      <c r="F172" s="158" t="s">
        <v>191</v>
      </c>
      <c r="H172" s="159">
        <v>8</v>
      </c>
      <c r="I172" s="160"/>
      <c r="L172" s="156"/>
      <c r="M172" s="161"/>
      <c r="T172" s="162"/>
      <c r="AT172" s="157" t="s">
        <v>140</v>
      </c>
      <c r="AU172" s="157" t="s">
        <v>90</v>
      </c>
      <c r="AV172" s="13" t="s">
        <v>90</v>
      </c>
      <c r="AW172" s="13" t="s">
        <v>36</v>
      </c>
      <c r="AX172" s="13" t="s">
        <v>80</v>
      </c>
      <c r="AY172" s="157" t="s">
        <v>127</v>
      </c>
    </row>
    <row r="173" spans="2:65" s="14" customFormat="1" ht="11.25">
      <c r="B173" s="163"/>
      <c r="D173" s="144" t="s">
        <v>140</v>
      </c>
      <c r="E173" s="164" t="s">
        <v>1</v>
      </c>
      <c r="F173" s="165" t="s">
        <v>146</v>
      </c>
      <c r="H173" s="166">
        <v>10.199999999999999</v>
      </c>
      <c r="I173" s="167"/>
      <c r="L173" s="163"/>
      <c r="M173" s="168"/>
      <c r="T173" s="169"/>
      <c r="AT173" s="164" t="s">
        <v>140</v>
      </c>
      <c r="AU173" s="164" t="s">
        <v>90</v>
      </c>
      <c r="AV173" s="14" t="s">
        <v>134</v>
      </c>
      <c r="AW173" s="14" t="s">
        <v>36</v>
      </c>
      <c r="AX173" s="14" t="s">
        <v>88</v>
      </c>
      <c r="AY173" s="164" t="s">
        <v>127</v>
      </c>
    </row>
    <row r="174" spans="2:65" s="1" customFormat="1" ht="24.2" customHeight="1">
      <c r="B174" s="31"/>
      <c r="C174" s="131" t="s">
        <v>192</v>
      </c>
      <c r="D174" s="131" t="s">
        <v>129</v>
      </c>
      <c r="E174" s="132" t="s">
        <v>193</v>
      </c>
      <c r="F174" s="133" t="s">
        <v>194</v>
      </c>
      <c r="G174" s="134" t="s">
        <v>158</v>
      </c>
      <c r="H174" s="135">
        <v>41.8</v>
      </c>
      <c r="I174" s="136"/>
      <c r="J174" s="137">
        <f>ROUND(I174*H174,2)</f>
        <v>0</v>
      </c>
      <c r="K174" s="133" t="s">
        <v>133</v>
      </c>
      <c r="L174" s="31"/>
      <c r="M174" s="138" t="s">
        <v>1</v>
      </c>
      <c r="N174" s="139" t="s">
        <v>45</v>
      </c>
      <c r="P174" s="140">
        <f>O174*H174</f>
        <v>0</v>
      </c>
      <c r="Q174" s="140">
        <v>3.6900000000000002E-2</v>
      </c>
      <c r="R174" s="140">
        <f>Q174*H174</f>
        <v>1.5424199999999999</v>
      </c>
      <c r="S174" s="140">
        <v>0</v>
      </c>
      <c r="T174" s="141">
        <f>S174*H174</f>
        <v>0</v>
      </c>
      <c r="AR174" s="142" t="s">
        <v>134</v>
      </c>
      <c r="AT174" s="142" t="s">
        <v>129</v>
      </c>
      <c r="AU174" s="142" t="s">
        <v>90</v>
      </c>
      <c r="AY174" s="16" t="s">
        <v>127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88</v>
      </c>
      <c r="BK174" s="143">
        <f>ROUND(I174*H174,2)</f>
        <v>0</v>
      </c>
      <c r="BL174" s="16" t="s">
        <v>134</v>
      </c>
      <c r="BM174" s="142" t="s">
        <v>195</v>
      </c>
    </row>
    <row r="175" spans="2:65" s="1" customFormat="1" ht="58.5">
      <c r="B175" s="31"/>
      <c r="D175" s="144" t="s">
        <v>136</v>
      </c>
      <c r="F175" s="145" t="s">
        <v>196</v>
      </c>
      <c r="I175" s="146"/>
      <c r="L175" s="31"/>
      <c r="M175" s="147"/>
      <c r="T175" s="55"/>
      <c r="AT175" s="16" t="s">
        <v>136</v>
      </c>
      <c r="AU175" s="16" t="s">
        <v>90</v>
      </c>
    </row>
    <row r="176" spans="2:65" s="1" customFormat="1" ht="11.25">
      <c r="B176" s="31"/>
      <c r="D176" s="148" t="s">
        <v>138</v>
      </c>
      <c r="F176" s="149" t="s">
        <v>197</v>
      </c>
      <c r="I176" s="146"/>
      <c r="L176" s="31"/>
      <c r="M176" s="147"/>
      <c r="T176" s="55"/>
      <c r="AT176" s="16" t="s">
        <v>138</v>
      </c>
      <c r="AU176" s="16" t="s">
        <v>90</v>
      </c>
    </row>
    <row r="177" spans="2:65" s="12" customFormat="1" ht="11.25">
      <c r="B177" s="150"/>
      <c r="D177" s="144" t="s">
        <v>140</v>
      </c>
      <c r="E177" s="151" t="s">
        <v>1</v>
      </c>
      <c r="F177" s="152" t="s">
        <v>187</v>
      </c>
      <c r="H177" s="151" t="s">
        <v>1</v>
      </c>
      <c r="I177" s="153"/>
      <c r="L177" s="150"/>
      <c r="M177" s="154"/>
      <c r="T177" s="155"/>
      <c r="AT177" s="151" t="s">
        <v>140</v>
      </c>
      <c r="AU177" s="151" t="s">
        <v>90</v>
      </c>
      <c r="AV177" s="12" t="s">
        <v>88</v>
      </c>
      <c r="AW177" s="12" t="s">
        <v>36</v>
      </c>
      <c r="AX177" s="12" t="s">
        <v>80</v>
      </c>
      <c r="AY177" s="151" t="s">
        <v>127</v>
      </c>
    </row>
    <row r="178" spans="2:65" s="12" customFormat="1" ht="11.25">
      <c r="B178" s="150"/>
      <c r="D178" s="144" t="s">
        <v>140</v>
      </c>
      <c r="E178" s="151" t="s">
        <v>1</v>
      </c>
      <c r="F178" s="152" t="s">
        <v>142</v>
      </c>
      <c r="H178" s="151" t="s">
        <v>1</v>
      </c>
      <c r="I178" s="153"/>
      <c r="L178" s="150"/>
      <c r="M178" s="154"/>
      <c r="T178" s="155"/>
      <c r="AT178" s="151" t="s">
        <v>140</v>
      </c>
      <c r="AU178" s="151" t="s">
        <v>90</v>
      </c>
      <c r="AV178" s="12" t="s">
        <v>88</v>
      </c>
      <c r="AW178" s="12" t="s">
        <v>36</v>
      </c>
      <c r="AX178" s="12" t="s">
        <v>80</v>
      </c>
      <c r="AY178" s="151" t="s">
        <v>127</v>
      </c>
    </row>
    <row r="179" spans="2:65" s="13" customFormat="1" ht="11.25">
      <c r="B179" s="156"/>
      <c r="D179" s="144" t="s">
        <v>140</v>
      </c>
      <c r="E179" s="157" t="s">
        <v>1</v>
      </c>
      <c r="F179" s="158" t="s">
        <v>198</v>
      </c>
      <c r="H179" s="159">
        <v>15.4</v>
      </c>
      <c r="I179" s="160"/>
      <c r="L179" s="156"/>
      <c r="M179" s="161"/>
      <c r="T179" s="162"/>
      <c r="AT179" s="157" t="s">
        <v>140</v>
      </c>
      <c r="AU179" s="157" t="s">
        <v>90</v>
      </c>
      <c r="AV179" s="13" t="s">
        <v>90</v>
      </c>
      <c r="AW179" s="13" t="s">
        <v>36</v>
      </c>
      <c r="AX179" s="13" t="s">
        <v>80</v>
      </c>
      <c r="AY179" s="157" t="s">
        <v>127</v>
      </c>
    </row>
    <row r="180" spans="2:65" s="12" customFormat="1" ht="11.25">
      <c r="B180" s="150"/>
      <c r="D180" s="144" t="s">
        <v>140</v>
      </c>
      <c r="E180" s="151" t="s">
        <v>1</v>
      </c>
      <c r="F180" s="152" t="s">
        <v>144</v>
      </c>
      <c r="H180" s="151" t="s">
        <v>1</v>
      </c>
      <c r="I180" s="153"/>
      <c r="L180" s="150"/>
      <c r="M180" s="154"/>
      <c r="T180" s="155"/>
      <c r="AT180" s="151" t="s">
        <v>140</v>
      </c>
      <c r="AU180" s="151" t="s">
        <v>90</v>
      </c>
      <c r="AV180" s="12" t="s">
        <v>88</v>
      </c>
      <c r="AW180" s="12" t="s">
        <v>36</v>
      </c>
      <c r="AX180" s="12" t="s">
        <v>80</v>
      </c>
      <c r="AY180" s="151" t="s">
        <v>127</v>
      </c>
    </row>
    <row r="181" spans="2:65" s="13" customFormat="1" ht="11.25">
      <c r="B181" s="156"/>
      <c r="D181" s="144" t="s">
        <v>140</v>
      </c>
      <c r="E181" s="157" t="s">
        <v>1</v>
      </c>
      <c r="F181" s="158" t="s">
        <v>199</v>
      </c>
      <c r="H181" s="159">
        <v>26.4</v>
      </c>
      <c r="I181" s="160"/>
      <c r="L181" s="156"/>
      <c r="M181" s="161"/>
      <c r="T181" s="162"/>
      <c r="AT181" s="157" t="s">
        <v>140</v>
      </c>
      <c r="AU181" s="157" t="s">
        <v>90</v>
      </c>
      <c r="AV181" s="13" t="s">
        <v>90</v>
      </c>
      <c r="AW181" s="13" t="s">
        <v>36</v>
      </c>
      <c r="AX181" s="13" t="s">
        <v>80</v>
      </c>
      <c r="AY181" s="157" t="s">
        <v>127</v>
      </c>
    </row>
    <row r="182" spans="2:65" s="14" customFormat="1" ht="11.25">
      <c r="B182" s="163"/>
      <c r="D182" s="144" t="s">
        <v>140</v>
      </c>
      <c r="E182" s="164" t="s">
        <v>1</v>
      </c>
      <c r="F182" s="165" t="s">
        <v>146</v>
      </c>
      <c r="H182" s="166">
        <v>41.8</v>
      </c>
      <c r="I182" s="167"/>
      <c r="L182" s="163"/>
      <c r="M182" s="168"/>
      <c r="T182" s="169"/>
      <c r="AT182" s="164" t="s">
        <v>140</v>
      </c>
      <c r="AU182" s="164" t="s">
        <v>90</v>
      </c>
      <c r="AV182" s="14" t="s">
        <v>134</v>
      </c>
      <c r="AW182" s="14" t="s">
        <v>36</v>
      </c>
      <c r="AX182" s="14" t="s">
        <v>88</v>
      </c>
      <c r="AY182" s="164" t="s">
        <v>127</v>
      </c>
    </row>
    <row r="183" spans="2:65" s="1" customFormat="1" ht="33" customHeight="1">
      <c r="B183" s="31"/>
      <c r="C183" s="131" t="s">
        <v>200</v>
      </c>
      <c r="D183" s="131" t="s">
        <v>129</v>
      </c>
      <c r="E183" s="132" t="s">
        <v>201</v>
      </c>
      <c r="F183" s="133" t="s">
        <v>202</v>
      </c>
      <c r="G183" s="134" t="s">
        <v>203</v>
      </c>
      <c r="H183" s="135">
        <v>5</v>
      </c>
      <c r="I183" s="136"/>
      <c r="J183" s="137">
        <f>ROUND(I183*H183,2)</f>
        <v>0</v>
      </c>
      <c r="K183" s="133" t="s">
        <v>133</v>
      </c>
      <c r="L183" s="31"/>
      <c r="M183" s="138" t="s">
        <v>1</v>
      </c>
      <c r="N183" s="139" t="s">
        <v>45</v>
      </c>
      <c r="P183" s="140">
        <f>O183*H183</f>
        <v>0</v>
      </c>
      <c r="Q183" s="140">
        <v>6.4999999999999997E-4</v>
      </c>
      <c r="R183" s="140">
        <f>Q183*H183</f>
        <v>3.2499999999999999E-3</v>
      </c>
      <c r="S183" s="140">
        <v>0</v>
      </c>
      <c r="T183" s="141">
        <f>S183*H183</f>
        <v>0</v>
      </c>
      <c r="AR183" s="142" t="s">
        <v>134</v>
      </c>
      <c r="AT183" s="142" t="s">
        <v>129</v>
      </c>
      <c r="AU183" s="142" t="s">
        <v>90</v>
      </c>
      <c r="AY183" s="16" t="s">
        <v>127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6" t="s">
        <v>88</v>
      </c>
      <c r="BK183" s="143">
        <f>ROUND(I183*H183,2)</f>
        <v>0</v>
      </c>
      <c r="BL183" s="16" t="s">
        <v>134</v>
      </c>
      <c r="BM183" s="142" t="s">
        <v>204</v>
      </c>
    </row>
    <row r="184" spans="2:65" s="1" customFormat="1" ht="19.5">
      <c r="B184" s="31"/>
      <c r="D184" s="144" t="s">
        <v>136</v>
      </c>
      <c r="F184" s="145" t="s">
        <v>205</v>
      </c>
      <c r="I184" s="146"/>
      <c r="L184" s="31"/>
      <c r="M184" s="147"/>
      <c r="T184" s="55"/>
      <c r="AT184" s="16" t="s">
        <v>136</v>
      </c>
      <c r="AU184" s="16" t="s">
        <v>90</v>
      </c>
    </row>
    <row r="185" spans="2:65" s="1" customFormat="1" ht="11.25">
      <c r="B185" s="31"/>
      <c r="D185" s="148" t="s">
        <v>138</v>
      </c>
      <c r="F185" s="149" t="s">
        <v>206</v>
      </c>
      <c r="I185" s="146"/>
      <c r="L185" s="31"/>
      <c r="M185" s="147"/>
      <c r="T185" s="55"/>
      <c r="AT185" s="16" t="s">
        <v>138</v>
      </c>
      <c r="AU185" s="16" t="s">
        <v>90</v>
      </c>
    </row>
    <row r="186" spans="2:65" s="12" customFormat="1" ht="11.25">
      <c r="B186" s="150"/>
      <c r="D186" s="144" t="s">
        <v>140</v>
      </c>
      <c r="E186" s="151" t="s">
        <v>1</v>
      </c>
      <c r="F186" s="152" t="s">
        <v>170</v>
      </c>
      <c r="H186" s="151" t="s">
        <v>1</v>
      </c>
      <c r="I186" s="153"/>
      <c r="L186" s="150"/>
      <c r="M186" s="154"/>
      <c r="T186" s="155"/>
      <c r="AT186" s="151" t="s">
        <v>140</v>
      </c>
      <c r="AU186" s="151" t="s">
        <v>90</v>
      </c>
      <c r="AV186" s="12" t="s">
        <v>88</v>
      </c>
      <c r="AW186" s="12" t="s">
        <v>36</v>
      </c>
      <c r="AX186" s="12" t="s">
        <v>80</v>
      </c>
      <c r="AY186" s="151" t="s">
        <v>127</v>
      </c>
    </row>
    <row r="187" spans="2:65" s="13" customFormat="1" ht="11.25">
      <c r="B187" s="156"/>
      <c r="D187" s="144" t="s">
        <v>140</v>
      </c>
      <c r="E187" s="157" t="s">
        <v>1</v>
      </c>
      <c r="F187" s="158" t="s">
        <v>173</v>
      </c>
      <c r="H187" s="159">
        <v>5</v>
      </c>
      <c r="I187" s="160"/>
      <c r="L187" s="156"/>
      <c r="M187" s="161"/>
      <c r="T187" s="162"/>
      <c r="AT187" s="157" t="s">
        <v>140</v>
      </c>
      <c r="AU187" s="157" t="s">
        <v>90</v>
      </c>
      <c r="AV187" s="13" t="s">
        <v>90</v>
      </c>
      <c r="AW187" s="13" t="s">
        <v>36</v>
      </c>
      <c r="AX187" s="13" t="s">
        <v>88</v>
      </c>
      <c r="AY187" s="157" t="s">
        <v>127</v>
      </c>
    </row>
    <row r="188" spans="2:65" s="1" customFormat="1" ht="37.9" customHeight="1">
      <c r="B188" s="31"/>
      <c r="C188" s="131" t="s">
        <v>207</v>
      </c>
      <c r="D188" s="131" t="s">
        <v>129</v>
      </c>
      <c r="E188" s="132" t="s">
        <v>208</v>
      </c>
      <c r="F188" s="133" t="s">
        <v>209</v>
      </c>
      <c r="G188" s="134" t="s">
        <v>203</v>
      </c>
      <c r="H188" s="135">
        <v>5</v>
      </c>
      <c r="I188" s="136"/>
      <c r="J188" s="137">
        <f>ROUND(I188*H188,2)</f>
        <v>0</v>
      </c>
      <c r="K188" s="133" t="s">
        <v>133</v>
      </c>
      <c r="L188" s="31"/>
      <c r="M188" s="138" t="s">
        <v>1</v>
      </c>
      <c r="N188" s="139" t="s">
        <v>45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134</v>
      </c>
      <c r="AT188" s="142" t="s">
        <v>129</v>
      </c>
      <c r="AU188" s="142" t="s">
        <v>90</v>
      </c>
      <c r="AY188" s="16" t="s">
        <v>127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88</v>
      </c>
      <c r="BK188" s="143">
        <f>ROUND(I188*H188,2)</f>
        <v>0</v>
      </c>
      <c r="BL188" s="16" t="s">
        <v>134</v>
      </c>
      <c r="BM188" s="142" t="s">
        <v>210</v>
      </c>
    </row>
    <row r="189" spans="2:65" s="1" customFormat="1" ht="19.5">
      <c r="B189" s="31"/>
      <c r="D189" s="144" t="s">
        <v>136</v>
      </c>
      <c r="F189" s="145" t="s">
        <v>211</v>
      </c>
      <c r="I189" s="146"/>
      <c r="L189" s="31"/>
      <c r="M189" s="147"/>
      <c r="T189" s="55"/>
      <c r="AT189" s="16" t="s">
        <v>136</v>
      </c>
      <c r="AU189" s="16" t="s">
        <v>90</v>
      </c>
    </row>
    <row r="190" spans="2:65" s="1" customFormat="1" ht="11.25">
      <c r="B190" s="31"/>
      <c r="D190" s="148" t="s">
        <v>138</v>
      </c>
      <c r="F190" s="149" t="s">
        <v>212</v>
      </c>
      <c r="I190" s="146"/>
      <c r="L190" s="31"/>
      <c r="M190" s="147"/>
      <c r="T190" s="55"/>
      <c r="AT190" s="16" t="s">
        <v>138</v>
      </c>
      <c r="AU190" s="16" t="s">
        <v>90</v>
      </c>
    </row>
    <row r="191" spans="2:65" s="12" customFormat="1" ht="11.25">
      <c r="B191" s="150"/>
      <c r="D191" s="144" t="s">
        <v>140</v>
      </c>
      <c r="E191" s="151" t="s">
        <v>1</v>
      </c>
      <c r="F191" s="152" t="s">
        <v>170</v>
      </c>
      <c r="H191" s="151" t="s">
        <v>1</v>
      </c>
      <c r="I191" s="153"/>
      <c r="L191" s="150"/>
      <c r="M191" s="154"/>
      <c r="T191" s="155"/>
      <c r="AT191" s="151" t="s">
        <v>140</v>
      </c>
      <c r="AU191" s="151" t="s">
        <v>90</v>
      </c>
      <c r="AV191" s="12" t="s">
        <v>88</v>
      </c>
      <c r="AW191" s="12" t="s">
        <v>36</v>
      </c>
      <c r="AX191" s="12" t="s">
        <v>80</v>
      </c>
      <c r="AY191" s="151" t="s">
        <v>127</v>
      </c>
    </row>
    <row r="192" spans="2:65" s="13" customFormat="1" ht="11.25">
      <c r="B192" s="156"/>
      <c r="D192" s="144" t="s">
        <v>140</v>
      </c>
      <c r="E192" s="157" t="s">
        <v>1</v>
      </c>
      <c r="F192" s="158" t="s">
        <v>173</v>
      </c>
      <c r="H192" s="159">
        <v>5</v>
      </c>
      <c r="I192" s="160"/>
      <c r="L192" s="156"/>
      <c r="M192" s="161"/>
      <c r="T192" s="162"/>
      <c r="AT192" s="157" t="s">
        <v>140</v>
      </c>
      <c r="AU192" s="157" t="s">
        <v>90</v>
      </c>
      <c r="AV192" s="13" t="s">
        <v>90</v>
      </c>
      <c r="AW192" s="13" t="s">
        <v>36</v>
      </c>
      <c r="AX192" s="13" t="s">
        <v>88</v>
      </c>
      <c r="AY192" s="157" t="s">
        <v>127</v>
      </c>
    </row>
    <row r="193" spans="2:65" s="1" customFormat="1" ht="24.2" customHeight="1">
      <c r="B193" s="31"/>
      <c r="C193" s="131" t="s">
        <v>213</v>
      </c>
      <c r="D193" s="131" t="s">
        <v>129</v>
      </c>
      <c r="E193" s="132" t="s">
        <v>214</v>
      </c>
      <c r="F193" s="133" t="s">
        <v>215</v>
      </c>
      <c r="G193" s="134" t="s">
        <v>132</v>
      </c>
      <c r="H193" s="135">
        <v>18</v>
      </c>
      <c r="I193" s="136"/>
      <c r="J193" s="137">
        <f>ROUND(I193*H193,2)</f>
        <v>0</v>
      </c>
      <c r="K193" s="133" t="s">
        <v>133</v>
      </c>
      <c r="L193" s="31"/>
      <c r="M193" s="138" t="s">
        <v>1</v>
      </c>
      <c r="N193" s="139" t="s">
        <v>45</v>
      </c>
      <c r="P193" s="140">
        <f>O193*H193</f>
        <v>0</v>
      </c>
      <c r="Q193" s="140">
        <v>6.4000000000000005E-4</v>
      </c>
      <c r="R193" s="140">
        <f>Q193*H193</f>
        <v>1.1520000000000001E-2</v>
      </c>
      <c r="S193" s="140">
        <v>0</v>
      </c>
      <c r="T193" s="141">
        <f>S193*H193</f>
        <v>0</v>
      </c>
      <c r="AR193" s="142" t="s">
        <v>134</v>
      </c>
      <c r="AT193" s="142" t="s">
        <v>129</v>
      </c>
      <c r="AU193" s="142" t="s">
        <v>90</v>
      </c>
      <c r="AY193" s="16" t="s">
        <v>127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88</v>
      </c>
      <c r="BK193" s="143">
        <f>ROUND(I193*H193,2)</f>
        <v>0</v>
      </c>
      <c r="BL193" s="16" t="s">
        <v>134</v>
      </c>
      <c r="BM193" s="142" t="s">
        <v>216</v>
      </c>
    </row>
    <row r="194" spans="2:65" s="1" customFormat="1" ht="19.5">
      <c r="B194" s="31"/>
      <c r="D194" s="144" t="s">
        <v>136</v>
      </c>
      <c r="F194" s="145" t="s">
        <v>217</v>
      </c>
      <c r="I194" s="146"/>
      <c r="L194" s="31"/>
      <c r="M194" s="147"/>
      <c r="T194" s="55"/>
      <c r="AT194" s="16" t="s">
        <v>136</v>
      </c>
      <c r="AU194" s="16" t="s">
        <v>90</v>
      </c>
    </row>
    <row r="195" spans="2:65" s="1" customFormat="1" ht="11.25">
      <c r="B195" s="31"/>
      <c r="D195" s="148" t="s">
        <v>138</v>
      </c>
      <c r="F195" s="149" t="s">
        <v>218</v>
      </c>
      <c r="I195" s="146"/>
      <c r="L195" s="31"/>
      <c r="M195" s="147"/>
      <c r="T195" s="55"/>
      <c r="AT195" s="16" t="s">
        <v>138</v>
      </c>
      <c r="AU195" s="16" t="s">
        <v>90</v>
      </c>
    </row>
    <row r="196" spans="2:65" s="12" customFormat="1" ht="11.25">
      <c r="B196" s="150"/>
      <c r="D196" s="144" t="s">
        <v>140</v>
      </c>
      <c r="E196" s="151" t="s">
        <v>1</v>
      </c>
      <c r="F196" s="152" t="s">
        <v>170</v>
      </c>
      <c r="H196" s="151" t="s">
        <v>1</v>
      </c>
      <c r="I196" s="153"/>
      <c r="L196" s="150"/>
      <c r="M196" s="154"/>
      <c r="T196" s="155"/>
      <c r="AT196" s="151" t="s">
        <v>140</v>
      </c>
      <c r="AU196" s="151" t="s">
        <v>90</v>
      </c>
      <c r="AV196" s="12" t="s">
        <v>88</v>
      </c>
      <c r="AW196" s="12" t="s">
        <v>36</v>
      </c>
      <c r="AX196" s="12" t="s">
        <v>80</v>
      </c>
      <c r="AY196" s="151" t="s">
        <v>127</v>
      </c>
    </row>
    <row r="197" spans="2:65" s="13" customFormat="1" ht="11.25">
      <c r="B197" s="156"/>
      <c r="D197" s="144" t="s">
        <v>140</v>
      </c>
      <c r="E197" s="157" t="s">
        <v>1</v>
      </c>
      <c r="F197" s="158" t="s">
        <v>219</v>
      </c>
      <c r="H197" s="159">
        <v>18</v>
      </c>
      <c r="I197" s="160"/>
      <c r="L197" s="156"/>
      <c r="M197" s="161"/>
      <c r="T197" s="162"/>
      <c r="AT197" s="157" t="s">
        <v>140</v>
      </c>
      <c r="AU197" s="157" t="s">
        <v>90</v>
      </c>
      <c r="AV197" s="13" t="s">
        <v>90</v>
      </c>
      <c r="AW197" s="13" t="s">
        <v>36</v>
      </c>
      <c r="AX197" s="13" t="s">
        <v>88</v>
      </c>
      <c r="AY197" s="157" t="s">
        <v>127</v>
      </c>
    </row>
    <row r="198" spans="2:65" s="1" customFormat="1" ht="24.2" customHeight="1">
      <c r="B198" s="31"/>
      <c r="C198" s="131" t="s">
        <v>220</v>
      </c>
      <c r="D198" s="131" t="s">
        <v>129</v>
      </c>
      <c r="E198" s="132" t="s">
        <v>221</v>
      </c>
      <c r="F198" s="133" t="s">
        <v>222</v>
      </c>
      <c r="G198" s="134" t="s">
        <v>132</v>
      </c>
      <c r="H198" s="135">
        <v>18</v>
      </c>
      <c r="I198" s="136"/>
      <c r="J198" s="137">
        <f>ROUND(I198*H198,2)</f>
        <v>0</v>
      </c>
      <c r="K198" s="133" t="s">
        <v>133</v>
      </c>
      <c r="L198" s="31"/>
      <c r="M198" s="138" t="s">
        <v>1</v>
      </c>
      <c r="N198" s="139" t="s">
        <v>45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134</v>
      </c>
      <c r="AT198" s="142" t="s">
        <v>129</v>
      </c>
      <c r="AU198" s="142" t="s">
        <v>90</v>
      </c>
      <c r="AY198" s="16" t="s">
        <v>127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88</v>
      </c>
      <c r="BK198" s="143">
        <f>ROUND(I198*H198,2)</f>
        <v>0</v>
      </c>
      <c r="BL198" s="16" t="s">
        <v>134</v>
      </c>
      <c r="BM198" s="142" t="s">
        <v>223</v>
      </c>
    </row>
    <row r="199" spans="2:65" s="1" customFormat="1" ht="19.5">
      <c r="B199" s="31"/>
      <c r="D199" s="144" t="s">
        <v>136</v>
      </c>
      <c r="F199" s="145" t="s">
        <v>224</v>
      </c>
      <c r="I199" s="146"/>
      <c r="L199" s="31"/>
      <c r="M199" s="147"/>
      <c r="T199" s="55"/>
      <c r="AT199" s="16" t="s">
        <v>136</v>
      </c>
      <c r="AU199" s="16" t="s">
        <v>90</v>
      </c>
    </row>
    <row r="200" spans="2:65" s="1" customFormat="1" ht="11.25">
      <c r="B200" s="31"/>
      <c r="D200" s="148" t="s">
        <v>138</v>
      </c>
      <c r="F200" s="149" t="s">
        <v>225</v>
      </c>
      <c r="I200" s="146"/>
      <c r="L200" s="31"/>
      <c r="M200" s="147"/>
      <c r="T200" s="55"/>
      <c r="AT200" s="16" t="s">
        <v>138</v>
      </c>
      <c r="AU200" s="16" t="s">
        <v>90</v>
      </c>
    </row>
    <row r="201" spans="2:65" s="12" customFormat="1" ht="11.25">
      <c r="B201" s="150"/>
      <c r="D201" s="144" t="s">
        <v>140</v>
      </c>
      <c r="E201" s="151" t="s">
        <v>1</v>
      </c>
      <c r="F201" s="152" t="s">
        <v>170</v>
      </c>
      <c r="H201" s="151" t="s">
        <v>1</v>
      </c>
      <c r="I201" s="153"/>
      <c r="L201" s="150"/>
      <c r="M201" s="154"/>
      <c r="T201" s="155"/>
      <c r="AT201" s="151" t="s">
        <v>140</v>
      </c>
      <c r="AU201" s="151" t="s">
        <v>90</v>
      </c>
      <c r="AV201" s="12" t="s">
        <v>88</v>
      </c>
      <c r="AW201" s="12" t="s">
        <v>36</v>
      </c>
      <c r="AX201" s="12" t="s">
        <v>80</v>
      </c>
      <c r="AY201" s="151" t="s">
        <v>127</v>
      </c>
    </row>
    <row r="202" spans="2:65" s="13" customFormat="1" ht="11.25">
      <c r="B202" s="156"/>
      <c r="D202" s="144" t="s">
        <v>140</v>
      </c>
      <c r="E202" s="157" t="s">
        <v>1</v>
      </c>
      <c r="F202" s="158" t="s">
        <v>219</v>
      </c>
      <c r="H202" s="159">
        <v>18</v>
      </c>
      <c r="I202" s="160"/>
      <c r="L202" s="156"/>
      <c r="M202" s="161"/>
      <c r="T202" s="162"/>
      <c r="AT202" s="157" t="s">
        <v>140</v>
      </c>
      <c r="AU202" s="157" t="s">
        <v>90</v>
      </c>
      <c r="AV202" s="13" t="s">
        <v>90</v>
      </c>
      <c r="AW202" s="13" t="s">
        <v>36</v>
      </c>
      <c r="AX202" s="13" t="s">
        <v>88</v>
      </c>
      <c r="AY202" s="157" t="s">
        <v>127</v>
      </c>
    </row>
    <row r="203" spans="2:65" s="1" customFormat="1" ht="24.2" customHeight="1">
      <c r="B203" s="31"/>
      <c r="C203" s="131" t="s">
        <v>8</v>
      </c>
      <c r="D203" s="131" t="s">
        <v>129</v>
      </c>
      <c r="E203" s="132" t="s">
        <v>226</v>
      </c>
      <c r="F203" s="133" t="s">
        <v>227</v>
      </c>
      <c r="G203" s="134" t="s">
        <v>158</v>
      </c>
      <c r="H203" s="135">
        <v>114</v>
      </c>
      <c r="I203" s="136"/>
      <c r="J203" s="137">
        <f>ROUND(I203*H203,2)</f>
        <v>0</v>
      </c>
      <c r="K203" s="133" t="s">
        <v>133</v>
      </c>
      <c r="L203" s="31"/>
      <c r="M203" s="138" t="s">
        <v>1</v>
      </c>
      <c r="N203" s="139" t="s">
        <v>45</v>
      </c>
      <c r="P203" s="140">
        <f>O203*H203</f>
        <v>0</v>
      </c>
      <c r="Q203" s="140">
        <v>2.9999999999999997E-4</v>
      </c>
      <c r="R203" s="140">
        <f>Q203*H203</f>
        <v>3.4199999999999994E-2</v>
      </c>
      <c r="S203" s="140">
        <v>0</v>
      </c>
      <c r="T203" s="141">
        <f>S203*H203</f>
        <v>0</v>
      </c>
      <c r="AR203" s="142" t="s">
        <v>134</v>
      </c>
      <c r="AT203" s="142" t="s">
        <v>129</v>
      </c>
      <c r="AU203" s="142" t="s">
        <v>90</v>
      </c>
      <c r="AY203" s="16" t="s">
        <v>127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88</v>
      </c>
      <c r="BK203" s="143">
        <f>ROUND(I203*H203,2)</f>
        <v>0</v>
      </c>
      <c r="BL203" s="16" t="s">
        <v>134</v>
      </c>
      <c r="BM203" s="142" t="s">
        <v>228</v>
      </c>
    </row>
    <row r="204" spans="2:65" s="1" customFormat="1" ht="29.25">
      <c r="B204" s="31"/>
      <c r="D204" s="144" t="s">
        <v>136</v>
      </c>
      <c r="F204" s="145" t="s">
        <v>229</v>
      </c>
      <c r="I204" s="146"/>
      <c r="L204" s="31"/>
      <c r="M204" s="147"/>
      <c r="T204" s="55"/>
      <c r="AT204" s="16" t="s">
        <v>136</v>
      </c>
      <c r="AU204" s="16" t="s">
        <v>90</v>
      </c>
    </row>
    <row r="205" spans="2:65" s="1" customFormat="1" ht="11.25">
      <c r="B205" s="31"/>
      <c r="D205" s="148" t="s">
        <v>138</v>
      </c>
      <c r="F205" s="149" t="s">
        <v>230</v>
      </c>
      <c r="I205" s="146"/>
      <c r="L205" s="31"/>
      <c r="M205" s="147"/>
      <c r="T205" s="55"/>
      <c r="AT205" s="16" t="s">
        <v>138</v>
      </c>
      <c r="AU205" s="16" t="s">
        <v>90</v>
      </c>
    </row>
    <row r="206" spans="2:65" s="12" customFormat="1" ht="11.25">
      <c r="B206" s="150"/>
      <c r="D206" s="144" t="s">
        <v>140</v>
      </c>
      <c r="E206" s="151" t="s">
        <v>1</v>
      </c>
      <c r="F206" s="152" t="s">
        <v>170</v>
      </c>
      <c r="H206" s="151" t="s">
        <v>1</v>
      </c>
      <c r="I206" s="153"/>
      <c r="L206" s="150"/>
      <c r="M206" s="154"/>
      <c r="T206" s="155"/>
      <c r="AT206" s="151" t="s">
        <v>140</v>
      </c>
      <c r="AU206" s="151" t="s">
        <v>90</v>
      </c>
      <c r="AV206" s="12" t="s">
        <v>88</v>
      </c>
      <c r="AW206" s="12" t="s">
        <v>36</v>
      </c>
      <c r="AX206" s="12" t="s">
        <v>80</v>
      </c>
      <c r="AY206" s="151" t="s">
        <v>127</v>
      </c>
    </row>
    <row r="207" spans="2:65" s="12" customFormat="1" ht="11.25">
      <c r="B207" s="150"/>
      <c r="D207" s="144" t="s">
        <v>140</v>
      </c>
      <c r="E207" s="151" t="s">
        <v>1</v>
      </c>
      <c r="F207" s="152" t="s">
        <v>231</v>
      </c>
      <c r="H207" s="151" t="s">
        <v>1</v>
      </c>
      <c r="I207" s="153"/>
      <c r="L207" s="150"/>
      <c r="M207" s="154"/>
      <c r="T207" s="155"/>
      <c r="AT207" s="151" t="s">
        <v>140</v>
      </c>
      <c r="AU207" s="151" t="s">
        <v>90</v>
      </c>
      <c r="AV207" s="12" t="s">
        <v>88</v>
      </c>
      <c r="AW207" s="12" t="s">
        <v>36</v>
      </c>
      <c r="AX207" s="12" t="s">
        <v>80</v>
      </c>
      <c r="AY207" s="151" t="s">
        <v>127</v>
      </c>
    </row>
    <row r="208" spans="2:65" s="13" customFormat="1" ht="11.25">
      <c r="B208" s="156"/>
      <c r="D208" s="144" t="s">
        <v>140</v>
      </c>
      <c r="E208" s="157" t="s">
        <v>1</v>
      </c>
      <c r="F208" s="158" t="s">
        <v>232</v>
      </c>
      <c r="H208" s="159">
        <v>114</v>
      </c>
      <c r="I208" s="160"/>
      <c r="L208" s="156"/>
      <c r="M208" s="161"/>
      <c r="T208" s="162"/>
      <c r="AT208" s="157" t="s">
        <v>140</v>
      </c>
      <c r="AU208" s="157" t="s">
        <v>90</v>
      </c>
      <c r="AV208" s="13" t="s">
        <v>90</v>
      </c>
      <c r="AW208" s="13" t="s">
        <v>36</v>
      </c>
      <c r="AX208" s="13" t="s">
        <v>80</v>
      </c>
      <c r="AY208" s="157" t="s">
        <v>127</v>
      </c>
    </row>
    <row r="209" spans="2:65" s="14" customFormat="1" ht="11.25">
      <c r="B209" s="163"/>
      <c r="D209" s="144" t="s">
        <v>140</v>
      </c>
      <c r="E209" s="164" t="s">
        <v>1</v>
      </c>
      <c r="F209" s="165" t="s">
        <v>146</v>
      </c>
      <c r="H209" s="166">
        <v>114</v>
      </c>
      <c r="I209" s="167"/>
      <c r="L209" s="163"/>
      <c r="M209" s="168"/>
      <c r="T209" s="169"/>
      <c r="AT209" s="164" t="s">
        <v>140</v>
      </c>
      <c r="AU209" s="164" t="s">
        <v>90</v>
      </c>
      <c r="AV209" s="14" t="s">
        <v>134</v>
      </c>
      <c r="AW209" s="14" t="s">
        <v>36</v>
      </c>
      <c r="AX209" s="14" t="s">
        <v>88</v>
      </c>
      <c r="AY209" s="164" t="s">
        <v>127</v>
      </c>
    </row>
    <row r="210" spans="2:65" s="1" customFormat="1" ht="33" customHeight="1">
      <c r="B210" s="31"/>
      <c r="C210" s="131" t="s">
        <v>233</v>
      </c>
      <c r="D210" s="131" t="s">
        <v>129</v>
      </c>
      <c r="E210" s="132" t="s">
        <v>234</v>
      </c>
      <c r="F210" s="133" t="s">
        <v>235</v>
      </c>
      <c r="G210" s="134" t="s">
        <v>158</v>
      </c>
      <c r="H210" s="135">
        <v>114</v>
      </c>
      <c r="I210" s="136"/>
      <c r="J210" s="137">
        <f>ROUND(I210*H210,2)</f>
        <v>0</v>
      </c>
      <c r="K210" s="133" t="s">
        <v>133</v>
      </c>
      <c r="L210" s="31"/>
      <c r="M210" s="138" t="s">
        <v>1</v>
      </c>
      <c r="N210" s="139" t="s">
        <v>45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134</v>
      </c>
      <c r="AT210" s="142" t="s">
        <v>129</v>
      </c>
      <c r="AU210" s="142" t="s">
        <v>90</v>
      </c>
      <c r="AY210" s="16" t="s">
        <v>127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88</v>
      </c>
      <c r="BK210" s="143">
        <f>ROUND(I210*H210,2)</f>
        <v>0</v>
      </c>
      <c r="BL210" s="16" t="s">
        <v>134</v>
      </c>
      <c r="BM210" s="142" t="s">
        <v>236</v>
      </c>
    </row>
    <row r="211" spans="2:65" s="1" customFormat="1" ht="29.25">
      <c r="B211" s="31"/>
      <c r="D211" s="144" t="s">
        <v>136</v>
      </c>
      <c r="F211" s="145" t="s">
        <v>237</v>
      </c>
      <c r="I211" s="146"/>
      <c r="L211" s="31"/>
      <c r="M211" s="147"/>
      <c r="T211" s="55"/>
      <c r="AT211" s="16" t="s">
        <v>136</v>
      </c>
      <c r="AU211" s="16" t="s">
        <v>90</v>
      </c>
    </row>
    <row r="212" spans="2:65" s="1" customFormat="1" ht="11.25">
      <c r="B212" s="31"/>
      <c r="D212" s="148" t="s">
        <v>138</v>
      </c>
      <c r="F212" s="149" t="s">
        <v>238</v>
      </c>
      <c r="I212" s="146"/>
      <c r="L212" s="31"/>
      <c r="M212" s="147"/>
      <c r="T212" s="55"/>
      <c r="AT212" s="16" t="s">
        <v>138</v>
      </c>
      <c r="AU212" s="16" t="s">
        <v>90</v>
      </c>
    </row>
    <row r="213" spans="2:65" s="12" customFormat="1" ht="11.25">
      <c r="B213" s="150"/>
      <c r="D213" s="144" t="s">
        <v>140</v>
      </c>
      <c r="E213" s="151" t="s">
        <v>1</v>
      </c>
      <c r="F213" s="152" t="s">
        <v>170</v>
      </c>
      <c r="H213" s="151" t="s">
        <v>1</v>
      </c>
      <c r="I213" s="153"/>
      <c r="L213" s="150"/>
      <c r="M213" s="154"/>
      <c r="T213" s="155"/>
      <c r="AT213" s="151" t="s">
        <v>140</v>
      </c>
      <c r="AU213" s="151" t="s">
        <v>90</v>
      </c>
      <c r="AV213" s="12" t="s">
        <v>88</v>
      </c>
      <c r="AW213" s="12" t="s">
        <v>36</v>
      </c>
      <c r="AX213" s="12" t="s">
        <v>80</v>
      </c>
      <c r="AY213" s="151" t="s">
        <v>127</v>
      </c>
    </row>
    <row r="214" spans="2:65" s="12" customFormat="1" ht="11.25">
      <c r="B214" s="150"/>
      <c r="D214" s="144" t="s">
        <v>140</v>
      </c>
      <c r="E214" s="151" t="s">
        <v>1</v>
      </c>
      <c r="F214" s="152" t="s">
        <v>231</v>
      </c>
      <c r="H214" s="151" t="s">
        <v>1</v>
      </c>
      <c r="I214" s="153"/>
      <c r="L214" s="150"/>
      <c r="M214" s="154"/>
      <c r="T214" s="155"/>
      <c r="AT214" s="151" t="s">
        <v>140</v>
      </c>
      <c r="AU214" s="151" t="s">
        <v>90</v>
      </c>
      <c r="AV214" s="12" t="s">
        <v>88</v>
      </c>
      <c r="AW214" s="12" t="s">
        <v>36</v>
      </c>
      <c r="AX214" s="12" t="s">
        <v>80</v>
      </c>
      <c r="AY214" s="151" t="s">
        <v>127</v>
      </c>
    </row>
    <row r="215" spans="2:65" s="13" customFormat="1" ht="11.25">
      <c r="B215" s="156"/>
      <c r="D215" s="144" t="s">
        <v>140</v>
      </c>
      <c r="E215" s="157" t="s">
        <v>1</v>
      </c>
      <c r="F215" s="158" t="s">
        <v>232</v>
      </c>
      <c r="H215" s="159">
        <v>114</v>
      </c>
      <c r="I215" s="160"/>
      <c r="L215" s="156"/>
      <c r="M215" s="161"/>
      <c r="T215" s="162"/>
      <c r="AT215" s="157" t="s">
        <v>140</v>
      </c>
      <c r="AU215" s="157" t="s">
        <v>90</v>
      </c>
      <c r="AV215" s="13" t="s">
        <v>90</v>
      </c>
      <c r="AW215" s="13" t="s">
        <v>36</v>
      </c>
      <c r="AX215" s="13" t="s">
        <v>80</v>
      </c>
      <c r="AY215" s="157" t="s">
        <v>127</v>
      </c>
    </row>
    <row r="216" spans="2:65" s="14" customFormat="1" ht="11.25">
      <c r="B216" s="163"/>
      <c r="D216" s="144" t="s">
        <v>140</v>
      </c>
      <c r="E216" s="164" t="s">
        <v>1</v>
      </c>
      <c r="F216" s="165" t="s">
        <v>146</v>
      </c>
      <c r="H216" s="166">
        <v>114</v>
      </c>
      <c r="I216" s="167"/>
      <c r="L216" s="163"/>
      <c r="M216" s="168"/>
      <c r="T216" s="169"/>
      <c r="AT216" s="164" t="s">
        <v>140</v>
      </c>
      <c r="AU216" s="164" t="s">
        <v>90</v>
      </c>
      <c r="AV216" s="14" t="s">
        <v>134</v>
      </c>
      <c r="AW216" s="14" t="s">
        <v>36</v>
      </c>
      <c r="AX216" s="14" t="s">
        <v>88</v>
      </c>
      <c r="AY216" s="164" t="s">
        <v>127</v>
      </c>
    </row>
    <row r="217" spans="2:65" s="1" customFormat="1" ht="33" customHeight="1">
      <c r="B217" s="31"/>
      <c r="C217" s="131" t="s">
        <v>239</v>
      </c>
      <c r="D217" s="131" t="s">
        <v>129</v>
      </c>
      <c r="E217" s="132" t="s">
        <v>240</v>
      </c>
      <c r="F217" s="133" t="s">
        <v>241</v>
      </c>
      <c r="G217" s="134" t="s">
        <v>242</v>
      </c>
      <c r="H217" s="135">
        <v>40.799999999999997</v>
      </c>
      <c r="I217" s="136"/>
      <c r="J217" s="137">
        <f>ROUND(I217*H217,2)</f>
        <v>0</v>
      </c>
      <c r="K217" s="133" t="s">
        <v>133</v>
      </c>
      <c r="L217" s="31"/>
      <c r="M217" s="138" t="s">
        <v>1</v>
      </c>
      <c r="N217" s="139" t="s">
        <v>45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134</v>
      </c>
      <c r="AT217" s="142" t="s">
        <v>129</v>
      </c>
      <c r="AU217" s="142" t="s">
        <v>90</v>
      </c>
      <c r="AY217" s="16" t="s">
        <v>127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88</v>
      </c>
      <c r="BK217" s="143">
        <f>ROUND(I217*H217,2)</f>
        <v>0</v>
      </c>
      <c r="BL217" s="16" t="s">
        <v>134</v>
      </c>
      <c r="BM217" s="142" t="s">
        <v>243</v>
      </c>
    </row>
    <row r="218" spans="2:65" s="1" customFormat="1" ht="29.25">
      <c r="B218" s="31"/>
      <c r="D218" s="144" t="s">
        <v>136</v>
      </c>
      <c r="F218" s="145" t="s">
        <v>244</v>
      </c>
      <c r="I218" s="146"/>
      <c r="L218" s="31"/>
      <c r="M218" s="147"/>
      <c r="T218" s="55"/>
      <c r="AT218" s="16" t="s">
        <v>136</v>
      </c>
      <c r="AU218" s="16" t="s">
        <v>90</v>
      </c>
    </row>
    <row r="219" spans="2:65" s="1" customFormat="1" ht="11.25">
      <c r="B219" s="31"/>
      <c r="D219" s="148" t="s">
        <v>138</v>
      </c>
      <c r="F219" s="149" t="s">
        <v>245</v>
      </c>
      <c r="I219" s="146"/>
      <c r="L219" s="31"/>
      <c r="M219" s="147"/>
      <c r="T219" s="55"/>
      <c r="AT219" s="16" t="s">
        <v>138</v>
      </c>
      <c r="AU219" s="16" t="s">
        <v>90</v>
      </c>
    </row>
    <row r="220" spans="2:65" s="12" customFormat="1" ht="11.25">
      <c r="B220" s="150"/>
      <c r="D220" s="144" t="s">
        <v>140</v>
      </c>
      <c r="E220" s="151" t="s">
        <v>1</v>
      </c>
      <c r="F220" s="152" t="s">
        <v>246</v>
      </c>
      <c r="H220" s="151" t="s">
        <v>1</v>
      </c>
      <c r="I220" s="153"/>
      <c r="L220" s="150"/>
      <c r="M220" s="154"/>
      <c r="T220" s="155"/>
      <c r="AT220" s="151" t="s">
        <v>140</v>
      </c>
      <c r="AU220" s="151" t="s">
        <v>90</v>
      </c>
      <c r="AV220" s="12" t="s">
        <v>88</v>
      </c>
      <c r="AW220" s="12" t="s">
        <v>36</v>
      </c>
      <c r="AX220" s="12" t="s">
        <v>80</v>
      </c>
      <c r="AY220" s="151" t="s">
        <v>127</v>
      </c>
    </row>
    <row r="221" spans="2:65" s="12" customFormat="1" ht="11.25">
      <c r="B221" s="150"/>
      <c r="D221" s="144" t="s">
        <v>140</v>
      </c>
      <c r="E221" s="151" t="s">
        <v>1</v>
      </c>
      <c r="F221" s="152" t="s">
        <v>144</v>
      </c>
      <c r="H221" s="151" t="s">
        <v>1</v>
      </c>
      <c r="I221" s="153"/>
      <c r="L221" s="150"/>
      <c r="M221" s="154"/>
      <c r="T221" s="155"/>
      <c r="AT221" s="151" t="s">
        <v>140</v>
      </c>
      <c r="AU221" s="151" t="s">
        <v>90</v>
      </c>
      <c r="AV221" s="12" t="s">
        <v>88</v>
      </c>
      <c r="AW221" s="12" t="s">
        <v>36</v>
      </c>
      <c r="AX221" s="12" t="s">
        <v>80</v>
      </c>
      <c r="AY221" s="151" t="s">
        <v>127</v>
      </c>
    </row>
    <row r="222" spans="2:65" s="13" customFormat="1" ht="11.25">
      <c r="B222" s="156"/>
      <c r="D222" s="144" t="s">
        <v>140</v>
      </c>
      <c r="E222" s="157" t="s">
        <v>1</v>
      </c>
      <c r="F222" s="158" t="s">
        <v>247</v>
      </c>
      <c r="H222" s="159">
        <v>40.799999999999997</v>
      </c>
      <c r="I222" s="160"/>
      <c r="L222" s="156"/>
      <c r="M222" s="161"/>
      <c r="T222" s="162"/>
      <c r="AT222" s="157" t="s">
        <v>140</v>
      </c>
      <c r="AU222" s="157" t="s">
        <v>90</v>
      </c>
      <c r="AV222" s="13" t="s">
        <v>90</v>
      </c>
      <c r="AW222" s="13" t="s">
        <v>36</v>
      </c>
      <c r="AX222" s="13" t="s">
        <v>80</v>
      </c>
      <c r="AY222" s="157" t="s">
        <v>127</v>
      </c>
    </row>
    <row r="223" spans="2:65" s="14" customFormat="1" ht="11.25">
      <c r="B223" s="163"/>
      <c r="D223" s="144" t="s">
        <v>140</v>
      </c>
      <c r="E223" s="164" t="s">
        <v>1</v>
      </c>
      <c r="F223" s="165" t="s">
        <v>146</v>
      </c>
      <c r="H223" s="166">
        <v>40.799999999999997</v>
      </c>
      <c r="I223" s="167"/>
      <c r="L223" s="163"/>
      <c r="M223" s="168"/>
      <c r="T223" s="169"/>
      <c r="AT223" s="164" t="s">
        <v>140</v>
      </c>
      <c r="AU223" s="164" t="s">
        <v>90</v>
      </c>
      <c r="AV223" s="14" t="s">
        <v>134</v>
      </c>
      <c r="AW223" s="14" t="s">
        <v>36</v>
      </c>
      <c r="AX223" s="14" t="s">
        <v>88</v>
      </c>
      <c r="AY223" s="164" t="s">
        <v>127</v>
      </c>
    </row>
    <row r="224" spans="2:65" s="1" customFormat="1" ht="33" customHeight="1">
      <c r="B224" s="31"/>
      <c r="C224" s="131" t="s">
        <v>248</v>
      </c>
      <c r="D224" s="131" t="s">
        <v>129</v>
      </c>
      <c r="E224" s="132" t="s">
        <v>249</v>
      </c>
      <c r="F224" s="133" t="s">
        <v>250</v>
      </c>
      <c r="G224" s="134" t="s">
        <v>242</v>
      </c>
      <c r="H224" s="135">
        <v>94.05</v>
      </c>
      <c r="I224" s="136"/>
      <c r="J224" s="137">
        <f>ROUND(I224*H224,2)</f>
        <v>0</v>
      </c>
      <c r="K224" s="133" t="s">
        <v>133</v>
      </c>
      <c r="L224" s="31"/>
      <c r="M224" s="138" t="s">
        <v>1</v>
      </c>
      <c r="N224" s="139" t="s">
        <v>45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134</v>
      </c>
      <c r="AT224" s="142" t="s">
        <v>129</v>
      </c>
      <c r="AU224" s="142" t="s">
        <v>90</v>
      </c>
      <c r="AY224" s="16" t="s">
        <v>127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88</v>
      </c>
      <c r="BK224" s="143">
        <f>ROUND(I224*H224,2)</f>
        <v>0</v>
      </c>
      <c r="BL224" s="16" t="s">
        <v>134</v>
      </c>
      <c r="BM224" s="142" t="s">
        <v>251</v>
      </c>
    </row>
    <row r="225" spans="2:65" s="1" customFormat="1" ht="29.25">
      <c r="B225" s="31"/>
      <c r="D225" s="144" t="s">
        <v>136</v>
      </c>
      <c r="F225" s="145" t="s">
        <v>252</v>
      </c>
      <c r="I225" s="146"/>
      <c r="L225" s="31"/>
      <c r="M225" s="147"/>
      <c r="T225" s="55"/>
      <c r="AT225" s="16" t="s">
        <v>136</v>
      </c>
      <c r="AU225" s="16" t="s">
        <v>90</v>
      </c>
    </row>
    <row r="226" spans="2:65" s="1" customFormat="1" ht="11.25">
      <c r="B226" s="31"/>
      <c r="D226" s="148" t="s">
        <v>138</v>
      </c>
      <c r="F226" s="149" t="s">
        <v>253</v>
      </c>
      <c r="I226" s="146"/>
      <c r="L226" s="31"/>
      <c r="M226" s="147"/>
      <c r="T226" s="55"/>
      <c r="AT226" s="16" t="s">
        <v>138</v>
      </c>
      <c r="AU226" s="16" t="s">
        <v>90</v>
      </c>
    </row>
    <row r="227" spans="2:65" s="12" customFormat="1" ht="11.25">
      <c r="B227" s="150"/>
      <c r="D227" s="144" t="s">
        <v>140</v>
      </c>
      <c r="E227" s="151" t="s">
        <v>1</v>
      </c>
      <c r="F227" s="152" t="s">
        <v>254</v>
      </c>
      <c r="H227" s="151" t="s">
        <v>1</v>
      </c>
      <c r="I227" s="153"/>
      <c r="L227" s="150"/>
      <c r="M227" s="154"/>
      <c r="T227" s="155"/>
      <c r="AT227" s="151" t="s">
        <v>140</v>
      </c>
      <c r="AU227" s="151" t="s">
        <v>90</v>
      </c>
      <c r="AV227" s="12" t="s">
        <v>88</v>
      </c>
      <c r="AW227" s="12" t="s">
        <v>36</v>
      </c>
      <c r="AX227" s="12" t="s">
        <v>80</v>
      </c>
      <c r="AY227" s="151" t="s">
        <v>127</v>
      </c>
    </row>
    <row r="228" spans="2:65" s="12" customFormat="1" ht="11.25">
      <c r="B228" s="150"/>
      <c r="D228" s="144" t="s">
        <v>140</v>
      </c>
      <c r="E228" s="151" t="s">
        <v>1</v>
      </c>
      <c r="F228" s="152" t="s">
        <v>142</v>
      </c>
      <c r="H228" s="151" t="s">
        <v>1</v>
      </c>
      <c r="I228" s="153"/>
      <c r="L228" s="150"/>
      <c r="M228" s="154"/>
      <c r="T228" s="155"/>
      <c r="AT228" s="151" t="s">
        <v>140</v>
      </c>
      <c r="AU228" s="151" t="s">
        <v>90</v>
      </c>
      <c r="AV228" s="12" t="s">
        <v>88</v>
      </c>
      <c r="AW228" s="12" t="s">
        <v>36</v>
      </c>
      <c r="AX228" s="12" t="s">
        <v>80</v>
      </c>
      <c r="AY228" s="151" t="s">
        <v>127</v>
      </c>
    </row>
    <row r="229" spans="2:65" s="13" customFormat="1" ht="11.25">
      <c r="B229" s="156"/>
      <c r="D229" s="144" t="s">
        <v>140</v>
      </c>
      <c r="E229" s="157" t="s">
        <v>1</v>
      </c>
      <c r="F229" s="158" t="s">
        <v>255</v>
      </c>
      <c r="H229" s="159">
        <v>94.05</v>
      </c>
      <c r="I229" s="160"/>
      <c r="L229" s="156"/>
      <c r="M229" s="161"/>
      <c r="T229" s="162"/>
      <c r="AT229" s="157" t="s">
        <v>140</v>
      </c>
      <c r="AU229" s="157" t="s">
        <v>90</v>
      </c>
      <c r="AV229" s="13" t="s">
        <v>90</v>
      </c>
      <c r="AW229" s="13" t="s">
        <v>36</v>
      </c>
      <c r="AX229" s="13" t="s">
        <v>80</v>
      </c>
      <c r="AY229" s="157" t="s">
        <v>127</v>
      </c>
    </row>
    <row r="230" spans="2:65" s="14" customFormat="1" ht="11.25">
      <c r="B230" s="163"/>
      <c r="D230" s="144" t="s">
        <v>140</v>
      </c>
      <c r="E230" s="164" t="s">
        <v>1</v>
      </c>
      <c r="F230" s="165" t="s">
        <v>146</v>
      </c>
      <c r="H230" s="166">
        <v>94.05</v>
      </c>
      <c r="I230" s="167"/>
      <c r="L230" s="163"/>
      <c r="M230" s="168"/>
      <c r="T230" s="169"/>
      <c r="AT230" s="164" t="s">
        <v>140</v>
      </c>
      <c r="AU230" s="164" t="s">
        <v>90</v>
      </c>
      <c r="AV230" s="14" t="s">
        <v>134</v>
      </c>
      <c r="AW230" s="14" t="s">
        <v>36</v>
      </c>
      <c r="AX230" s="14" t="s">
        <v>88</v>
      </c>
      <c r="AY230" s="164" t="s">
        <v>127</v>
      </c>
    </row>
    <row r="231" spans="2:65" s="1" customFormat="1" ht="21.75" customHeight="1">
      <c r="B231" s="31"/>
      <c r="C231" s="131" t="s">
        <v>256</v>
      </c>
      <c r="D231" s="131" t="s">
        <v>129</v>
      </c>
      <c r="E231" s="132" t="s">
        <v>257</v>
      </c>
      <c r="F231" s="133" t="s">
        <v>258</v>
      </c>
      <c r="G231" s="134" t="s">
        <v>132</v>
      </c>
      <c r="H231" s="135">
        <v>258</v>
      </c>
      <c r="I231" s="136"/>
      <c r="J231" s="137">
        <f>ROUND(I231*H231,2)</f>
        <v>0</v>
      </c>
      <c r="K231" s="133" t="s">
        <v>133</v>
      </c>
      <c r="L231" s="31"/>
      <c r="M231" s="138" t="s">
        <v>1</v>
      </c>
      <c r="N231" s="139" t="s">
        <v>45</v>
      </c>
      <c r="P231" s="140">
        <f>O231*H231</f>
        <v>0</v>
      </c>
      <c r="Q231" s="140">
        <v>8.4000000000000003E-4</v>
      </c>
      <c r="R231" s="140">
        <f>Q231*H231</f>
        <v>0.21672</v>
      </c>
      <c r="S231" s="140">
        <v>0</v>
      </c>
      <c r="T231" s="141">
        <f>S231*H231</f>
        <v>0</v>
      </c>
      <c r="AR231" s="142" t="s">
        <v>134</v>
      </c>
      <c r="AT231" s="142" t="s">
        <v>129</v>
      </c>
      <c r="AU231" s="142" t="s">
        <v>90</v>
      </c>
      <c r="AY231" s="16" t="s">
        <v>127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6" t="s">
        <v>88</v>
      </c>
      <c r="BK231" s="143">
        <f>ROUND(I231*H231,2)</f>
        <v>0</v>
      </c>
      <c r="BL231" s="16" t="s">
        <v>134</v>
      </c>
      <c r="BM231" s="142" t="s">
        <v>259</v>
      </c>
    </row>
    <row r="232" spans="2:65" s="1" customFormat="1" ht="29.25">
      <c r="B232" s="31"/>
      <c r="D232" s="144" t="s">
        <v>136</v>
      </c>
      <c r="F232" s="145" t="s">
        <v>260</v>
      </c>
      <c r="I232" s="146"/>
      <c r="L232" s="31"/>
      <c r="M232" s="147"/>
      <c r="T232" s="55"/>
      <c r="AT232" s="16" t="s">
        <v>136</v>
      </c>
      <c r="AU232" s="16" t="s">
        <v>90</v>
      </c>
    </row>
    <row r="233" spans="2:65" s="1" customFormat="1" ht="11.25">
      <c r="B233" s="31"/>
      <c r="D233" s="148" t="s">
        <v>138</v>
      </c>
      <c r="F233" s="149" t="s">
        <v>261</v>
      </c>
      <c r="I233" s="146"/>
      <c r="L233" s="31"/>
      <c r="M233" s="147"/>
      <c r="T233" s="55"/>
      <c r="AT233" s="16" t="s">
        <v>138</v>
      </c>
      <c r="AU233" s="16" t="s">
        <v>90</v>
      </c>
    </row>
    <row r="234" spans="2:65" s="12" customFormat="1" ht="11.25">
      <c r="B234" s="150"/>
      <c r="D234" s="144" t="s">
        <v>140</v>
      </c>
      <c r="E234" s="151" t="s">
        <v>1</v>
      </c>
      <c r="F234" s="152" t="s">
        <v>262</v>
      </c>
      <c r="H234" s="151" t="s">
        <v>1</v>
      </c>
      <c r="I234" s="153"/>
      <c r="L234" s="150"/>
      <c r="M234" s="154"/>
      <c r="T234" s="155"/>
      <c r="AT234" s="151" t="s">
        <v>140</v>
      </c>
      <c r="AU234" s="151" t="s">
        <v>90</v>
      </c>
      <c r="AV234" s="12" t="s">
        <v>88</v>
      </c>
      <c r="AW234" s="12" t="s">
        <v>36</v>
      </c>
      <c r="AX234" s="12" t="s">
        <v>80</v>
      </c>
      <c r="AY234" s="151" t="s">
        <v>127</v>
      </c>
    </row>
    <row r="235" spans="2:65" s="12" customFormat="1" ht="11.25">
      <c r="B235" s="150"/>
      <c r="D235" s="144" t="s">
        <v>140</v>
      </c>
      <c r="E235" s="151" t="s">
        <v>1</v>
      </c>
      <c r="F235" s="152" t="s">
        <v>142</v>
      </c>
      <c r="H235" s="151" t="s">
        <v>1</v>
      </c>
      <c r="I235" s="153"/>
      <c r="L235" s="150"/>
      <c r="M235" s="154"/>
      <c r="T235" s="155"/>
      <c r="AT235" s="151" t="s">
        <v>140</v>
      </c>
      <c r="AU235" s="151" t="s">
        <v>90</v>
      </c>
      <c r="AV235" s="12" t="s">
        <v>88</v>
      </c>
      <c r="AW235" s="12" t="s">
        <v>36</v>
      </c>
      <c r="AX235" s="12" t="s">
        <v>80</v>
      </c>
      <c r="AY235" s="151" t="s">
        <v>127</v>
      </c>
    </row>
    <row r="236" spans="2:65" s="13" customFormat="1" ht="11.25">
      <c r="B236" s="156"/>
      <c r="D236" s="144" t="s">
        <v>140</v>
      </c>
      <c r="E236" s="157" t="s">
        <v>1</v>
      </c>
      <c r="F236" s="158" t="s">
        <v>263</v>
      </c>
      <c r="H236" s="159">
        <v>156</v>
      </c>
      <c r="I236" s="160"/>
      <c r="L236" s="156"/>
      <c r="M236" s="161"/>
      <c r="T236" s="162"/>
      <c r="AT236" s="157" t="s">
        <v>140</v>
      </c>
      <c r="AU236" s="157" t="s">
        <v>90</v>
      </c>
      <c r="AV236" s="13" t="s">
        <v>90</v>
      </c>
      <c r="AW236" s="13" t="s">
        <v>36</v>
      </c>
      <c r="AX236" s="13" t="s">
        <v>80</v>
      </c>
      <c r="AY236" s="157" t="s">
        <v>127</v>
      </c>
    </row>
    <row r="237" spans="2:65" s="12" customFormat="1" ht="11.25">
      <c r="B237" s="150"/>
      <c r="D237" s="144" t="s">
        <v>140</v>
      </c>
      <c r="E237" s="151" t="s">
        <v>1</v>
      </c>
      <c r="F237" s="152" t="s">
        <v>264</v>
      </c>
      <c r="H237" s="151" t="s">
        <v>1</v>
      </c>
      <c r="I237" s="153"/>
      <c r="L237" s="150"/>
      <c r="M237" s="154"/>
      <c r="T237" s="155"/>
      <c r="AT237" s="151" t="s">
        <v>140</v>
      </c>
      <c r="AU237" s="151" t="s">
        <v>90</v>
      </c>
      <c r="AV237" s="12" t="s">
        <v>88</v>
      </c>
      <c r="AW237" s="12" t="s">
        <v>36</v>
      </c>
      <c r="AX237" s="12" t="s">
        <v>80</v>
      </c>
      <c r="AY237" s="151" t="s">
        <v>127</v>
      </c>
    </row>
    <row r="238" spans="2:65" s="13" customFormat="1" ht="11.25">
      <c r="B238" s="156"/>
      <c r="D238" s="144" t="s">
        <v>140</v>
      </c>
      <c r="E238" s="157" t="s">
        <v>1</v>
      </c>
      <c r="F238" s="158" t="s">
        <v>265</v>
      </c>
      <c r="H238" s="159">
        <v>102</v>
      </c>
      <c r="I238" s="160"/>
      <c r="L238" s="156"/>
      <c r="M238" s="161"/>
      <c r="T238" s="162"/>
      <c r="AT238" s="157" t="s">
        <v>140</v>
      </c>
      <c r="AU238" s="157" t="s">
        <v>90</v>
      </c>
      <c r="AV238" s="13" t="s">
        <v>90</v>
      </c>
      <c r="AW238" s="13" t="s">
        <v>36</v>
      </c>
      <c r="AX238" s="13" t="s">
        <v>80</v>
      </c>
      <c r="AY238" s="157" t="s">
        <v>127</v>
      </c>
    </row>
    <row r="239" spans="2:65" s="14" customFormat="1" ht="11.25">
      <c r="B239" s="163"/>
      <c r="D239" s="144" t="s">
        <v>140</v>
      </c>
      <c r="E239" s="164" t="s">
        <v>1</v>
      </c>
      <c r="F239" s="165" t="s">
        <v>146</v>
      </c>
      <c r="H239" s="166">
        <v>258</v>
      </c>
      <c r="I239" s="167"/>
      <c r="L239" s="163"/>
      <c r="M239" s="168"/>
      <c r="T239" s="169"/>
      <c r="AT239" s="164" t="s">
        <v>140</v>
      </c>
      <c r="AU239" s="164" t="s">
        <v>90</v>
      </c>
      <c r="AV239" s="14" t="s">
        <v>134</v>
      </c>
      <c r="AW239" s="14" t="s">
        <v>36</v>
      </c>
      <c r="AX239" s="14" t="s">
        <v>88</v>
      </c>
      <c r="AY239" s="164" t="s">
        <v>127</v>
      </c>
    </row>
    <row r="240" spans="2:65" s="1" customFormat="1" ht="24.2" customHeight="1">
      <c r="B240" s="31"/>
      <c r="C240" s="131" t="s">
        <v>266</v>
      </c>
      <c r="D240" s="131" t="s">
        <v>129</v>
      </c>
      <c r="E240" s="132" t="s">
        <v>267</v>
      </c>
      <c r="F240" s="133" t="s">
        <v>268</v>
      </c>
      <c r="G240" s="134" t="s">
        <v>132</v>
      </c>
      <c r="H240" s="135">
        <v>258</v>
      </c>
      <c r="I240" s="136"/>
      <c r="J240" s="137">
        <f>ROUND(I240*H240,2)</f>
        <v>0</v>
      </c>
      <c r="K240" s="133" t="s">
        <v>133</v>
      </c>
      <c r="L240" s="31"/>
      <c r="M240" s="138" t="s">
        <v>1</v>
      </c>
      <c r="N240" s="139" t="s">
        <v>45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134</v>
      </c>
      <c r="AT240" s="142" t="s">
        <v>129</v>
      </c>
      <c r="AU240" s="142" t="s">
        <v>90</v>
      </c>
      <c r="AY240" s="16" t="s">
        <v>127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88</v>
      </c>
      <c r="BK240" s="143">
        <f>ROUND(I240*H240,2)</f>
        <v>0</v>
      </c>
      <c r="BL240" s="16" t="s">
        <v>134</v>
      </c>
      <c r="BM240" s="142" t="s">
        <v>269</v>
      </c>
    </row>
    <row r="241" spans="2:65" s="1" customFormat="1" ht="29.25">
      <c r="B241" s="31"/>
      <c r="D241" s="144" t="s">
        <v>136</v>
      </c>
      <c r="F241" s="145" t="s">
        <v>270</v>
      </c>
      <c r="I241" s="146"/>
      <c r="L241" s="31"/>
      <c r="M241" s="147"/>
      <c r="T241" s="55"/>
      <c r="AT241" s="16" t="s">
        <v>136</v>
      </c>
      <c r="AU241" s="16" t="s">
        <v>90</v>
      </c>
    </row>
    <row r="242" spans="2:65" s="1" customFormat="1" ht="11.25">
      <c r="B242" s="31"/>
      <c r="D242" s="148" t="s">
        <v>138</v>
      </c>
      <c r="F242" s="149" t="s">
        <v>271</v>
      </c>
      <c r="I242" s="146"/>
      <c r="L242" s="31"/>
      <c r="M242" s="147"/>
      <c r="T242" s="55"/>
      <c r="AT242" s="16" t="s">
        <v>138</v>
      </c>
      <c r="AU242" s="16" t="s">
        <v>90</v>
      </c>
    </row>
    <row r="243" spans="2:65" s="12" customFormat="1" ht="11.25">
      <c r="B243" s="150"/>
      <c r="D243" s="144" t="s">
        <v>140</v>
      </c>
      <c r="E243" s="151" t="s">
        <v>1</v>
      </c>
      <c r="F243" s="152" t="s">
        <v>262</v>
      </c>
      <c r="H243" s="151" t="s">
        <v>1</v>
      </c>
      <c r="I243" s="153"/>
      <c r="L243" s="150"/>
      <c r="M243" s="154"/>
      <c r="T243" s="155"/>
      <c r="AT243" s="151" t="s">
        <v>140</v>
      </c>
      <c r="AU243" s="151" t="s">
        <v>90</v>
      </c>
      <c r="AV243" s="12" t="s">
        <v>88</v>
      </c>
      <c r="AW243" s="12" t="s">
        <v>36</v>
      </c>
      <c r="AX243" s="12" t="s">
        <v>80</v>
      </c>
      <c r="AY243" s="151" t="s">
        <v>127</v>
      </c>
    </row>
    <row r="244" spans="2:65" s="12" customFormat="1" ht="11.25">
      <c r="B244" s="150"/>
      <c r="D244" s="144" t="s">
        <v>140</v>
      </c>
      <c r="E244" s="151" t="s">
        <v>1</v>
      </c>
      <c r="F244" s="152" t="s">
        <v>142</v>
      </c>
      <c r="H244" s="151" t="s">
        <v>1</v>
      </c>
      <c r="I244" s="153"/>
      <c r="L244" s="150"/>
      <c r="M244" s="154"/>
      <c r="T244" s="155"/>
      <c r="AT244" s="151" t="s">
        <v>140</v>
      </c>
      <c r="AU244" s="151" t="s">
        <v>90</v>
      </c>
      <c r="AV244" s="12" t="s">
        <v>88</v>
      </c>
      <c r="AW244" s="12" t="s">
        <v>36</v>
      </c>
      <c r="AX244" s="12" t="s">
        <v>80</v>
      </c>
      <c r="AY244" s="151" t="s">
        <v>127</v>
      </c>
    </row>
    <row r="245" spans="2:65" s="13" customFormat="1" ht="11.25">
      <c r="B245" s="156"/>
      <c r="D245" s="144" t="s">
        <v>140</v>
      </c>
      <c r="E245" s="157" t="s">
        <v>1</v>
      </c>
      <c r="F245" s="158" t="s">
        <v>263</v>
      </c>
      <c r="H245" s="159">
        <v>156</v>
      </c>
      <c r="I245" s="160"/>
      <c r="L245" s="156"/>
      <c r="M245" s="161"/>
      <c r="T245" s="162"/>
      <c r="AT245" s="157" t="s">
        <v>140</v>
      </c>
      <c r="AU245" s="157" t="s">
        <v>90</v>
      </c>
      <c r="AV245" s="13" t="s">
        <v>90</v>
      </c>
      <c r="AW245" s="13" t="s">
        <v>36</v>
      </c>
      <c r="AX245" s="13" t="s">
        <v>80</v>
      </c>
      <c r="AY245" s="157" t="s">
        <v>127</v>
      </c>
    </row>
    <row r="246" spans="2:65" s="12" customFormat="1" ht="11.25">
      <c r="B246" s="150"/>
      <c r="D246" s="144" t="s">
        <v>140</v>
      </c>
      <c r="E246" s="151" t="s">
        <v>1</v>
      </c>
      <c r="F246" s="152" t="s">
        <v>264</v>
      </c>
      <c r="H246" s="151" t="s">
        <v>1</v>
      </c>
      <c r="I246" s="153"/>
      <c r="L246" s="150"/>
      <c r="M246" s="154"/>
      <c r="T246" s="155"/>
      <c r="AT246" s="151" t="s">
        <v>140</v>
      </c>
      <c r="AU246" s="151" t="s">
        <v>90</v>
      </c>
      <c r="AV246" s="12" t="s">
        <v>88</v>
      </c>
      <c r="AW246" s="12" t="s">
        <v>36</v>
      </c>
      <c r="AX246" s="12" t="s">
        <v>80</v>
      </c>
      <c r="AY246" s="151" t="s">
        <v>127</v>
      </c>
    </row>
    <row r="247" spans="2:65" s="13" customFormat="1" ht="11.25">
      <c r="B247" s="156"/>
      <c r="D247" s="144" t="s">
        <v>140</v>
      </c>
      <c r="E247" s="157" t="s">
        <v>1</v>
      </c>
      <c r="F247" s="158" t="s">
        <v>265</v>
      </c>
      <c r="H247" s="159">
        <v>102</v>
      </c>
      <c r="I247" s="160"/>
      <c r="L247" s="156"/>
      <c r="M247" s="161"/>
      <c r="T247" s="162"/>
      <c r="AT247" s="157" t="s">
        <v>140</v>
      </c>
      <c r="AU247" s="157" t="s">
        <v>90</v>
      </c>
      <c r="AV247" s="13" t="s">
        <v>90</v>
      </c>
      <c r="AW247" s="13" t="s">
        <v>36</v>
      </c>
      <c r="AX247" s="13" t="s">
        <v>80</v>
      </c>
      <c r="AY247" s="157" t="s">
        <v>127</v>
      </c>
    </row>
    <row r="248" spans="2:65" s="14" customFormat="1" ht="11.25">
      <c r="B248" s="163"/>
      <c r="D248" s="144" t="s">
        <v>140</v>
      </c>
      <c r="E248" s="164" t="s">
        <v>1</v>
      </c>
      <c r="F248" s="165" t="s">
        <v>146</v>
      </c>
      <c r="H248" s="166">
        <v>258</v>
      </c>
      <c r="I248" s="167"/>
      <c r="L248" s="163"/>
      <c r="M248" s="168"/>
      <c r="T248" s="169"/>
      <c r="AT248" s="164" t="s">
        <v>140</v>
      </c>
      <c r="AU248" s="164" t="s">
        <v>90</v>
      </c>
      <c r="AV248" s="14" t="s">
        <v>134</v>
      </c>
      <c r="AW248" s="14" t="s">
        <v>36</v>
      </c>
      <c r="AX248" s="14" t="s">
        <v>88</v>
      </c>
      <c r="AY248" s="164" t="s">
        <v>127</v>
      </c>
    </row>
    <row r="249" spans="2:65" s="1" customFormat="1" ht="33" customHeight="1">
      <c r="B249" s="31"/>
      <c r="C249" s="131" t="s">
        <v>272</v>
      </c>
      <c r="D249" s="131" t="s">
        <v>129</v>
      </c>
      <c r="E249" s="132" t="s">
        <v>273</v>
      </c>
      <c r="F249" s="133" t="s">
        <v>274</v>
      </c>
      <c r="G249" s="134" t="s">
        <v>242</v>
      </c>
      <c r="H249" s="135">
        <v>134.85</v>
      </c>
      <c r="I249" s="136"/>
      <c r="J249" s="137">
        <f>ROUND(I249*H249,2)</f>
        <v>0</v>
      </c>
      <c r="K249" s="133" t="s">
        <v>133</v>
      </c>
      <c r="L249" s="31"/>
      <c r="M249" s="138" t="s">
        <v>1</v>
      </c>
      <c r="N249" s="139" t="s">
        <v>45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134</v>
      </c>
      <c r="AT249" s="142" t="s">
        <v>129</v>
      </c>
      <c r="AU249" s="142" t="s">
        <v>90</v>
      </c>
      <c r="AY249" s="16" t="s">
        <v>127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6" t="s">
        <v>88</v>
      </c>
      <c r="BK249" s="143">
        <f>ROUND(I249*H249,2)</f>
        <v>0</v>
      </c>
      <c r="BL249" s="16" t="s">
        <v>134</v>
      </c>
      <c r="BM249" s="142" t="s">
        <v>275</v>
      </c>
    </row>
    <row r="250" spans="2:65" s="1" customFormat="1" ht="39">
      <c r="B250" s="31"/>
      <c r="D250" s="144" t="s">
        <v>136</v>
      </c>
      <c r="F250" s="145" t="s">
        <v>276</v>
      </c>
      <c r="I250" s="146"/>
      <c r="L250" s="31"/>
      <c r="M250" s="147"/>
      <c r="T250" s="55"/>
      <c r="AT250" s="16" t="s">
        <v>136</v>
      </c>
      <c r="AU250" s="16" t="s">
        <v>90</v>
      </c>
    </row>
    <row r="251" spans="2:65" s="1" customFormat="1" ht="11.25">
      <c r="B251" s="31"/>
      <c r="D251" s="148" t="s">
        <v>138</v>
      </c>
      <c r="F251" s="149" t="s">
        <v>277</v>
      </c>
      <c r="I251" s="146"/>
      <c r="L251" s="31"/>
      <c r="M251" s="147"/>
      <c r="T251" s="55"/>
      <c r="AT251" s="16" t="s">
        <v>138</v>
      </c>
      <c r="AU251" s="16" t="s">
        <v>90</v>
      </c>
    </row>
    <row r="252" spans="2:65" s="12" customFormat="1" ht="11.25">
      <c r="B252" s="150"/>
      <c r="D252" s="144" t="s">
        <v>140</v>
      </c>
      <c r="E252" s="151" t="s">
        <v>1</v>
      </c>
      <c r="F252" s="152" t="s">
        <v>278</v>
      </c>
      <c r="H252" s="151" t="s">
        <v>1</v>
      </c>
      <c r="I252" s="153"/>
      <c r="L252" s="150"/>
      <c r="M252" s="154"/>
      <c r="T252" s="155"/>
      <c r="AT252" s="151" t="s">
        <v>140</v>
      </c>
      <c r="AU252" s="151" t="s">
        <v>90</v>
      </c>
      <c r="AV252" s="12" t="s">
        <v>88</v>
      </c>
      <c r="AW252" s="12" t="s">
        <v>36</v>
      </c>
      <c r="AX252" s="12" t="s">
        <v>80</v>
      </c>
      <c r="AY252" s="151" t="s">
        <v>127</v>
      </c>
    </row>
    <row r="253" spans="2:65" s="12" customFormat="1" ht="11.25">
      <c r="B253" s="150"/>
      <c r="D253" s="144" t="s">
        <v>140</v>
      </c>
      <c r="E253" s="151" t="s">
        <v>1</v>
      </c>
      <c r="F253" s="152" t="s">
        <v>142</v>
      </c>
      <c r="H253" s="151" t="s">
        <v>1</v>
      </c>
      <c r="I253" s="153"/>
      <c r="L253" s="150"/>
      <c r="M253" s="154"/>
      <c r="T253" s="155"/>
      <c r="AT253" s="151" t="s">
        <v>140</v>
      </c>
      <c r="AU253" s="151" t="s">
        <v>90</v>
      </c>
      <c r="AV253" s="12" t="s">
        <v>88</v>
      </c>
      <c r="AW253" s="12" t="s">
        <v>36</v>
      </c>
      <c r="AX253" s="12" t="s">
        <v>80</v>
      </c>
      <c r="AY253" s="151" t="s">
        <v>127</v>
      </c>
    </row>
    <row r="254" spans="2:65" s="13" customFormat="1" ht="11.25">
      <c r="B254" s="156"/>
      <c r="D254" s="144" t="s">
        <v>140</v>
      </c>
      <c r="E254" s="157" t="s">
        <v>1</v>
      </c>
      <c r="F254" s="158" t="s">
        <v>255</v>
      </c>
      <c r="H254" s="159">
        <v>94.05</v>
      </c>
      <c r="I254" s="160"/>
      <c r="L254" s="156"/>
      <c r="M254" s="161"/>
      <c r="T254" s="162"/>
      <c r="AT254" s="157" t="s">
        <v>140</v>
      </c>
      <c r="AU254" s="157" t="s">
        <v>90</v>
      </c>
      <c r="AV254" s="13" t="s">
        <v>90</v>
      </c>
      <c r="AW254" s="13" t="s">
        <v>36</v>
      </c>
      <c r="AX254" s="13" t="s">
        <v>80</v>
      </c>
      <c r="AY254" s="157" t="s">
        <v>127</v>
      </c>
    </row>
    <row r="255" spans="2:65" s="12" customFormat="1" ht="11.25">
      <c r="B255" s="150"/>
      <c r="D255" s="144" t="s">
        <v>140</v>
      </c>
      <c r="E255" s="151" t="s">
        <v>1</v>
      </c>
      <c r="F255" s="152" t="s">
        <v>144</v>
      </c>
      <c r="H255" s="151" t="s">
        <v>1</v>
      </c>
      <c r="I255" s="153"/>
      <c r="L255" s="150"/>
      <c r="M255" s="154"/>
      <c r="T255" s="155"/>
      <c r="AT255" s="151" t="s">
        <v>140</v>
      </c>
      <c r="AU255" s="151" t="s">
        <v>90</v>
      </c>
      <c r="AV255" s="12" t="s">
        <v>88</v>
      </c>
      <c r="AW255" s="12" t="s">
        <v>36</v>
      </c>
      <c r="AX255" s="12" t="s">
        <v>80</v>
      </c>
      <c r="AY255" s="151" t="s">
        <v>127</v>
      </c>
    </row>
    <row r="256" spans="2:65" s="13" customFormat="1" ht="11.25">
      <c r="B256" s="156"/>
      <c r="D256" s="144" t="s">
        <v>140</v>
      </c>
      <c r="E256" s="157" t="s">
        <v>1</v>
      </c>
      <c r="F256" s="158" t="s">
        <v>247</v>
      </c>
      <c r="H256" s="159">
        <v>40.799999999999997</v>
      </c>
      <c r="I256" s="160"/>
      <c r="L256" s="156"/>
      <c r="M256" s="161"/>
      <c r="T256" s="162"/>
      <c r="AT256" s="157" t="s">
        <v>140</v>
      </c>
      <c r="AU256" s="157" t="s">
        <v>90</v>
      </c>
      <c r="AV256" s="13" t="s">
        <v>90</v>
      </c>
      <c r="AW256" s="13" t="s">
        <v>36</v>
      </c>
      <c r="AX256" s="13" t="s">
        <v>80</v>
      </c>
      <c r="AY256" s="157" t="s">
        <v>127</v>
      </c>
    </row>
    <row r="257" spans="2:65" s="14" customFormat="1" ht="11.25">
      <c r="B257" s="163"/>
      <c r="D257" s="144" t="s">
        <v>140</v>
      </c>
      <c r="E257" s="164" t="s">
        <v>1</v>
      </c>
      <c r="F257" s="165" t="s">
        <v>146</v>
      </c>
      <c r="H257" s="166">
        <v>134.85</v>
      </c>
      <c r="I257" s="167"/>
      <c r="L257" s="163"/>
      <c r="M257" s="168"/>
      <c r="T257" s="169"/>
      <c r="AT257" s="164" t="s">
        <v>140</v>
      </c>
      <c r="AU257" s="164" t="s">
        <v>90</v>
      </c>
      <c r="AV257" s="14" t="s">
        <v>134</v>
      </c>
      <c r="AW257" s="14" t="s">
        <v>36</v>
      </c>
      <c r="AX257" s="14" t="s">
        <v>88</v>
      </c>
      <c r="AY257" s="164" t="s">
        <v>127</v>
      </c>
    </row>
    <row r="258" spans="2:65" s="1" customFormat="1" ht="37.9" customHeight="1">
      <c r="B258" s="31"/>
      <c r="C258" s="131" t="s">
        <v>279</v>
      </c>
      <c r="D258" s="131" t="s">
        <v>129</v>
      </c>
      <c r="E258" s="132" t="s">
        <v>280</v>
      </c>
      <c r="F258" s="133" t="s">
        <v>281</v>
      </c>
      <c r="G258" s="134" t="s">
        <v>242</v>
      </c>
      <c r="H258" s="135">
        <v>2697</v>
      </c>
      <c r="I258" s="136"/>
      <c r="J258" s="137">
        <f>ROUND(I258*H258,2)</f>
        <v>0</v>
      </c>
      <c r="K258" s="133" t="s">
        <v>133</v>
      </c>
      <c r="L258" s="31"/>
      <c r="M258" s="138" t="s">
        <v>1</v>
      </c>
      <c r="N258" s="139" t="s">
        <v>45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134</v>
      </c>
      <c r="AT258" s="142" t="s">
        <v>129</v>
      </c>
      <c r="AU258" s="142" t="s">
        <v>90</v>
      </c>
      <c r="AY258" s="16" t="s">
        <v>127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6" t="s">
        <v>88</v>
      </c>
      <c r="BK258" s="143">
        <f>ROUND(I258*H258,2)</f>
        <v>0</v>
      </c>
      <c r="BL258" s="16" t="s">
        <v>134</v>
      </c>
      <c r="BM258" s="142" t="s">
        <v>282</v>
      </c>
    </row>
    <row r="259" spans="2:65" s="1" customFormat="1" ht="48.75">
      <c r="B259" s="31"/>
      <c r="D259" s="144" t="s">
        <v>136</v>
      </c>
      <c r="F259" s="145" t="s">
        <v>283</v>
      </c>
      <c r="I259" s="146"/>
      <c r="L259" s="31"/>
      <c r="M259" s="147"/>
      <c r="T259" s="55"/>
      <c r="AT259" s="16" t="s">
        <v>136</v>
      </c>
      <c r="AU259" s="16" t="s">
        <v>90</v>
      </c>
    </row>
    <row r="260" spans="2:65" s="1" customFormat="1" ht="11.25">
      <c r="B260" s="31"/>
      <c r="D260" s="148" t="s">
        <v>138</v>
      </c>
      <c r="F260" s="149" t="s">
        <v>284</v>
      </c>
      <c r="I260" s="146"/>
      <c r="L260" s="31"/>
      <c r="M260" s="147"/>
      <c r="T260" s="55"/>
      <c r="AT260" s="16" t="s">
        <v>138</v>
      </c>
      <c r="AU260" s="16" t="s">
        <v>90</v>
      </c>
    </row>
    <row r="261" spans="2:65" s="13" customFormat="1" ht="11.25">
      <c r="B261" s="156"/>
      <c r="D261" s="144" t="s">
        <v>140</v>
      </c>
      <c r="F261" s="158" t="s">
        <v>285</v>
      </c>
      <c r="H261" s="159">
        <v>2697</v>
      </c>
      <c r="I261" s="160"/>
      <c r="L261" s="156"/>
      <c r="M261" s="161"/>
      <c r="T261" s="162"/>
      <c r="AT261" s="157" t="s">
        <v>140</v>
      </c>
      <c r="AU261" s="157" t="s">
        <v>90</v>
      </c>
      <c r="AV261" s="13" t="s">
        <v>90</v>
      </c>
      <c r="AW261" s="13" t="s">
        <v>4</v>
      </c>
      <c r="AX261" s="13" t="s">
        <v>88</v>
      </c>
      <c r="AY261" s="157" t="s">
        <v>127</v>
      </c>
    </row>
    <row r="262" spans="2:65" s="1" customFormat="1" ht="24.2" customHeight="1">
      <c r="B262" s="31"/>
      <c r="C262" s="131" t="s">
        <v>180</v>
      </c>
      <c r="D262" s="131" t="s">
        <v>129</v>
      </c>
      <c r="E262" s="132" t="s">
        <v>286</v>
      </c>
      <c r="F262" s="133" t="s">
        <v>287</v>
      </c>
      <c r="G262" s="134" t="s">
        <v>288</v>
      </c>
      <c r="H262" s="135">
        <v>269.7</v>
      </c>
      <c r="I262" s="136"/>
      <c r="J262" s="137">
        <f>ROUND(I262*H262,2)</f>
        <v>0</v>
      </c>
      <c r="K262" s="133" t="s">
        <v>133</v>
      </c>
      <c r="L262" s="31"/>
      <c r="M262" s="138" t="s">
        <v>1</v>
      </c>
      <c r="N262" s="139" t="s">
        <v>45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134</v>
      </c>
      <c r="AT262" s="142" t="s">
        <v>129</v>
      </c>
      <c r="AU262" s="142" t="s">
        <v>90</v>
      </c>
      <c r="AY262" s="16" t="s">
        <v>127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6" t="s">
        <v>88</v>
      </c>
      <c r="BK262" s="143">
        <f>ROUND(I262*H262,2)</f>
        <v>0</v>
      </c>
      <c r="BL262" s="16" t="s">
        <v>134</v>
      </c>
      <c r="BM262" s="142" t="s">
        <v>289</v>
      </c>
    </row>
    <row r="263" spans="2:65" s="1" customFormat="1" ht="29.25">
      <c r="B263" s="31"/>
      <c r="D263" s="144" t="s">
        <v>136</v>
      </c>
      <c r="F263" s="145" t="s">
        <v>290</v>
      </c>
      <c r="I263" s="146"/>
      <c r="L263" s="31"/>
      <c r="M263" s="147"/>
      <c r="T263" s="55"/>
      <c r="AT263" s="16" t="s">
        <v>136</v>
      </c>
      <c r="AU263" s="16" t="s">
        <v>90</v>
      </c>
    </row>
    <row r="264" spans="2:65" s="1" customFormat="1" ht="11.25">
      <c r="B264" s="31"/>
      <c r="D264" s="148" t="s">
        <v>138</v>
      </c>
      <c r="F264" s="149" t="s">
        <v>291</v>
      </c>
      <c r="I264" s="146"/>
      <c r="L264" s="31"/>
      <c r="M264" s="147"/>
      <c r="T264" s="55"/>
      <c r="AT264" s="16" t="s">
        <v>138</v>
      </c>
      <c r="AU264" s="16" t="s">
        <v>90</v>
      </c>
    </row>
    <row r="265" spans="2:65" s="13" customFormat="1" ht="11.25">
      <c r="B265" s="156"/>
      <c r="D265" s="144" t="s">
        <v>140</v>
      </c>
      <c r="F265" s="158" t="s">
        <v>292</v>
      </c>
      <c r="H265" s="159">
        <v>269.7</v>
      </c>
      <c r="I265" s="160"/>
      <c r="L265" s="156"/>
      <c r="M265" s="161"/>
      <c r="T265" s="162"/>
      <c r="AT265" s="157" t="s">
        <v>140</v>
      </c>
      <c r="AU265" s="157" t="s">
        <v>90</v>
      </c>
      <c r="AV265" s="13" t="s">
        <v>90</v>
      </c>
      <c r="AW265" s="13" t="s">
        <v>4</v>
      </c>
      <c r="AX265" s="13" t="s">
        <v>88</v>
      </c>
      <c r="AY265" s="157" t="s">
        <v>127</v>
      </c>
    </row>
    <row r="266" spans="2:65" s="1" customFormat="1" ht="16.5" customHeight="1">
      <c r="B266" s="31"/>
      <c r="C266" s="131" t="s">
        <v>7</v>
      </c>
      <c r="D266" s="131" t="s">
        <v>129</v>
      </c>
      <c r="E266" s="132" t="s">
        <v>293</v>
      </c>
      <c r="F266" s="133" t="s">
        <v>294</v>
      </c>
      <c r="G266" s="134" t="s">
        <v>242</v>
      </c>
      <c r="H266" s="135">
        <v>134.85</v>
      </c>
      <c r="I266" s="136"/>
      <c r="J266" s="137">
        <f>ROUND(I266*H266,2)</f>
        <v>0</v>
      </c>
      <c r="K266" s="133" t="s">
        <v>133</v>
      </c>
      <c r="L266" s="31"/>
      <c r="M266" s="138" t="s">
        <v>1</v>
      </c>
      <c r="N266" s="139" t="s">
        <v>45</v>
      </c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AR266" s="142" t="s">
        <v>134</v>
      </c>
      <c r="AT266" s="142" t="s">
        <v>129</v>
      </c>
      <c r="AU266" s="142" t="s">
        <v>90</v>
      </c>
      <c r="AY266" s="16" t="s">
        <v>127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88</v>
      </c>
      <c r="BK266" s="143">
        <f>ROUND(I266*H266,2)</f>
        <v>0</v>
      </c>
      <c r="BL266" s="16" t="s">
        <v>134</v>
      </c>
      <c r="BM266" s="142" t="s">
        <v>295</v>
      </c>
    </row>
    <row r="267" spans="2:65" s="1" customFormat="1" ht="19.5">
      <c r="B267" s="31"/>
      <c r="D267" s="144" t="s">
        <v>136</v>
      </c>
      <c r="F267" s="145" t="s">
        <v>296</v>
      </c>
      <c r="I267" s="146"/>
      <c r="L267" s="31"/>
      <c r="M267" s="147"/>
      <c r="T267" s="55"/>
      <c r="AT267" s="16" t="s">
        <v>136</v>
      </c>
      <c r="AU267" s="16" t="s">
        <v>90</v>
      </c>
    </row>
    <row r="268" spans="2:65" s="1" customFormat="1" ht="11.25">
      <c r="B268" s="31"/>
      <c r="D268" s="148" t="s">
        <v>138</v>
      </c>
      <c r="F268" s="149" t="s">
        <v>297</v>
      </c>
      <c r="I268" s="146"/>
      <c r="L268" s="31"/>
      <c r="M268" s="147"/>
      <c r="T268" s="55"/>
      <c r="AT268" s="16" t="s">
        <v>138</v>
      </c>
      <c r="AU268" s="16" t="s">
        <v>90</v>
      </c>
    </row>
    <row r="269" spans="2:65" s="1" customFormat="1" ht="24.2" customHeight="1">
      <c r="B269" s="31"/>
      <c r="C269" s="131" t="s">
        <v>298</v>
      </c>
      <c r="D269" s="131" t="s">
        <v>129</v>
      </c>
      <c r="E269" s="132" t="s">
        <v>299</v>
      </c>
      <c r="F269" s="133" t="s">
        <v>300</v>
      </c>
      <c r="G269" s="134" t="s">
        <v>242</v>
      </c>
      <c r="H269" s="135">
        <v>98.89</v>
      </c>
      <c r="I269" s="136"/>
      <c r="J269" s="137">
        <f>ROUND(I269*H269,2)</f>
        <v>0</v>
      </c>
      <c r="K269" s="133" t="s">
        <v>133</v>
      </c>
      <c r="L269" s="31"/>
      <c r="M269" s="138" t="s">
        <v>1</v>
      </c>
      <c r="N269" s="139" t="s">
        <v>45</v>
      </c>
      <c r="P269" s="140">
        <f>O269*H269</f>
        <v>0</v>
      </c>
      <c r="Q269" s="140">
        <v>0</v>
      </c>
      <c r="R269" s="140">
        <f>Q269*H269</f>
        <v>0</v>
      </c>
      <c r="S269" s="140">
        <v>0</v>
      </c>
      <c r="T269" s="141">
        <f>S269*H269</f>
        <v>0</v>
      </c>
      <c r="AR269" s="142" t="s">
        <v>134</v>
      </c>
      <c r="AT269" s="142" t="s">
        <v>129</v>
      </c>
      <c r="AU269" s="142" t="s">
        <v>90</v>
      </c>
      <c r="AY269" s="16" t="s">
        <v>127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6" t="s">
        <v>88</v>
      </c>
      <c r="BK269" s="143">
        <f>ROUND(I269*H269,2)</f>
        <v>0</v>
      </c>
      <c r="BL269" s="16" t="s">
        <v>134</v>
      </c>
      <c r="BM269" s="142" t="s">
        <v>301</v>
      </c>
    </row>
    <row r="270" spans="2:65" s="1" customFormat="1" ht="29.25">
      <c r="B270" s="31"/>
      <c r="D270" s="144" t="s">
        <v>136</v>
      </c>
      <c r="F270" s="145" t="s">
        <v>302</v>
      </c>
      <c r="I270" s="146"/>
      <c r="L270" s="31"/>
      <c r="M270" s="147"/>
      <c r="T270" s="55"/>
      <c r="AT270" s="16" t="s">
        <v>136</v>
      </c>
      <c r="AU270" s="16" t="s">
        <v>90</v>
      </c>
    </row>
    <row r="271" spans="2:65" s="1" customFormat="1" ht="11.25">
      <c r="B271" s="31"/>
      <c r="D271" s="148" t="s">
        <v>138</v>
      </c>
      <c r="F271" s="149" t="s">
        <v>303</v>
      </c>
      <c r="I271" s="146"/>
      <c r="L271" s="31"/>
      <c r="M271" s="147"/>
      <c r="T271" s="55"/>
      <c r="AT271" s="16" t="s">
        <v>138</v>
      </c>
      <c r="AU271" s="16" t="s">
        <v>90</v>
      </c>
    </row>
    <row r="272" spans="2:65" s="12" customFormat="1" ht="11.25">
      <c r="B272" s="150"/>
      <c r="D272" s="144" t="s">
        <v>140</v>
      </c>
      <c r="E272" s="151" t="s">
        <v>1</v>
      </c>
      <c r="F272" s="152" t="s">
        <v>304</v>
      </c>
      <c r="H272" s="151" t="s">
        <v>1</v>
      </c>
      <c r="I272" s="153"/>
      <c r="L272" s="150"/>
      <c r="M272" s="154"/>
      <c r="T272" s="155"/>
      <c r="AT272" s="151" t="s">
        <v>140</v>
      </c>
      <c r="AU272" s="151" t="s">
        <v>90</v>
      </c>
      <c r="AV272" s="12" t="s">
        <v>88</v>
      </c>
      <c r="AW272" s="12" t="s">
        <v>36</v>
      </c>
      <c r="AX272" s="12" t="s">
        <v>80</v>
      </c>
      <c r="AY272" s="151" t="s">
        <v>127</v>
      </c>
    </row>
    <row r="273" spans="2:65" s="12" customFormat="1" ht="11.25">
      <c r="B273" s="150"/>
      <c r="D273" s="144" t="s">
        <v>140</v>
      </c>
      <c r="E273" s="151" t="s">
        <v>1</v>
      </c>
      <c r="F273" s="152" t="s">
        <v>305</v>
      </c>
      <c r="H273" s="151" t="s">
        <v>1</v>
      </c>
      <c r="I273" s="153"/>
      <c r="L273" s="150"/>
      <c r="M273" s="154"/>
      <c r="T273" s="155"/>
      <c r="AT273" s="151" t="s">
        <v>140</v>
      </c>
      <c r="AU273" s="151" t="s">
        <v>90</v>
      </c>
      <c r="AV273" s="12" t="s">
        <v>88</v>
      </c>
      <c r="AW273" s="12" t="s">
        <v>36</v>
      </c>
      <c r="AX273" s="12" t="s">
        <v>80</v>
      </c>
      <c r="AY273" s="151" t="s">
        <v>127</v>
      </c>
    </row>
    <row r="274" spans="2:65" s="12" customFormat="1" ht="11.25">
      <c r="B274" s="150"/>
      <c r="D274" s="144" t="s">
        <v>140</v>
      </c>
      <c r="E274" s="151" t="s">
        <v>1</v>
      </c>
      <c r="F274" s="152" t="s">
        <v>142</v>
      </c>
      <c r="H274" s="151" t="s">
        <v>1</v>
      </c>
      <c r="I274" s="153"/>
      <c r="L274" s="150"/>
      <c r="M274" s="154"/>
      <c r="T274" s="155"/>
      <c r="AT274" s="151" t="s">
        <v>140</v>
      </c>
      <c r="AU274" s="151" t="s">
        <v>90</v>
      </c>
      <c r="AV274" s="12" t="s">
        <v>88</v>
      </c>
      <c r="AW274" s="12" t="s">
        <v>36</v>
      </c>
      <c r="AX274" s="12" t="s">
        <v>80</v>
      </c>
      <c r="AY274" s="151" t="s">
        <v>127</v>
      </c>
    </row>
    <row r="275" spans="2:65" s="13" customFormat="1" ht="11.25">
      <c r="B275" s="156"/>
      <c r="D275" s="144" t="s">
        <v>140</v>
      </c>
      <c r="E275" s="157" t="s">
        <v>1</v>
      </c>
      <c r="F275" s="158" t="s">
        <v>306</v>
      </c>
      <c r="H275" s="159">
        <v>68.97</v>
      </c>
      <c r="I275" s="160"/>
      <c r="L275" s="156"/>
      <c r="M275" s="161"/>
      <c r="T275" s="162"/>
      <c r="AT275" s="157" t="s">
        <v>140</v>
      </c>
      <c r="AU275" s="157" t="s">
        <v>90</v>
      </c>
      <c r="AV275" s="13" t="s">
        <v>90</v>
      </c>
      <c r="AW275" s="13" t="s">
        <v>36</v>
      </c>
      <c r="AX275" s="13" t="s">
        <v>80</v>
      </c>
      <c r="AY275" s="157" t="s">
        <v>127</v>
      </c>
    </row>
    <row r="276" spans="2:65" s="12" customFormat="1" ht="11.25">
      <c r="B276" s="150"/>
      <c r="D276" s="144" t="s">
        <v>140</v>
      </c>
      <c r="E276" s="151" t="s">
        <v>1</v>
      </c>
      <c r="F276" s="152" t="s">
        <v>190</v>
      </c>
      <c r="H276" s="151" t="s">
        <v>1</v>
      </c>
      <c r="I276" s="153"/>
      <c r="L276" s="150"/>
      <c r="M276" s="154"/>
      <c r="T276" s="155"/>
      <c r="AT276" s="151" t="s">
        <v>140</v>
      </c>
      <c r="AU276" s="151" t="s">
        <v>90</v>
      </c>
      <c r="AV276" s="12" t="s">
        <v>88</v>
      </c>
      <c r="AW276" s="12" t="s">
        <v>36</v>
      </c>
      <c r="AX276" s="12" t="s">
        <v>80</v>
      </c>
      <c r="AY276" s="151" t="s">
        <v>127</v>
      </c>
    </row>
    <row r="277" spans="2:65" s="13" customFormat="1" ht="11.25">
      <c r="B277" s="156"/>
      <c r="D277" s="144" t="s">
        <v>140</v>
      </c>
      <c r="E277" s="157" t="s">
        <v>1</v>
      </c>
      <c r="F277" s="158" t="s">
        <v>307</v>
      </c>
      <c r="H277" s="159">
        <v>29.92</v>
      </c>
      <c r="I277" s="160"/>
      <c r="L277" s="156"/>
      <c r="M277" s="161"/>
      <c r="T277" s="162"/>
      <c r="AT277" s="157" t="s">
        <v>140</v>
      </c>
      <c r="AU277" s="157" t="s">
        <v>90</v>
      </c>
      <c r="AV277" s="13" t="s">
        <v>90</v>
      </c>
      <c r="AW277" s="13" t="s">
        <v>36</v>
      </c>
      <c r="AX277" s="13" t="s">
        <v>80</v>
      </c>
      <c r="AY277" s="157" t="s">
        <v>127</v>
      </c>
    </row>
    <row r="278" spans="2:65" s="14" customFormat="1" ht="11.25">
      <c r="B278" s="163"/>
      <c r="D278" s="144" t="s">
        <v>140</v>
      </c>
      <c r="E278" s="164" t="s">
        <v>1</v>
      </c>
      <c r="F278" s="165" t="s">
        <v>146</v>
      </c>
      <c r="H278" s="166">
        <v>98.89</v>
      </c>
      <c r="I278" s="167"/>
      <c r="L278" s="163"/>
      <c r="M278" s="168"/>
      <c r="T278" s="169"/>
      <c r="AT278" s="164" t="s">
        <v>140</v>
      </c>
      <c r="AU278" s="164" t="s">
        <v>90</v>
      </c>
      <c r="AV278" s="14" t="s">
        <v>134</v>
      </c>
      <c r="AW278" s="14" t="s">
        <v>36</v>
      </c>
      <c r="AX278" s="14" t="s">
        <v>88</v>
      </c>
      <c r="AY278" s="164" t="s">
        <v>127</v>
      </c>
    </row>
    <row r="279" spans="2:65" s="1" customFormat="1" ht="16.5" customHeight="1">
      <c r="B279" s="31"/>
      <c r="C279" s="170" t="s">
        <v>308</v>
      </c>
      <c r="D279" s="170" t="s">
        <v>309</v>
      </c>
      <c r="E279" s="171" t="s">
        <v>310</v>
      </c>
      <c r="F279" s="172" t="s">
        <v>311</v>
      </c>
      <c r="G279" s="173" t="s">
        <v>288</v>
      </c>
      <c r="H279" s="174">
        <v>197.78</v>
      </c>
      <c r="I279" s="175"/>
      <c r="J279" s="176">
        <f>ROUND(I279*H279,2)</f>
        <v>0</v>
      </c>
      <c r="K279" s="172" t="s">
        <v>133</v>
      </c>
      <c r="L279" s="177"/>
      <c r="M279" s="178" t="s">
        <v>1</v>
      </c>
      <c r="N279" s="179" t="s">
        <v>45</v>
      </c>
      <c r="P279" s="140">
        <f>O279*H279</f>
        <v>0</v>
      </c>
      <c r="Q279" s="140">
        <v>1</v>
      </c>
      <c r="R279" s="140">
        <f>Q279*H279</f>
        <v>197.78</v>
      </c>
      <c r="S279" s="140">
        <v>0</v>
      </c>
      <c r="T279" s="141">
        <f>S279*H279</f>
        <v>0</v>
      </c>
      <c r="AR279" s="142" t="s">
        <v>200</v>
      </c>
      <c r="AT279" s="142" t="s">
        <v>309</v>
      </c>
      <c r="AU279" s="142" t="s">
        <v>90</v>
      </c>
      <c r="AY279" s="16" t="s">
        <v>127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6" t="s">
        <v>88</v>
      </c>
      <c r="BK279" s="143">
        <f>ROUND(I279*H279,2)</f>
        <v>0</v>
      </c>
      <c r="BL279" s="16" t="s">
        <v>134</v>
      </c>
      <c r="BM279" s="142" t="s">
        <v>312</v>
      </c>
    </row>
    <row r="280" spans="2:65" s="1" customFormat="1" ht="11.25">
      <c r="B280" s="31"/>
      <c r="D280" s="144" t="s">
        <v>136</v>
      </c>
      <c r="F280" s="145" t="s">
        <v>311</v>
      </c>
      <c r="I280" s="146"/>
      <c r="L280" s="31"/>
      <c r="M280" s="147"/>
      <c r="T280" s="55"/>
      <c r="AT280" s="16" t="s">
        <v>136</v>
      </c>
      <c r="AU280" s="16" t="s">
        <v>90</v>
      </c>
    </row>
    <row r="281" spans="2:65" s="13" customFormat="1" ht="11.25">
      <c r="B281" s="156"/>
      <c r="D281" s="144" t="s">
        <v>140</v>
      </c>
      <c r="F281" s="158" t="s">
        <v>313</v>
      </c>
      <c r="H281" s="159">
        <v>197.78</v>
      </c>
      <c r="I281" s="160"/>
      <c r="L281" s="156"/>
      <c r="M281" s="161"/>
      <c r="T281" s="162"/>
      <c r="AT281" s="157" t="s">
        <v>140</v>
      </c>
      <c r="AU281" s="157" t="s">
        <v>90</v>
      </c>
      <c r="AV281" s="13" t="s">
        <v>90</v>
      </c>
      <c r="AW281" s="13" t="s">
        <v>4</v>
      </c>
      <c r="AX281" s="13" t="s">
        <v>88</v>
      </c>
      <c r="AY281" s="157" t="s">
        <v>127</v>
      </c>
    </row>
    <row r="282" spans="2:65" s="1" customFormat="1" ht="24.2" customHeight="1">
      <c r="B282" s="31"/>
      <c r="C282" s="131" t="s">
        <v>314</v>
      </c>
      <c r="D282" s="131" t="s">
        <v>129</v>
      </c>
      <c r="E282" s="132" t="s">
        <v>315</v>
      </c>
      <c r="F282" s="133" t="s">
        <v>316</v>
      </c>
      <c r="G282" s="134" t="s">
        <v>242</v>
      </c>
      <c r="H282" s="135">
        <v>26.97</v>
      </c>
      <c r="I282" s="136"/>
      <c r="J282" s="137">
        <f>ROUND(I282*H282,2)</f>
        <v>0</v>
      </c>
      <c r="K282" s="133" t="s">
        <v>133</v>
      </c>
      <c r="L282" s="31"/>
      <c r="M282" s="138" t="s">
        <v>1</v>
      </c>
      <c r="N282" s="139" t="s">
        <v>45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134</v>
      </c>
      <c r="AT282" s="142" t="s">
        <v>129</v>
      </c>
      <c r="AU282" s="142" t="s">
        <v>90</v>
      </c>
      <c r="AY282" s="16" t="s">
        <v>127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88</v>
      </c>
      <c r="BK282" s="143">
        <f>ROUND(I282*H282,2)</f>
        <v>0</v>
      </c>
      <c r="BL282" s="16" t="s">
        <v>134</v>
      </c>
      <c r="BM282" s="142" t="s">
        <v>317</v>
      </c>
    </row>
    <row r="283" spans="2:65" s="1" customFormat="1" ht="39">
      <c r="B283" s="31"/>
      <c r="D283" s="144" t="s">
        <v>136</v>
      </c>
      <c r="F283" s="145" t="s">
        <v>318</v>
      </c>
      <c r="I283" s="146"/>
      <c r="L283" s="31"/>
      <c r="M283" s="147"/>
      <c r="T283" s="55"/>
      <c r="AT283" s="16" t="s">
        <v>136</v>
      </c>
      <c r="AU283" s="16" t="s">
        <v>90</v>
      </c>
    </row>
    <row r="284" spans="2:65" s="1" customFormat="1" ht="11.25">
      <c r="B284" s="31"/>
      <c r="D284" s="148" t="s">
        <v>138</v>
      </c>
      <c r="F284" s="149" t="s">
        <v>319</v>
      </c>
      <c r="I284" s="146"/>
      <c r="L284" s="31"/>
      <c r="M284" s="147"/>
      <c r="T284" s="55"/>
      <c r="AT284" s="16" t="s">
        <v>138</v>
      </c>
      <c r="AU284" s="16" t="s">
        <v>90</v>
      </c>
    </row>
    <row r="285" spans="2:65" s="12" customFormat="1" ht="11.25">
      <c r="B285" s="150"/>
      <c r="D285" s="144" t="s">
        <v>140</v>
      </c>
      <c r="E285" s="151" t="s">
        <v>1</v>
      </c>
      <c r="F285" s="152" t="s">
        <v>304</v>
      </c>
      <c r="H285" s="151" t="s">
        <v>1</v>
      </c>
      <c r="I285" s="153"/>
      <c r="L285" s="150"/>
      <c r="M285" s="154"/>
      <c r="T285" s="155"/>
      <c r="AT285" s="151" t="s">
        <v>140</v>
      </c>
      <c r="AU285" s="151" t="s">
        <v>90</v>
      </c>
      <c r="AV285" s="12" t="s">
        <v>88</v>
      </c>
      <c r="AW285" s="12" t="s">
        <v>36</v>
      </c>
      <c r="AX285" s="12" t="s">
        <v>80</v>
      </c>
      <c r="AY285" s="151" t="s">
        <v>127</v>
      </c>
    </row>
    <row r="286" spans="2:65" s="12" customFormat="1" ht="11.25">
      <c r="B286" s="150"/>
      <c r="D286" s="144" t="s">
        <v>140</v>
      </c>
      <c r="E286" s="151" t="s">
        <v>1</v>
      </c>
      <c r="F286" s="152" t="s">
        <v>142</v>
      </c>
      <c r="H286" s="151" t="s">
        <v>1</v>
      </c>
      <c r="I286" s="153"/>
      <c r="L286" s="150"/>
      <c r="M286" s="154"/>
      <c r="T286" s="155"/>
      <c r="AT286" s="151" t="s">
        <v>140</v>
      </c>
      <c r="AU286" s="151" t="s">
        <v>90</v>
      </c>
      <c r="AV286" s="12" t="s">
        <v>88</v>
      </c>
      <c r="AW286" s="12" t="s">
        <v>36</v>
      </c>
      <c r="AX286" s="12" t="s">
        <v>80</v>
      </c>
      <c r="AY286" s="151" t="s">
        <v>127</v>
      </c>
    </row>
    <row r="287" spans="2:65" s="13" customFormat="1" ht="11.25">
      <c r="B287" s="156"/>
      <c r="D287" s="144" t="s">
        <v>140</v>
      </c>
      <c r="E287" s="157" t="s">
        <v>1</v>
      </c>
      <c r="F287" s="158" t="s">
        <v>320</v>
      </c>
      <c r="H287" s="159">
        <v>18.809999999999999</v>
      </c>
      <c r="I287" s="160"/>
      <c r="L287" s="156"/>
      <c r="M287" s="161"/>
      <c r="T287" s="162"/>
      <c r="AT287" s="157" t="s">
        <v>140</v>
      </c>
      <c r="AU287" s="157" t="s">
        <v>90</v>
      </c>
      <c r="AV287" s="13" t="s">
        <v>90</v>
      </c>
      <c r="AW287" s="13" t="s">
        <v>36</v>
      </c>
      <c r="AX287" s="13" t="s">
        <v>80</v>
      </c>
      <c r="AY287" s="157" t="s">
        <v>127</v>
      </c>
    </row>
    <row r="288" spans="2:65" s="12" customFormat="1" ht="11.25">
      <c r="B288" s="150"/>
      <c r="D288" s="144" t="s">
        <v>140</v>
      </c>
      <c r="E288" s="151" t="s">
        <v>1</v>
      </c>
      <c r="F288" s="152" t="s">
        <v>190</v>
      </c>
      <c r="H288" s="151" t="s">
        <v>1</v>
      </c>
      <c r="I288" s="153"/>
      <c r="L288" s="150"/>
      <c r="M288" s="154"/>
      <c r="T288" s="155"/>
      <c r="AT288" s="151" t="s">
        <v>140</v>
      </c>
      <c r="AU288" s="151" t="s">
        <v>90</v>
      </c>
      <c r="AV288" s="12" t="s">
        <v>88</v>
      </c>
      <c r="AW288" s="12" t="s">
        <v>36</v>
      </c>
      <c r="AX288" s="12" t="s">
        <v>80</v>
      </c>
      <c r="AY288" s="151" t="s">
        <v>127</v>
      </c>
    </row>
    <row r="289" spans="2:65" s="13" customFormat="1" ht="11.25">
      <c r="B289" s="156"/>
      <c r="D289" s="144" t="s">
        <v>140</v>
      </c>
      <c r="E289" s="157" t="s">
        <v>1</v>
      </c>
      <c r="F289" s="158" t="s">
        <v>321</v>
      </c>
      <c r="H289" s="159">
        <v>8.16</v>
      </c>
      <c r="I289" s="160"/>
      <c r="L289" s="156"/>
      <c r="M289" s="161"/>
      <c r="T289" s="162"/>
      <c r="AT289" s="157" t="s">
        <v>140</v>
      </c>
      <c r="AU289" s="157" t="s">
        <v>90</v>
      </c>
      <c r="AV289" s="13" t="s">
        <v>90</v>
      </c>
      <c r="AW289" s="13" t="s">
        <v>36</v>
      </c>
      <c r="AX289" s="13" t="s">
        <v>80</v>
      </c>
      <c r="AY289" s="157" t="s">
        <v>127</v>
      </c>
    </row>
    <row r="290" spans="2:65" s="14" customFormat="1" ht="11.25">
      <c r="B290" s="163"/>
      <c r="D290" s="144" t="s">
        <v>140</v>
      </c>
      <c r="E290" s="164" t="s">
        <v>1</v>
      </c>
      <c r="F290" s="165" t="s">
        <v>146</v>
      </c>
      <c r="H290" s="166">
        <v>26.97</v>
      </c>
      <c r="I290" s="167"/>
      <c r="L290" s="163"/>
      <c r="M290" s="168"/>
      <c r="T290" s="169"/>
      <c r="AT290" s="164" t="s">
        <v>140</v>
      </c>
      <c r="AU290" s="164" t="s">
        <v>90</v>
      </c>
      <c r="AV290" s="14" t="s">
        <v>134</v>
      </c>
      <c r="AW290" s="14" t="s">
        <v>36</v>
      </c>
      <c r="AX290" s="14" t="s">
        <v>88</v>
      </c>
      <c r="AY290" s="164" t="s">
        <v>127</v>
      </c>
    </row>
    <row r="291" spans="2:65" s="1" customFormat="1" ht="16.5" customHeight="1">
      <c r="B291" s="31"/>
      <c r="C291" s="170" t="s">
        <v>322</v>
      </c>
      <c r="D291" s="170" t="s">
        <v>309</v>
      </c>
      <c r="E291" s="171" t="s">
        <v>323</v>
      </c>
      <c r="F291" s="172" t="s">
        <v>324</v>
      </c>
      <c r="G291" s="173" t="s">
        <v>288</v>
      </c>
      <c r="H291" s="174">
        <v>53.94</v>
      </c>
      <c r="I291" s="175"/>
      <c r="J291" s="176">
        <f>ROUND(I291*H291,2)</f>
        <v>0</v>
      </c>
      <c r="K291" s="172" t="s">
        <v>133</v>
      </c>
      <c r="L291" s="177"/>
      <c r="M291" s="178" t="s">
        <v>1</v>
      </c>
      <c r="N291" s="179" t="s">
        <v>45</v>
      </c>
      <c r="P291" s="140">
        <f>O291*H291</f>
        <v>0</v>
      </c>
      <c r="Q291" s="140">
        <v>1</v>
      </c>
      <c r="R291" s="140">
        <f>Q291*H291</f>
        <v>53.94</v>
      </c>
      <c r="S291" s="140">
        <v>0</v>
      </c>
      <c r="T291" s="141">
        <f>S291*H291</f>
        <v>0</v>
      </c>
      <c r="AR291" s="142" t="s">
        <v>200</v>
      </c>
      <c r="AT291" s="142" t="s">
        <v>309</v>
      </c>
      <c r="AU291" s="142" t="s">
        <v>90</v>
      </c>
      <c r="AY291" s="16" t="s">
        <v>127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6" t="s">
        <v>88</v>
      </c>
      <c r="BK291" s="143">
        <f>ROUND(I291*H291,2)</f>
        <v>0</v>
      </c>
      <c r="BL291" s="16" t="s">
        <v>134</v>
      </c>
      <c r="BM291" s="142" t="s">
        <v>325</v>
      </c>
    </row>
    <row r="292" spans="2:65" s="1" customFormat="1" ht="11.25">
      <c r="B292" s="31"/>
      <c r="D292" s="144" t="s">
        <v>136</v>
      </c>
      <c r="F292" s="145" t="s">
        <v>324</v>
      </c>
      <c r="I292" s="146"/>
      <c r="L292" s="31"/>
      <c r="M292" s="147"/>
      <c r="T292" s="55"/>
      <c r="AT292" s="16" t="s">
        <v>136</v>
      </c>
      <c r="AU292" s="16" t="s">
        <v>90</v>
      </c>
    </row>
    <row r="293" spans="2:65" s="13" customFormat="1" ht="11.25">
      <c r="B293" s="156"/>
      <c r="D293" s="144" t="s">
        <v>140</v>
      </c>
      <c r="F293" s="158" t="s">
        <v>326</v>
      </c>
      <c r="H293" s="159">
        <v>53.94</v>
      </c>
      <c r="I293" s="160"/>
      <c r="L293" s="156"/>
      <c r="M293" s="161"/>
      <c r="T293" s="162"/>
      <c r="AT293" s="157" t="s">
        <v>140</v>
      </c>
      <c r="AU293" s="157" t="s">
        <v>90</v>
      </c>
      <c r="AV293" s="13" t="s">
        <v>90</v>
      </c>
      <c r="AW293" s="13" t="s">
        <v>4</v>
      </c>
      <c r="AX293" s="13" t="s">
        <v>88</v>
      </c>
      <c r="AY293" s="157" t="s">
        <v>127</v>
      </c>
    </row>
    <row r="294" spans="2:65" s="1" customFormat="1" ht="33" customHeight="1">
      <c r="B294" s="31"/>
      <c r="C294" s="170" t="s">
        <v>327</v>
      </c>
      <c r="D294" s="170" t="s">
        <v>309</v>
      </c>
      <c r="E294" s="171" t="s">
        <v>328</v>
      </c>
      <c r="F294" s="172" t="s">
        <v>329</v>
      </c>
      <c r="G294" s="173" t="s">
        <v>158</v>
      </c>
      <c r="H294" s="174">
        <v>13</v>
      </c>
      <c r="I294" s="175"/>
      <c r="J294" s="176">
        <f>ROUND(I294*H294,2)</f>
        <v>0</v>
      </c>
      <c r="K294" s="172" t="s">
        <v>133</v>
      </c>
      <c r="L294" s="177"/>
      <c r="M294" s="178" t="s">
        <v>1</v>
      </c>
      <c r="N294" s="179" t="s">
        <v>45</v>
      </c>
      <c r="P294" s="140">
        <f>O294*H294</f>
        <v>0</v>
      </c>
      <c r="Q294" s="140">
        <v>6.8999999999999997E-4</v>
      </c>
      <c r="R294" s="140">
        <f>Q294*H294</f>
        <v>8.9699999999999988E-3</v>
      </c>
      <c r="S294" s="140">
        <v>0</v>
      </c>
      <c r="T294" s="141">
        <f>S294*H294</f>
        <v>0</v>
      </c>
      <c r="AR294" s="142" t="s">
        <v>200</v>
      </c>
      <c r="AT294" s="142" t="s">
        <v>309</v>
      </c>
      <c r="AU294" s="142" t="s">
        <v>90</v>
      </c>
      <c r="AY294" s="16" t="s">
        <v>127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6" t="s">
        <v>88</v>
      </c>
      <c r="BK294" s="143">
        <f>ROUND(I294*H294,2)</f>
        <v>0</v>
      </c>
      <c r="BL294" s="16" t="s">
        <v>134</v>
      </c>
      <c r="BM294" s="142" t="s">
        <v>330</v>
      </c>
    </row>
    <row r="295" spans="2:65" s="1" customFormat="1" ht="19.5">
      <c r="B295" s="31"/>
      <c r="D295" s="144" t="s">
        <v>136</v>
      </c>
      <c r="F295" s="145" t="s">
        <v>329</v>
      </c>
      <c r="I295" s="146"/>
      <c r="L295" s="31"/>
      <c r="M295" s="147"/>
      <c r="T295" s="55"/>
      <c r="AT295" s="16" t="s">
        <v>136</v>
      </c>
      <c r="AU295" s="16" t="s">
        <v>90</v>
      </c>
    </row>
    <row r="296" spans="2:65" s="12" customFormat="1" ht="11.25">
      <c r="B296" s="150"/>
      <c r="D296" s="144" t="s">
        <v>140</v>
      </c>
      <c r="E296" s="151" t="s">
        <v>1</v>
      </c>
      <c r="F296" s="152" t="s">
        <v>331</v>
      </c>
      <c r="H296" s="151" t="s">
        <v>1</v>
      </c>
      <c r="I296" s="153"/>
      <c r="L296" s="150"/>
      <c r="M296" s="154"/>
      <c r="T296" s="155"/>
      <c r="AT296" s="151" t="s">
        <v>140</v>
      </c>
      <c r="AU296" s="151" t="s">
        <v>90</v>
      </c>
      <c r="AV296" s="12" t="s">
        <v>88</v>
      </c>
      <c r="AW296" s="12" t="s">
        <v>36</v>
      </c>
      <c r="AX296" s="12" t="s">
        <v>80</v>
      </c>
      <c r="AY296" s="151" t="s">
        <v>127</v>
      </c>
    </row>
    <row r="297" spans="2:65" s="12" customFormat="1" ht="11.25">
      <c r="B297" s="150"/>
      <c r="D297" s="144" t="s">
        <v>140</v>
      </c>
      <c r="E297" s="151" t="s">
        <v>1</v>
      </c>
      <c r="F297" s="152" t="s">
        <v>332</v>
      </c>
      <c r="H297" s="151" t="s">
        <v>1</v>
      </c>
      <c r="I297" s="153"/>
      <c r="L297" s="150"/>
      <c r="M297" s="154"/>
      <c r="T297" s="155"/>
      <c r="AT297" s="151" t="s">
        <v>140</v>
      </c>
      <c r="AU297" s="151" t="s">
        <v>90</v>
      </c>
      <c r="AV297" s="12" t="s">
        <v>88</v>
      </c>
      <c r="AW297" s="12" t="s">
        <v>36</v>
      </c>
      <c r="AX297" s="12" t="s">
        <v>80</v>
      </c>
      <c r="AY297" s="151" t="s">
        <v>127</v>
      </c>
    </row>
    <row r="298" spans="2:65" s="13" customFormat="1" ht="11.25">
      <c r="B298" s="156"/>
      <c r="D298" s="144" t="s">
        <v>140</v>
      </c>
      <c r="E298" s="157" t="s">
        <v>1</v>
      </c>
      <c r="F298" s="158" t="s">
        <v>333</v>
      </c>
      <c r="H298" s="159">
        <v>3</v>
      </c>
      <c r="I298" s="160"/>
      <c r="L298" s="156"/>
      <c r="M298" s="161"/>
      <c r="T298" s="162"/>
      <c r="AT298" s="157" t="s">
        <v>140</v>
      </c>
      <c r="AU298" s="157" t="s">
        <v>90</v>
      </c>
      <c r="AV298" s="13" t="s">
        <v>90</v>
      </c>
      <c r="AW298" s="13" t="s">
        <v>36</v>
      </c>
      <c r="AX298" s="13" t="s">
        <v>80</v>
      </c>
      <c r="AY298" s="157" t="s">
        <v>127</v>
      </c>
    </row>
    <row r="299" spans="2:65" s="12" customFormat="1" ht="11.25">
      <c r="B299" s="150"/>
      <c r="D299" s="144" t="s">
        <v>140</v>
      </c>
      <c r="E299" s="151" t="s">
        <v>1</v>
      </c>
      <c r="F299" s="152" t="s">
        <v>190</v>
      </c>
      <c r="H299" s="151" t="s">
        <v>1</v>
      </c>
      <c r="I299" s="153"/>
      <c r="L299" s="150"/>
      <c r="M299" s="154"/>
      <c r="T299" s="155"/>
      <c r="AT299" s="151" t="s">
        <v>140</v>
      </c>
      <c r="AU299" s="151" t="s">
        <v>90</v>
      </c>
      <c r="AV299" s="12" t="s">
        <v>88</v>
      </c>
      <c r="AW299" s="12" t="s">
        <v>36</v>
      </c>
      <c r="AX299" s="12" t="s">
        <v>80</v>
      </c>
      <c r="AY299" s="151" t="s">
        <v>127</v>
      </c>
    </row>
    <row r="300" spans="2:65" s="13" customFormat="1" ht="11.25">
      <c r="B300" s="156"/>
      <c r="D300" s="144" t="s">
        <v>140</v>
      </c>
      <c r="E300" s="157" t="s">
        <v>1</v>
      </c>
      <c r="F300" s="158" t="s">
        <v>334</v>
      </c>
      <c r="H300" s="159">
        <v>10</v>
      </c>
      <c r="I300" s="160"/>
      <c r="L300" s="156"/>
      <c r="M300" s="161"/>
      <c r="T300" s="162"/>
      <c r="AT300" s="157" t="s">
        <v>140</v>
      </c>
      <c r="AU300" s="157" t="s">
        <v>90</v>
      </c>
      <c r="AV300" s="13" t="s">
        <v>90</v>
      </c>
      <c r="AW300" s="13" t="s">
        <v>36</v>
      </c>
      <c r="AX300" s="13" t="s">
        <v>80</v>
      </c>
      <c r="AY300" s="157" t="s">
        <v>127</v>
      </c>
    </row>
    <row r="301" spans="2:65" s="14" customFormat="1" ht="11.25">
      <c r="B301" s="163"/>
      <c r="D301" s="144" t="s">
        <v>140</v>
      </c>
      <c r="E301" s="164" t="s">
        <v>1</v>
      </c>
      <c r="F301" s="165" t="s">
        <v>146</v>
      </c>
      <c r="H301" s="166">
        <v>13</v>
      </c>
      <c r="I301" s="167"/>
      <c r="L301" s="163"/>
      <c r="M301" s="168"/>
      <c r="T301" s="169"/>
      <c r="AT301" s="164" t="s">
        <v>140</v>
      </c>
      <c r="AU301" s="164" t="s">
        <v>90</v>
      </c>
      <c r="AV301" s="14" t="s">
        <v>134</v>
      </c>
      <c r="AW301" s="14" t="s">
        <v>36</v>
      </c>
      <c r="AX301" s="14" t="s">
        <v>88</v>
      </c>
      <c r="AY301" s="164" t="s">
        <v>127</v>
      </c>
    </row>
    <row r="302" spans="2:65" s="11" customFormat="1" ht="22.9" customHeight="1">
      <c r="B302" s="119"/>
      <c r="D302" s="120" t="s">
        <v>79</v>
      </c>
      <c r="E302" s="129" t="s">
        <v>90</v>
      </c>
      <c r="F302" s="129" t="s">
        <v>335</v>
      </c>
      <c r="I302" s="122"/>
      <c r="J302" s="130">
        <f>BK302</f>
        <v>0</v>
      </c>
      <c r="L302" s="119"/>
      <c r="M302" s="124"/>
      <c r="P302" s="125">
        <f>SUM(P303:P308)</f>
        <v>0</v>
      </c>
      <c r="R302" s="125">
        <f>SUM(R303:R308)</f>
        <v>11.66733</v>
      </c>
      <c r="T302" s="126">
        <f>SUM(T303:T308)</f>
        <v>0</v>
      </c>
      <c r="AR302" s="120" t="s">
        <v>88</v>
      </c>
      <c r="AT302" s="127" t="s">
        <v>79</v>
      </c>
      <c r="AU302" s="127" t="s">
        <v>88</v>
      </c>
      <c r="AY302" s="120" t="s">
        <v>127</v>
      </c>
      <c r="BK302" s="128">
        <f>SUM(BK303:BK308)</f>
        <v>0</v>
      </c>
    </row>
    <row r="303" spans="2:65" s="1" customFormat="1" ht="37.9" customHeight="1">
      <c r="B303" s="31"/>
      <c r="C303" s="131" t="s">
        <v>336</v>
      </c>
      <c r="D303" s="131" t="s">
        <v>129</v>
      </c>
      <c r="E303" s="132" t="s">
        <v>337</v>
      </c>
      <c r="F303" s="133" t="s">
        <v>338</v>
      </c>
      <c r="G303" s="134" t="s">
        <v>158</v>
      </c>
      <c r="H303" s="135">
        <v>57</v>
      </c>
      <c r="I303" s="136"/>
      <c r="J303" s="137">
        <f>ROUND(I303*H303,2)</f>
        <v>0</v>
      </c>
      <c r="K303" s="133" t="s">
        <v>133</v>
      </c>
      <c r="L303" s="31"/>
      <c r="M303" s="138" t="s">
        <v>1</v>
      </c>
      <c r="N303" s="139" t="s">
        <v>45</v>
      </c>
      <c r="P303" s="140">
        <f>O303*H303</f>
        <v>0</v>
      </c>
      <c r="Q303" s="140">
        <v>0.20469000000000001</v>
      </c>
      <c r="R303" s="140">
        <f>Q303*H303</f>
        <v>11.66733</v>
      </c>
      <c r="S303" s="140">
        <v>0</v>
      </c>
      <c r="T303" s="141">
        <f>S303*H303</f>
        <v>0</v>
      </c>
      <c r="AR303" s="142" t="s">
        <v>134</v>
      </c>
      <c r="AT303" s="142" t="s">
        <v>129</v>
      </c>
      <c r="AU303" s="142" t="s">
        <v>90</v>
      </c>
      <c r="AY303" s="16" t="s">
        <v>127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88</v>
      </c>
      <c r="BK303" s="143">
        <f>ROUND(I303*H303,2)</f>
        <v>0</v>
      </c>
      <c r="BL303" s="16" t="s">
        <v>134</v>
      </c>
      <c r="BM303" s="142" t="s">
        <v>339</v>
      </c>
    </row>
    <row r="304" spans="2:65" s="1" customFormat="1" ht="39">
      <c r="B304" s="31"/>
      <c r="D304" s="144" t="s">
        <v>136</v>
      </c>
      <c r="F304" s="145" t="s">
        <v>340</v>
      </c>
      <c r="I304" s="146"/>
      <c r="L304" s="31"/>
      <c r="M304" s="147"/>
      <c r="T304" s="55"/>
      <c r="AT304" s="16" t="s">
        <v>136</v>
      </c>
      <c r="AU304" s="16" t="s">
        <v>90</v>
      </c>
    </row>
    <row r="305" spans="2:65" s="1" customFormat="1" ht="11.25">
      <c r="B305" s="31"/>
      <c r="D305" s="148" t="s">
        <v>138</v>
      </c>
      <c r="F305" s="149" t="s">
        <v>341</v>
      </c>
      <c r="I305" s="146"/>
      <c r="L305" s="31"/>
      <c r="M305" s="147"/>
      <c r="T305" s="55"/>
      <c r="AT305" s="16" t="s">
        <v>138</v>
      </c>
      <c r="AU305" s="16" t="s">
        <v>90</v>
      </c>
    </row>
    <row r="306" spans="2:65" s="12" customFormat="1" ht="11.25">
      <c r="B306" s="150"/>
      <c r="D306" s="144" t="s">
        <v>140</v>
      </c>
      <c r="E306" s="151" t="s">
        <v>1</v>
      </c>
      <c r="F306" s="152" t="s">
        <v>342</v>
      </c>
      <c r="H306" s="151" t="s">
        <v>1</v>
      </c>
      <c r="I306" s="153"/>
      <c r="L306" s="150"/>
      <c r="M306" s="154"/>
      <c r="T306" s="155"/>
      <c r="AT306" s="151" t="s">
        <v>140</v>
      </c>
      <c r="AU306" s="151" t="s">
        <v>90</v>
      </c>
      <c r="AV306" s="12" t="s">
        <v>88</v>
      </c>
      <c r="AW306" s="12" t="s">
        <v>36</v>
      </c>
      <c r="AX306" s="12" t="s">
        <v>80</v>
      </c>
      <c r="AY306" s="151" t="s">
        <v>127</v>
      </c>
    </row>
    <row r="307" spans="2:65" s="12" customFormat="1" ht="11.25">
      <c r="B307" s="150"/>
      <c r="D307" s="144" t="s">
        <v>140</v>
      </c>
      <c r="E307" s="151" t="s">
        <v>1</v>
      </c>
      <c r="F307" s="152" t="s">
        <v>142</v>
      </c>
      <c r="H307" s="151" t="s">
        <v>1</v>
      </c>
      <c r="I307" s="153"/>
      <c r="L307" s="150"/>
      <c r="M307" s="154"/>
      <c r="T307" s="155"/>
      <c r="AT307" s="151" t="s">
        <v>140</v>
      </c>
      <c r="AU307" s="151" t="s">
        <v>90</v>
      </c>
      <c r="AV307" s="12" t="s">
        <v>88</v>
      </c>
      <c r="AW307" s="12" t="s">
        <v>36</v>
      </c>
      <c r="AX307" s="12" t="s">
        <v>80</v>
      </c>
      <c r="AY307" s="151" t="s">
        <v>127</v>
      </c>
    </row>
    <row r="308" spans="2:65" s="13" customFormat="1" ht="11.25">
      <c r="B308" s="156"/>
      <c r="D308" s="144" t="s">
        <v>140</v>
      </c>
      <c r="E308" s="157" t="s">
        <v>1</v>
      </c>
      <c r="F308" s="158" t="s">
        <v>343</v>
      </c>
      <c r="H308" s="159">
        <v>57</v>
      </c>
      <c r="I308" s="160"/>
      <c r="L308" s="156"/>
      <c r="M308" s="161"/>
      <c r="T308" s="162"/>
      <c r="AT308" s="157" t="s">
        <v>140</v>
      </c>
      <c r="AU308" s="157" t="s">
        <v>90</v>
      </c>
      <c r="AV308" s="13" t="s">
        <v>90</v>
      </c>
      <c r="AW308" s="13" t="s">
        <v>36</v>
      </c>
      <c r="AX308" s="13" t="s">
        <v>88</v>
      </c>
      <c r="AY308" s="157" t="s">
        <v>127</v>
      </c>
    </row>
    <row r="309" spans="2:65" s="11" customFormat="1" ht="22.9" customHeight="1">
      <c r="B309" s="119"/>
      <c r="D309" s="120" t="s">
        <v>79</v>
      </c>
      <c r="E309" s="129" t="s">
        <v>134</v>
      </c>
      <c r="F309" s="129" t="s">
        <v>344</v>
      </c>
      <c r="I309" s="122"/>
      <c r="J309" s="130">
        <f>BK309</f>
        <v>0</v>
      </c>
      <c r="L309" s="119"/>
      <c r="M309" s="124"/>
      <c r="P309" s="125">
        <f>SUM(P310:P345)</f>
        <v>0</v>
      </c>
      <c r="R309" s="125">
        <f>SUM(R310:R345)</f>
        <v>2.347904E-2</v>
      </c>
      <c r="T309" s="126">
        <f>SUM(T310:T345)</f>
        <v>0</v>
      </c>
      <c r="AR309" s="120" t="s">
        <v>88</v>
      </c>
      <c r="AT309" s="127" t="s">
        <v>79</v>
      </c>
      <c r="AU309" s="127" t="s">
        <v>88</v>
      </c>
      <c r="AY309" s="120" t="s">
        <v>127</v>
      </c>
      <c r="BK309" s="128">
        <f>SUM(BK310:BK345)</f>
        <v>0</v>
      </c>
    </row>
    <row r="310" spans="2:65" s="1" customFormat="1" ht="16.5" customHeight="1">
      <c r="B310" s="31"/>
      <c r="C310" s="131" t="s">
        <v>345</v>
      </c>
      <c r="D310" s="131" t="s">
        <v>129</v>
      </c>
      <c r="E310" s="132" t="s">
        <v>346</v>
      </c>
      <c r="F310" s="133" t="s">
        <v>347</v>
      </c>
      <c r="G310" s="134" t="s">
        <v>242</v>
      </c>
      <c r="H310" s="135">
        <v>8.99</v>
      </c>
      <c r="I310" s="136"/>
      <c r="J310" s="137">
        <f>ROUND(I310*H310,2)</f>
        <v>0</v>
      </c>
      <c r="K310" s="133" t="s">
        <v>133</v>
      </c>
      <c r="L310" s="31"/>
      <c r="M310" s="138" t="s">
        <v>1</v>
      </c>
      <c r="N310" s="139" t="s">
        <v>45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134</v>
      </c>
      <c r="AT310" s="142" t="s">
        <v>129</v>
      </c>
      <c r="AU310" s="142" t="s">
        <v>90</v>
      </c>
      <c r="AY310" s="16" t="s">
        <v>127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88</v>
      </c>
      <c r="BK310" s="143">
        <f>ROUND(I310*H310,2)</f>
        <v>0</v>
      </c>
      <c r="BL310" s="16" t="s">
        <v>134</v>
      </c>
      <c r="BM310" s="142" t="s">
        <v>348</v>
      </c>
    </row>
    <row r="311" spans="2:65" s="1" customFormat="1" ht="19.5">
      <c r="B311" s="31"/>
      <c r="D311" s="144" t="s">
        <v>136</v>
      </c>
      <c r="F311" s="145" t="s">
        <v>349</v>
      </c>
      <c r="I311" s="146"/>
      <c r="L311" s="31"/>
      <c r="M311" s="147"/>
      <c r="T311" s="55"/>
      <c r="AT311" s="16" t="s">
        <v>136</v>
      </c>
      <c r="AU311" s="16" t="s">
        <v>90</v>
      </c>
    </row>
    <row r="312" spans="2:65" s="1" customFormat="1" ht="11.25">
      <c r="B312" s="31"/>
      <c r="D312" s="148" t="s">
        <v>138</v>
      </c>
      <c r="F312" s="149" t="s">
        <v>350</v>
      </c>
      <c r="I312" s="146"/>
      <c r="L312" s="31"/>
      <c r="M312" s="147"/>
      <c r="T312" s="55"/>
      <c r="AT312" s="16" t="s">
        <v>138</v>
      </c>
      <c r="AU312" s="16" t="s">
        <v>90</v>
      </c>
    </row>
    <row r="313" spans="2:65" s="12" customFormat="1" ht="11.25">
      <c r="B313" s="150"/>
      <c r="D313" s="144" t="s">
        <v>140</v>
      </c>
      <c r="E313" s="151" t="s">
        <v>1</v>
      </c>
      <c r="F313" s="152" t="s">
        <v>304</v>
      </c>
      <c r="H313" s="151" t="s">
        <v>1</v>
      </c>
      <c r="I313" s="153"/>
      <c r="L313" s="150"/>
      <c r="M313" s="154"/>
      <c r="T313" s="155"/>
      <c r="AT313" s="151" t="s">
        <v>140</v>
      </c>
      <c r="AU313" s="151" t="s">
        <v>90</v>
      </c>
      <c r="AV313" s="12" t="s">
        <v>88</v>
      </c>
      <c r="AW313" s="12" t="s">
        <v>36</v>
      </c>
      <c r="AX313" s="12" t="s">
        <v>80</v>
      </c>
      <c r="AY313" s="151" t="s">
        <v>127</v>
      </c>
    </row>
    <row r="314" spans="2:65" s="12" customFormat="1" ht="11.25">
      <c r="B314" s="150"/>
      <c r="D314" s="144" t="s">
        <v>140</v>
      </c>
      <c r="E314" s="151" t="s">
        <v>1</v>
      </c>
      <c r="F314" s="152" t="s">
        <v>142</v>
      </c>
      <c r="H314" s="151" t="s">
        <v>1</v>
      </c>
      <c r="I314" s="153"/>
      <c r="L314" s="150"/>
      <c r="M314" s="154"/>
      <c r="T314" s="155"/>
      <c r="AT314" s="151" t="s">
        <v>140</v>
      </c>
      <c r="AU314" s="151" t="s">
        <v>90</v>
      </c>
      <c r="AV314" s="12" t="s">
        <v>88</v>
      </c>
      <c r="AW314" s="12" t="s">
        <v>36</v>
      </c>
      <c r="AX314" s="12" t="s">
        <v>80</v>
      </c>
      <c r="AY314" s="151" t="s">
        <v>127</v>
      </c>
    </row>
    <row r="315" spans="2:65" s="13" customFormat="1" ht="11.25">
      <c r="B315" s="156"/>
      <c r="D315" s="144" t="s">
        <v>140</v>
      </c>
      <c r="E315" s="157" t="s">
        <v>1</v>
      </c>
      <c r="F315" s="158" t="s">
        <v>351</v>
      </c>
      <c r="H315" s="159">
        <v>6.27</v>
      </c>
      <c r="I315" s="160"/>
      <c r="L315" s="156"/>
      <c r="M315" s="161"/>
      <c r="T315" s="162"/>
      <c r="AT315" s="157" t="s">
        <v>140</v>
      </c>
      <c r="AU315" s="157" t="s">
        <v>90</v>
      </c>
      <c r="AV315" s="13" t="s">
        <v>90</v>
      </c>
      <c r="AW315" s="13" t="s">
        <v>36</v>
      </c>
      <c r="AX315" s="13" t="s">
        <v>80</v>
      </c>
      <c r="AY315" s="157" t="s">
        <v>127</v>
      </c>
    </row>
    <row r="316" spans="2:65" s="12" customFormat="1" ht="11.25">
      <c r="B316" s="150"/>
      <c r="D316" s="144" t="s">
        <v>140</v>
      </c>
      <c r="E316" s="151" t="s">
        <v>1</v>
      </c>
      <c r="F316" s="152" t="s">
        <v>190</v>
      </c>
      <c r="H316" s="151" t="s">
        <v>1</v>
      </c>
      <c r="I316" s="153"/>
      <c r="L316" s="150"/>
      <c r="M316" s="154"/>
      <c r="T316" s="155"/>
      <c r="AT316" s="151" t="s">
        <v>140</v>
      </c>
      <c r="AU316" s="151" t="s">
        <v>90</v>
      </c>
      <c r="AV316" s="12" t="s">
        <v>88</v>
      </c>
      <c r="AW316" s="12" t="s">
        <v>36</v>
      </c>
      <c r="AX316" s="12" t="s">
        <v>80</v>
      </c>
      <c r="AY316" s="151" t="s">
        <v>127</v>
      </c>
    </row>
    <row r="317" spans="2:65" s="13" customFormat="1" ht="11.25">
      <c r="B317" s="156"/>
      <c r="D317" s="144" t="s">
        <v>140</v>
      </c>
      <c r="E317" s="157" t="s">
        <v>1</v>
      </c>
      <c r="F317" s="158" t="s">
        <v>352</v>
      </c>
      <c r="H317" s="159">
        <v>2.72</v>
      </c>
      <c r="I317" s="160"/>
      <c r="L317" s="156"/>
      <c r="M317" s="161"/>
      <c r="T317" s="162"/>
      <c r="AT317" s="157" t="s">
        <v>140</v>
      </c>
      <c r="AU317" s="157" t="s">
        <v>90</v>
      </c>
      <c r="AV317" s="13" t="s">
        <v>90</v>
      </c>
      <c r="AW317" s="13" t="s">
        <v>36</v>
      </c>
      <c r="AX317" s="13" t="s">
        <v>80</v>
      </c>
      <c r="AY317" s="157" t="s">
        <v>127</v>
      </c>
    </row>
    <row r="318" spans="2:65" s="14" customFormat="1" ht="11.25">
      <c r="B318" s="163"/>
      <c r="D318" s="144" t="s">
        <v>140</v>
      </c>
      <c r="E318" s="164" t="s">
        <v>1</v>
      </c>
      <c r="F318" s="165" t="s">
        <v>146</v>
      </c>
      <c r="H318" s="166">
        <v>8.99</v>
      </c>
      <c r="I318" s="167"/>
      <c r="L318" s="163"/>
      <c r="M318" s="168"/>
      <c r="T318" s="169"/>
      <c r="AT318" s="164" t="s">
        <v>140</v>
      </c>
      <c r="AU318" s="164" t="s">
        <v>90</v>
      </c>
      <c r="AV318" s="14" t="s">
        <v>134</v>
      </c>
      <c r="AW318" s="14" t="s">
        <v>36</v>
      </c>
      <c r="AX318" s="14" t="s">
        <v>88</v>
      </c>
      <c r="AY318" s="164" t="s">
        <v>127</v>
      </c>
    </row>
    <row r="319" spans="2:65" s="1" customFormat="1" ht="24.2" customHeight="1">
      <c r="B319" s="31"/>
      <c r="C319" s="131" t="s">
        <v>353</v>
      </c>
      <c r="D319" s="131" t="s">
        <v>129</v>
      </c>
      <c r="E319" s="132" t="s">
        <v>354</v>
      </c>
      <c r="F319" s="133" t="s">
        <v>355</v>
      </c>
      <c r="G319" s="134" t="s">
        <v>242</v>
      </c>
      <c r="H319" s="135">
        <v>0.28299999999999997</v>
      </c>
      <c r="I319" s="136"/>
      <c r="J319" s="137">
        <f>ROUND(I319*H319,2)</f>
        <v>0</v>
      </c>
      <c r="K319" s="133" t="s">
        <v>133</v>
      </c>
      <c r="L319" s="31"/>
      <c r="M319" s="138" t="s">
        <v>1</v>
      </c>
      <c r="N319" s="139" t="s">
        <v>45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134</v>
      </c>
      <c r="AT319" s="142" t="s">
        <v>129</v>
      </c>
      <c r="AU319" s="142" t="s">
        <v>90</v>
      </c>
      <c r="AY319" s="16" t="s">
        <v>127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6" t="s">
        <v>88</v>
      </c>
      <c r="BK319" s="143">
        <f>ROUND(I319*H319,2)</f>
        <v>0</v>
      </c>
      <c r="BL319" s="16" t="s">
        <v>134</v>
      </c>
      <c r="BM319" s="142" t="s">
        <v>356</v>
      </c>
    </row>
    <row r="320" spans="2:65" s="1" customFormat="1" ht="19.5">
      <c r="B320" s="31"/>
      <c r="D320" s="144" t="s">
        <v>136</v>
      </c>
      <c r="F320" s="145" t="s">
        <v>357</v>
      </c>
      <c r="I320" s="146"/>
      <c r="L320" s="31"/>
      <c r="M320" s="147"/>
      <c r="T320" s="55"/>
      <c r="AT320" s="16" t="s">
        <v>136</v>
      </c>
      <c r="AU320" s="16" t="s">
        <v>90</v>
      </c>
    </row>
    <row r="321" spans="2:65" s="1" customFormat="1" ht="11.25">
      <c r="B321" s="31"/>
      <c r="D321" s="148" t="s">
        <v>138</v>
      </c>
      <c r="F321" s="149" t="s">
        <v>358</v>
      </c>
      <c r="I321" s="146"/>
      <c r="L321" s="31"/>
      <c r="M321" s="147"/>
      <c r="T321" s="55"/>
      <c r="AT321" s="16" t="s">
        <v>138</v>
      </c>
      <c r="AU321" s="16" t="s">
        <v>90</v>
      </c>
    </row>
    <row r="322" spans="2:65" s="12" customFormat="1" ht="11.25">
      <c r="B322" s="150"/>
      <c r="D322" s="144" t="s">
        <v>140</v>
      </c>
      <c r="E322" s="151" t="s">
        <v>1</v>
      </c>
      <c r="F322" s="152" t="s">
        <v>359</v>
      </c>
      <c r="H322" s="151" t="s">
        <v>1</v>
      </c>
      <c r="I322" s="153"/>
      <c r="L322" s="150"/>
      <c r="M322" s="154"/>
      <c r="T322" s="155"/>
      <c r="AT322" s="151" t="s">
        <v>140</v>
      </c>
      <c r="AU322" s="151" t="s">
        <v>90</v>
      </c>
      <c r="AV322" s="12" t="s">
        <v>88</v>
      </c>
      <c r="AW322" s="12" t="s">
        <v>36</v>
      </c>
      <c r="AX322" s="12" t="s">
        <v>80</v>
      </c>
      <c r="AY322" s="151" t="s">
        <v>127</v>
      </c>
    </row>
    <row r="323" spans="2:65" s="12" customFormat="1" ht="11.25">
      <c r="B323" s="150"/>
      <c r="D323" s="144" t="s">
        <v>140</v>
      </c>
      <c r="E323" s="151" t="s">
        <v>1</v>
      </c>
      <c r="F323" s="152" t="s">
        <v>360</v>
      </c>
      <c r="H323" s="151" t="s">
        <v>1</v>
      </c>
      <c r="I323" s="153"/>
      <c r="L323" s="150"/>
      <c r="M323" s="154"/>
      <c r="T323" s="155"/>
      <c r="AT323" s="151" t="s">
        <v>140</v>
      </c>
      <c r="AU323" s="151" t="s">
        <v>90</v>
      </c>
      <c r="AV323" s="12" t="s">
        <v>88</v>
      </c>
      <c r="AW323" s="12" t="s">
        <v>36</v>
      </c>
      <c r="AX323" s="12" t="s">
        <v>80</v>
      </c>
      <c r="AY323" s="151" t="s">
        <v>127</v>
      </c>
    </row>
    <row r="324" spans="2:65" s="13" customFormat="1" ht="11.25">
      <c r="B324" s="156"/>
      <c r="D324" s="144" t="s">
        <v>140</v>
      </c>
      <c r="E324" s="157" t="s">
        <v>1</v>
      </c>
      <c r="F324" s="158" t="s">
        <v>361</v>
      </c>
      <c r="H324" s="159">
        <v>0.26200000000000001</v>
      </c>
      <c r="I324" s="160"/>
      <c r="L324" s="156"/>
      <c r="M324" s="161"/>
      <c r="T324" s="162"/>
      <c r="AT324" s="157" t="s">
        <v>140</v>
      </c>
      <c r="AU324" s="157" t="s">
        <v>90</v>
      </c>
      <c r="AV324" s="13" t="s">
        <v>90</v>
      </c>
      <c r="AW324" s="13" t="s">
        <v>36</v>
      </c>
      <c r="AX324" s="13" t="s">
        <v>80</v>
      </c>
      <c r="AY324" s="157" t="s">
        <v>127</v>
      </c>
    </row>
    <row r="325" spans="2:65" s="12" customFormat="1" ht="11.25">
      <c r="B325" s="150"/>
      <c r="D325" s="144" t="s">
        <v>140</v>
      </c>
      <c r="E325" s="151" t="s">
        <v>1</v>
      </c>
      <c r="F325" s="152" t="s">
        <v>362</v>
      </c>
      <c r="H325" s="151" t="s">
        <v>1</v>
      </c>
      <c r="I325" s="153"/>
      <c r="L325" s="150"/>
      <c r="M325" s="154"/>
      <c r="T325" s="155"/>
      <c r="AT325" s="151" t="s">
        <v>140</v>
      </c>
      <c r="AU325" s="151" t="s">
        <v>90</v>
      </c>
      <c r="AV325" s="12" t="s">
        <v>88</v>
      </c>
      <c r="AW325" s="12" t="s">
        <v>36</v>
      </c>
      <c r="AX325" s="12" t="s">
        <v>80</v>
      </c>
      <c r="AY325" s="151" t="s">
        <v>127</v>
      </c>
    </row>
    <row r="326" spans="2:65" s="13" customFormat="1" ht="11.25">
      <c r="B326" s="156"/>
      <c r="D326" s="144" t="s">
        <v>140</v>
      </c>
      <c r="E326" s="157" t="s">
        <v>1</v>
      </c>
      <c r="F326" s="158" t="s">
        <v>363</v>
      </c>
      <c r="H326" s="159">
        <v>2.1000000000000001E-2</v>
      </c>
      <c r="I326" s="160"/>
      <c r="L326" s="156"/>
      <c r="M326" s="161"/>
      <c r="T326" s="162"/>
      <c r="AT326" s="157" t="s">
        <v>140</v>
      </c>
      <c r="AU326" s="157" t="s">
        <v>90</v>
      </c>
      <c r="AV326" s="13" t="s">
        <v>90</v>
      </c>
      <c r="AW326" s="13" t="s">
        <v>36</v>
      </c>
      <c r="AX326" s="13" t="s">
        <v>80</v>
      </c>
      <c r="AY326" s="157" t="s">
        <v>127</v>
      </c>
    </row>
    <row r="327" spans="2:65" s="14" customFormat="1" ht="11.25">
      <c r="B327" s="163"/>
      <c r="D327" s="144" t="s">
        <v>140</v>
      </c>
      <c r="E327" s="164" t="s">
        <v>1</v>
      </c>
      <c r="F327" s="165" t="s">
        <v>146</v>
      </c>
      <c r="H327" s="166">
        <v>0.28299999999999997</v>
      </c>
      <c r="I327" s="167"/>
      <c r="L327" s="163"/>
      <c r="M327" s="168"/>
      <c r="T327" s="169"/>
      <c r="AT327" s="164" t="s">
        <v>140</v>
      </c>
      <c r="AU327" s="164" t="s">
        <v>90</v>
      </c>
      <c r="AV327" s="14" t="s">
        <v>134</v>
      </c>
      <c r="AW327" s="14" t="s">
        <v>36</v>
      </c>
      <c r="AX327" s="14" t="s">
        <v>88</v>
      </c>
      <c r="AY327" s="164" t="s">
        <v>127</v>
      </c>
    </row>
    <row r="328" spans="2:65" s="1" customFormat="1" ht="24.2" customHeight="1">
      <c r="B328" s="31"/>
      <c r="C328" s="131" t="s">
        <v>364</v>
      </c>
      <c r="D328" s="131" t="s">
        <v>129</v>
      </c>
      <c r="E328" s="132" t="s">
        <v>365</v>
      </c>
      <c r="F328" s="133" t="s">
        <v>366</v>
      </c>
      <c r="G328" s="134" t="s">
        <v>132</v>
      </c>
      <c r="H328" s="135">
        <v>1.768</v>
      </c>
      <c r="I328" s="136"/>
      <c r="J328" s="137">
        <f>ROUND(I328*H328,2)</f>
        <v>0</v>
      </c>
      <c r="K328" s="133" t="s">
        <v>133</v>
      </c>
      <c r="L328" s="31"/>
      <c r="M328" s="138" t="s">
        <v>1</v>
      </c>
      <c r="N328" s="139" t="s">
        <v>45</v>
      </c>
      <c r="P328" s="140">
        <f>O328*H328</f>
        <v>0</v>
      </c>
      <c r="Q328" s="140">
        <v>1.328E-2</v>
      </c>
      <c r="R328" s="140">
        <f>Q328*H328</f>
        <v>2.347904E-2</v>
      </c>
      <c r="S328" s="140">
        <v>0</v>
      </c>
      <c r="T328" s="141">
        <f>S328*H328</f>
        <v>0</v>
      </c>
      <c r="AR328" s="142" t="s">
        <v>134</v>
      </c>
      <c r="AT328" s="142" t="s">
        <v>129</v>
      </c>
      <c r="AU328" s="142" t="s">
        <v>90</v>
      </c>
      <c r="AY328" s="16" t="s">
        <v>127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6" t="s">
        <v>88</v>
      </c>
      <c r="BK328" s="143">
        <f>ROUND(I328*H328,2)</f>
        <v>0</v>
      </c>
      <c r="BL328" s="16" t="s">
        <v>134</v>
      </c>
      <c r="BM328" s="142" t="s">
        <v>367</v>
      </c>
    </row>
    <row r="329" spans="2:65" s="1" customFormat="1" ht="19.5">
      <c r="B329" s="31"/>
      <c r="D329" s="144" t="s">
        <v>136</v>
      </c>
      <c r="F329" s="145" t="s">
        <v>368</v>
      </c>
      <c r="I329" s="146"/>
      <c r="L329" s="31"/>
      <c r="M329" s="147"/>
      <c r="T329" s="55"/>
      <c r="AT329" s="16" t="s">
        <v>136</v>
      </c>
      <c r="AU329" s="16" t="s">
        <v>90</v>
      </c>
    </row>
    <row r="330" spans="2:65" s="1" customFormat="1" ht="11.25">
      <c r="B330" s="31"/>
      <c r="D330" s="148" t="s">
        <v>138</v>
      </c>
      <c r="F330" s="149" t="s">
        <v>369</v>
      </c>
      <c r="I330" s="146"/>
      <c r="L330" s="31"/>
      <c r="M330" s="147"/>
      <c r="T330" s="55"/>
      <c r="AT330" s="16" t="s">
        <v>138</v>
      </c>
      <c r="AU330" s="16" t="s">
        <v>90</v>
      </c>
    </row>
    <row r="331" spans="2:65" s="12" customFormat="1" ht="11.25">
      <c r="B331" s="150"/>
      <c r="D331" s="144" t="s">
        <v>140</v>
      </c>
      <c r="E331" s="151" t="s">
        <v>1</v>
      </c>
      <c r="F331" s="152" t="s">
        <v>359</v>
      </c>
      <c r="H331" s="151" t="s">
        <v>1</v>
      </c>
      <c r="I331" s="153"/>
      <c r="L331" s="150"/>
      <c r="M331" s="154"/>
      <c r="T331" s="155"/>
      <c r="AT331" s="151" t="s">
        <v>140</v>
      </c>
      <c r="AU331" s="151" t="s">
        <v>90</v>
      </c>
      <c r="AV331" s="12" t="s">
        <v>88</v>
      </c>
      <c r="AW331" s="12" t="s">
        <v>36</v>
      </c>
      <c r="AX331" s="12" t="s">
        <v>80</v>
      </c>
      <c r="AY331" s="151" t="s">
        <v>127</v>
      </c>
    </row>
    <row r="332" spans="2:65" s="12" customFormat="1" ht="11.25">
      <c r="B332" s="150"/>
      <c r="D332" s="144" t="s">
        <v>140</v>
      </c>
      <c r="E332" s="151" t="s">
        <v>1</v>
      </c>
      <c r="F332" s="152" t="s">
        <v>360</v>
      </c>
      <c r="H332" s="151" t="s">
        <v>1</v>
      </c>
      <c r="I332" s="153"/>
      <c r="L332" s="150"/>
      <c r="M332" s="154"/>
      <c r="T332" s="155"/>
      <c r="AT332" s="151" t="s">
        <v>140</v>
      </c>
      <c r="AU332" s="151" t="s">
        <v>90</v>
      </c>
      <c r="AV332" s="12" t="s">
        <v>88</v>
      </c>
      <c r="AW332" s="12" t="s">
        <v>36</v>
      </c>
      <c r="AX332" s="12" t="s">
        <v>80</v>
      </c>
      <c r="AY332" s="151" t="s">
        <v>127</v>
      </c>
    </row>
    <row r="333" spans="2:65" s="13" customFormat="1" ht="11.25">
      <c r="B333" s="156"/>
      <c r="D333" s="144" t="s">
        <v>140</v>
      </c>
      <c r="E333" s="157" t="s">
        <v>1</v>
      </c>
      <c r="F333" s="158" t="s">
        <v>370</v>
      </c>
      <c r="H333" s="159">
        <v>1.4530000000000001</v>
      </c>
      <c r="I333" s="160"/>
      <c r="L333" s="156"/>
      <c r="M333" s="161"/>
      <c r="T333" s="162"/>
      <c r="AT333" s="157" t="s">
        <v>140</v>
      </c>
      <c r="AU333" s="157" t="s">
        <v>90</v>
      </c>
      <c r="AV333" s="13" t="s">
        <v>90</v>
      </c>
      <c r="AW333" s="13" t="s">
        <v>36</v>
      </c>
      <c r="AX333" s="13" t="s">
        <v>80</v>
      </c>
      <c r="AY333" s="157" t="s">
        <v>127</v>
      </c>
    </row>
    <row r="334" spans="2:65" s="12" customFormat="1" ht="11.25">
      <c r="B334" s="150"/>
      <c r="D334" s="144" t="s">
        <v>140</v>
      </c>
      <c r="E334" s="151" t="s">
        <v>1</v>
      </c>
      <c r="F334" s="152" t="s">
        <v>362</v>
      </c>
      <c r="H334" s="151" t="s">
        <v>1</v>
      </c>
      <c r="I334" s="153"/>
      <c r="L334" s="150"/>
      <c r="M334" s="154"/>
      <c r="T334" s="155"/>
      <c r="AT334" s="151" t="s">
        <v>140</v>
      </c>
      <c r="AU334" s="151" t="s">
        <v>90</v>
      </c>
      <c r="AV334" s="12" t="s">
        <v>88</v>
      </c>
      <c r="AW334" s="12" t="s">
        <v>36</v>
      </c>
      <c r="AX334" s="12" t="s">
        <v>80</v>
      </c>
      <c r="AY334" s="151" t="s">
        <v>127</v>
      </c>
    </row>
    <row r="335" spans="2:65" s="13" customFormat="1" ht="11.25">
      <c r="B335" s="156"/>
      <c r="D335" s="144" t="s">
        <v>140</v>
      </c>
      <c r="E335" s="157" t="s">
        <v>1</v>
      </c>
      <c r="F335" s="158" t="s">
        <v>371</v>
      </c>
      <c r="H335" s="159">
        <v>0.315</v>
      </c>
      <c r="I335" s="160"/>
      <c r="L335" s="156"/>
      <c r="M335" s="161"/>
      <c r="T335" s="162"/>
      <c r="AT335" s="157" t="s">
        <v>140</v>
      </c>
      <c r="AU335" s="157" t="s">
        <v>90</v>
      </c>
      <c r="AV335" s="13" t="s">
        <v>90</v>
      </c>
      <c r="AW335" s="13" t="s">
        <v>36</v>
      </c>
      <c r="AX335" s="13" t="s">
        <v>80</v>
      </c>
      <c r="AY335" s="157" t="s">
        <v>127</v>
      </c>
    </row>
    <row r="336" spans="2:65" s="14" customFormat="1" ht="11.25">
      <c r="B336" s="163"/>
      <c r="D336" s="144" t="s">
        <v>140</v>
      </c>
      <c r="E336" s="164" t="s">
        <v>1</v>
      </c>
      <c r="F336" s="165" t="s">
        <v>146</v>
      </c>
      <c r="H336" s="166">
        <v>1.768</v>
      </c>
      <c r="I336" s="167"/>
      <c r="L336" s="163"/>
      <c r="M336" s="168"/>
      <c r="T336" s="169"/>
      <c r="AT336" s="164" t="s">
        <v>140</v>
      </c>
      <c r="AU336" s="164" t="s">
        <v>90</v>
      </c>
      <c r="AV336" s="14" t="s">
        <v>134</v>
      </c>
      <c r="AW336" s="14" t="s">
        <v>36</v>
      </c>
      <c r="AX336" s="14" t="s">
        <v>88</v>
      </c>
      <c r="AY336" s="164" t="s">
        <v>127</v>
      </c>
    </row>
    <row r="337" spans="2:65" s="1" customFormat="1" ht="24.2" customHeight="1">
      <c r="B337" s="31"/>
      <c r="C337" s="131" t="s">
        <v>372</v>
      </c>
      <c r="D337" s="131" t="s">
        <v>129</v>
      </c>
      <c r="E337" s="132" t="s">
        <v>373</v>
      </c>
      <c r="F337" s="133" t="s">
        <v>374</v>
      </c>
      <c r="G337" s="134" t="s">
        <v>132</v>
      </c>
      <c r="H337" s="135">
        <v>1.768</v>
      </c>
      <c r="I337" s="136"/>
      <c r="J337" s="137">
        <f>ROUND(I337*H337,2)</f>
        <v>0</v>
      </c>
      <c r="K337" s="133" t="s">
        <v>133</v>
      </c>
      <c r="L337" s="31"/>
      <c r="M337" s="138" t="s">
        <v>1</v>
      </c>
      <c r="N337" s="139" t="s">
        <v>45</v>
      </c>
      <c r="P337" s="140">
        <f>O337*H337</f>
        <v>0</v>
      </c>
      <c r="Q337" s="140">
        <v>0</v>
      </c>
      <c r="R337" s="140">
        <f>Q337*H337</f>
        <v>0</v>
      </c>
      <c r="S337" s="140">
        <v>0</v>
      </c>
      <c r="T337" s="141">
        <f>S337*H337</f>
        <v>0</v>
      </c>
      <c r="AR337" s="142" t="s">
        <v>134</v>
      </c>
      <c r="AT337" s="142" t="s">
        <v>129</v>
      </c>
      <c r="AU337" s="142" t="s">
        <v>90</v>
      </c>
      <c r="AY337" s="16" t="s">
        <v>127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6" t="s">
        <v>88</v>
      </c>
      <c r="BK337" s="143">
        <f>ROUND(I337*H337,2)</f>
        <v>0</v>
      </c>
      <c r="BL337" s="16" t="s">
        <v>134</v>
      </c>
      <c r="BM337" s="142" t="s">
        <v>375</v>
      </c>
    </row>
    <row r="338" spans="2:65" s="1" customFormat="1" ht="19.5">
      <c r="B338" s="31"/>
      <c r="D338" s="144" t="s">
        <v>136</v>
      </c>
      <c r="F338" s="145" t="s">
        <v>376</v>
      </c>
      <c r="I338" s="146"/>
      <c r="L338" s="31"/>
      <c r="M338" s="147"/>
      <c r="T338" s="55"/>
      <c r="AT338" s="16" t="s">
        <v>136</v>
      </c>
      <c r="AU338" s="16" t="s">
        <v>90</v>
      </c>
    </row>
    <row r="339" spans="2:65" s="1" customFormat="1" ht="11.25">
      <c r="B339" s="31"/>
      <c r="D339" s="148" t="s">
        <v>138</v>
      </c>
      <c r="F339" s="149" t="s">
        <v>377</v>
      </c>
      <c r="I339" s="146"/>
      <c r="L339" s="31"/>
      <c r="M339" s="147"/>
      <c r="T339" s="55"/>
      <c r="AT339" s="16" t="s">
        <v>138</v>
      </c>
      <c r="AU339" s="16" t="s">
        <v>90</v>
      </c>
    </row>
    <row r="340" spans="2:65" s="12" customFormat="1" ht="11.25">
      <c r="B340" s="150"/>
      <c r="D340" s="144" t="s">
        <v>140</v>
      </c>
      <c r="E340" s="151" t="s">
        <v>1</v>
      </c>
      <c r="F340" s="152" t="s">
        <v>359</v>
      </c>
      <c r="H340" s="151" t="s">
        <v>1</v>
      </c>
      <c r="I340" s="153"/>
      <c r="L340" s="150"/>
      <c r="M340" s="154"/>
      <c r="T340" s="155"/>
      <c r="AT340" s="151" t="s">
        <v>140</v>
      </c>
      <c r="AU340" s="151" t="s">
        <v>90</v>
      </c>
      <c r="AV340" s="12" t="s">
        <v>88</v>
      </c>
      <c r="AW340" s="12" t="s">
        <v>36</v>
      </c>
      <c r="AX340" s="12" t="s">
        <v>80</v>
      </c>
      <c r="AY340" s="151" t="s">
        <v>127</v>
      </c>
    </row>
    <row r="341" spans="2:65" s="12" customFormat="1" ht="11.25">
      <c r="B341" s="150"/>
      <c r="D341" s="144" t="s">
        <v>140</v>
      </c>
      <c r="E341" s="151" t="s">
        <v>1</v>
      </c>
      <c r="F341" s="152" t="s">
        <v>360</v>
      </c>
      <c r="H341" s="151" t="s">
        <v>1</v>
      </c>
      <c r="I341" s="153"/>
      <c r="L341" s="150"/>
      <c r="M341" s="154"/>
      <c r="T341" s="155"/>
      <c r="AT341" s="151" t="s">
        <v>140</v>
      </c>
      <c r="AU341" s="151" t="s">
        <v>90</v>
      </c>
      <c r="AV341" s="12" t="s">
        <v>88</v>
      </c>
      <c r="AW341" s="12" t="s">
        <v>36</v>
      </c>
      <c r="AX341" s="12" t="s">
        <v>80</v>
      </c>
      <c r="AY341" s="151" t="s">
        <v>127</v>
      </c>
    </row>
    <row r="342" spans="2:65" s="13" customFormat="1" ht="11.25">
      <c r="B342" s="156"/>
      <c r="D342" s="144" t="s">
        <v>140</v>
      </c>
      <c r="E342" s="157" t="s">
        <v>1</v>
      </c>
      <c r="F342" s="158" t="s">
        <v>370</v>
      </c>
      <c r="H342" s="159">
        <v>1.4530000000000001</v>
      </c>
      <c r="I342" s="160"/>
      <c r="L342" s="156"/>
      <c r="M342" s="161"/>
      <c r="T342" s="162"/>
      <c r="AT342" s="157" t="s">
        <v>140</v>
      </c>
      <c r="AU342" s="157" t="s">
        <v>90</v>
      </c>
      <c r="AV342" s="13" t="s">
        <v>90</v>
      </c>
      <c r="AW342" s="13" t="s">
        <v>36</v>
      </c>
      <c r="AX342" s="13" t="s">
        <v>80</v>
      </c>
      <c r="AY342" s="157" t="s">
        <v>127</v>
      </c>
    </row>
    <row r="343" spans="2:65" s="12" customFormat="1" ht="11.25">
      <c r="B343" s="150"/>
      <c r="D343" s="144" t="s">
        <v>140</v>
      </c>
      <c r="E343" s="151" t="s">
        <v>1</v>
      </c>
      <c r="F343" s="152" t="s">
        <v>362</v>
      </c>
      <c r="H343" s="151" t="s">
        <v>1</v>
      </c>
      <c r="I343" s="153"/>
      <c r="L343" s="150"/>
      <c r="M343" s="154"/>
      <c r="T343" s="155"/>
      <c r="AT343" s="151" t="s">
        <v>140</v>
      </c>
      <c r="AU343" s="151" t="s">
        <v>90</v>
      </c>
      <c r="AV343" s="12" t="s">
        <v>88</v>
      </c>
      <c r="AW343" s="12" t="s">
        <v>36</v>
      </c>
      <c r="AX343" s="12" t="s">
        <v>80</v>
      </c>
      <c r="AY343" s="151" t="s">
        <v>127</v>
      </c>
    </row>
    <row r="344" spans="2:65" s="13" customFormat="1" ht="11.25">
      <c r="B344" s="156"/>
      <c r="D344" s="144" t="s">
        <v>140</v>
      </c>
      <c r="E344" s="157" t="s">
        <v>1</v>
      </c>
      <c r="F344" s="158" t="s">
        <v>371</v>
      </c>
      <c r="H344" s="159">
        <v>0.315</v>
      </c>
      <c r="I344" s="160"/>
      <c r="L344" s="156"/>
      <c r="M344" s="161"/>
      <c r="T344" s="162"/>
      <c r="AT344" s="157" t="s">
        <v>140</v>
      </c>
      <c r="AU344" s="157" t="s">
        <v>90</v>
      </c>
      <c r="AV344" s="13" t="s">
        <v>90</v>
      </c>
      <c r="AW344" s="13" t="s">
        <v>36</v>
      </c>
      <c r="AX344" s="13" t="s">
        <v>80</v>
      </c>
      <c r="AY344" s="157" t="s">
        <v>127</v>
      </c>
    </row>
    <row r="345" spans="2:65" s="14" customFormat="1" ht="11.25">
      <c r="B345" s="163"/>
      <c r="D345" s="144" t="s">
        <v>140</v>
      </c>
      <c r="E345" s="164" t="s">
        <v>1</v>
      </c>
      <c r="F345" s="165" t="s">
        <v>146</v>
      </c>
      <c r="H345" s="166">
        <v>1.768</v>
      </c>
      <c r="I345" s="167"/>
      <c r="L345" s="163"/>
      <c r="M345" s="168"/>
      <c r="T345" s="169"/>
      <c r="AT345" s="164" t="s">
        <v>140</v>
      </c>
      <c r="AU345" s="164" t="s">
        <v>90</v>
      </c>
      <c r="AV345" s="14" t="s">
        <v>134</v>
      </c>
      <c r="AW345" s="14" t="s">
        <v>36</v>
      </c>
      <c r="AX345" s="14" t="s">
        <v>88</v>
      </c>
      <c r="AY345" s="164" t="s">
        <v>127</v>
      </c>
    </row>
    <row r="346" spans="2:65" s="11" customFormat="1" ht="22.9" customHeight="1">
      <c r="B346" s="119"/>
      <c r="D346" s="120" t="s">
        <v>79</v>
      </c>
      <c r="E346" s="129" t="s">
        <v>173</v>
      </c>
      <c r="F346" s="129" t="s">
        <v>378</v>
      </c>
      <c r="I346" s="122"/>
      <c r="J346" s="130">
        <f>BK346</f>
        <v>0</v>
      </c>
      <c r="L346" s="119"/>
      <c r="M346" s="124"/>
      <c r="P346" s="125">
        <f>SUM(P347:P364)</f>
        <v>0</v>
      </c>
      <c r="R346" s="125">
        <f>SUM(R347:R364)</f>
        <v>0</v>
      </c>
      <c r="T346" s="126">
        <f>SUM(T347:T364)</f>
        <v>0</v>
      </c>
      <c r="AR346" s="120" t="s">
        <v>88</v>
      </c>
      <c r="AT346" s="127" t="s">
        <v>79</v>
      </c>
      <c r="AU346" s="127" t="s">
        <v>88</v>
      </c>
      <c r="AY346" s="120" t="s">
        <v>127</v>
      </c>
      <c r="BK346" s="128">
        <f>SUM(BK347:BK364)</f>
        <v>0</v>
      </c>
    </row>
    <row r="347" spans="2:65" s="1" customFormat="1" ht="16.5" customHeight="1">
      <c r="B347" s="31"/>
      <c r="C347" s="131" t="s">
        <v>379</v>
      </c>
      <c r="D347" s="131" t="s">
        <v>129</v>
      </c>
      <c r="E347" s="132" t="s">
        <v>380</v>
      </c>
      <c r="F347" s="133" t="s">
        <v>381</v>
      </c>
      <c r="G347" s="134" t="s">
        <v>132</v>
      </c>
      <c r="H347" s="135">
        <v>273</v>
      </c>
      <c r="I347" s="136"/>
      <c r="J347" s="137">
        <f>ROUND(I347*H347,2)</f>
        <v>0</v>
      </c>
      <c r="K347" s="133" t="s">
        <v>133</v>
      </c>
      <c r="L347" s="31"/>
      <c r="M347" s="138" t="s">
        <v>1</v>
      </c>
      <c r="N347" s="139" t="s">
        <v>45</v>
      </c>
      <c r="P347" s="140">
        <f>O347*H347</f>
        <v>0</v>
      </c>
      <c r="Q347" s="140">
        <v>0</v>
      </c>
      <c r="R347" s="140">
        <f>Q347*H347</f>
        <v>0</v>
      </c>
      <c r="S347" s="140">
        <v>0</v>
      </c>
      <c r="T347" s="141">
        <f>S347*H347</f>
        <v>0</v>
      </c>
      <c r="AR347" s="142" t="s">
        <v>134</v>
      </c>
      <c r="AT347" s="142" t="s">
        <v>129</v>
      </c>
      <c r="AU347" s="142" t="s">
        <v>90</v>
      </c>
      <c r="AY347" s="16" t="s">
        <v>127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6" t="s">
        <v>88</v>
      </c>
      <c r="BK347" s="143">
        <f>ROUND(I347*H347,2)</f>
        <v>0</v>
      </c>
      <c r="BL347" s="16" t="s">
        <v>134</v>
      </c>
      <c r="BM347" s="142" t="s">
        <v>382</v>
      </c>
    </row>
    <row r="348" spans="2:65" s="1" customFormat="1" ht="19.5">
      <c r="B348" s="31"/>
      <c r="D348" s="144" t="s">
        <v>136</v>
      </c>
      <c r="F348" s="145" t="s">
        <v>383</v>
      </c>
      <c r="I348" s="146"/>
      <c r="L348" s="31"/>
      <c r="M348" s="147"/>
      <c r="T348" s="55"/>
      <c r="AT348" s="16" t="s">
        <v>136</v>
      </c>
      <c r="AU348" s="16" t="s">
        <v>90</v>
      </c>
    </row>
    <row r="349" spans="2:65" s="1" customFormat="1" ht="11.25">
      <c r="B349" s="31"/>
      <c r="D349" s="148" t="s">
        <v>138</v>
      </c>
      <c r="F349" s="149" t="s">
        <v>384</v>
      </c>
      <c r="I349" s="146"/>
      <c r="L349" s="31"/>
      <c r="M349" s="147"/>
      <c r="T349" s="55"/>
      <c r="AT349" s="16" t="s">
        <v>138</v>
      </c>
      <c r="AU349" s="16" t="s">
        <v>90</v>
      </c>
    </row>
    <row r="350" spans="2:65" s="12" customFormat="1" ht="11.25">
      <c r="B350" s="150"/>
      <c r="D350" s="144" t="s">
        <v>140</v>
      </c>
      <c r="E350" s="151" t="s">
        <v>1</v>
      </c>
      <c r="F350" s="152" t="s">
        <v>141</v>
      </c>
      <c r="H350" s="151" t="s">
        <v>1</v>
      </c>
      <c r="I350" s="153"/>
      <c r="L350" s="150"/>
      <c r="M350" s="154"/>
      <c r="T350" s="155"/>
      <c r="AT350" s="151" t="s">
        <v>140</v>
      </c>
      <c r="AU350" s="151" t="s">
        <v>90</v>
      </c>
      <c r="AV350" s="12" t="s">
        <v>88</v>
      </c>
      <c r="AW350" s="12" t="s">
        <v>36</v>
      </c>
      <c r="AX350" s="12" t="s">
        <v>80</v>
      </c>
      <c r="AY350" s="151" t="s">
        <v>127</v>
      </c>
    </row>
    <row r="351" spans="2:65" s="12" customFormat="1" ht="11.25">
      <c r="B351" s="150"/>
      <c r="D351" s="144" t="s">
        <v>140</v>
      </c>
      <c r="E351" s="151" t="s">
        <v>1</v>
      </c>
      <c r="F351" s="152" t="s">
        <v>142</v>
      </c>
      <c r="H351" s="151" t="s">
        <v>1</v>
      </c>
      <c r="I351" s="153"/>
      <c r="L351" s="150"/>
      <c r="M351" s="154"/>
      <c r="T351" s="155"/>
      <c r="AT351" s="151" t="s">
        <v>140</v>
      </c>
      <c r="AU351" s="151" t="s">
        <v>90</v>
      </c>
      <c r="AV351" s="12" t="s">
        <v>88</v>
      </c>
      <c r="AW351" s="12" t="s">
        <v>36</v>
      </c>
      <c r="AX351" s="12" t="s">
        <v>80</v>
      </c>
      <c r="AY351" s="151" t="s">
        <v>127</v>
      </c>
    </row>
    <row r="352" spans="2:65" s="13" customFormat="1" ht="11.25">
      <c r="B352" s="156"/>
      <c r="D352" s="144" t="s">
        <v>140</v>
      </c>
      <c r="E352" s="157" t="s">
        <v>1</v>
      </c>
      <c r="F352" s="158" t="s">
        <v>143</v>
      </c>
      <c r="H352" s="159">
        <v>171</v>
      </c>
      <c r="I352" s="160"/>
      <c r="L352" s="156"/>
      <c r="M352" s="161"/>
      <c r="T352" s="162"/>
      <c r="AT352" s="157" t="s">
        <v>140</v>
      </c>
      <c r="AU352" s="157" t="s">
        <v>90</v>
      </c>
      <c r="AV352" s="13" t="s">
        <v>90</v>
      </c>
      <c r="AW352" s="13" t="s">
        <v>36</v>
      </c>
      <c r="AX352" s="13" t="s">
        <v>80</v>
      </c>
      <c r="AY352" s="157" t="s">
        <v>127</v>
      </c>
    </row>
    <row r="353" spans="2:65" s="12" customFormat="1" ht="11.25">
      <c r="B353" s="150"/>
      <c r="D353" s="144" t="s">
        <v>140</v>
      </c>
      <c r="E353" s="151" t="s">
        <v>1</v>
      </c>
      <c r="F353" s="152" t="s">
        <v>144</v>
      </c>
      <c r="H353" s="151" t="s">
        <v>1</v>
      </c>
      <c r="I353" s="153"/>
      <c r="L353" s="150"/>
      <c r="M353" s="154"/>
      <c r="T353" s="155"/>
      <c r="AT353" s="151" t="s">
        <v>140</v>
      </c>
      <c r="AU353" s="151" t="s">
        <v>90</v>
      </c>
      <c r="AV353" s="12" t="s">
        <v>88</v>
      </c>
      <c r="AW353" s="12" t="s">
        <v>36</v>
      </c>
      <c r="AX353" s="12" t="s">
        <v>80</v>
      </c>
      <c r="AY353" s="151" t="s">
        <v>127</v>
      </c>
    </row>
    <row r="354" spans="2:65" s="13" customFormat="1" ht="11.25">
      <c r="B354" s="156"/>
      <c r="D354" s="144" t="s">
        <v>140</v>
      </c>
      <c r="E354" s="157" t="s">
        <v>1</v>
      </c>
      <c r="F354" s="158" t="s">
        <v>145</v>
      </c>
      <c r="H354" s="159">
        <v>102</v>
      </c>
      <c r="I354" s="160"/>
      <c r="L354" s="156"/>
      <c r="M354" s="161"/>
      <c r="T354" s="162"/>
      <c r="AT354" s="157" t="s">
        <v>140</v>
      </c>
      <c r="AU354" s="157" t="s">
        <v>90</v>
      </c>
      <c r="AV354" s="13" t="s">
        <v>90</v>
      </c>
      <c r="AW354" s="13" t="s">
        <v>36</v>
      </c>
      <c r="AX354" s="13" t="s">
        <v>80</v>
      </c>
      <c r="AY354" s="157" t="s">
        <v>127</v>
      </c>
    </row>
    <row r="355" spans="2:65" s="14" customFormat="1" ht="11.25">
      <c r="B355" s="163"/>
      <c r="D355" s="144" t="s">
        <v>140</v>
      </c>
      <c r="E355" s="164" t="s">
        <v>1</v>
      </c>
      <c r="F355" s="165" t="s">
        <v>146</v>
      </c>
      <c r="H355" s="166">
        <v>273</v>
      </c>
      <c r="I355" s="167"/>
      <c r="L355" s="163"/>
      <c r="M355" s="168"/>
      <c r="T355" s="169"/>
      <c r="AT355" s="164" t="s">
        <v>140</v>
      </c>
      <c r="AU355" s="164" t="s">
        <v>90</v>
      </c>
      <c r="AV355" s="14" t="s">
        <v>134</v>
      </c>
      <c r="AW355" s="14" t="s">
        <v>36</v>
      </c>
      <c r="AX355" s="14" t="s">
        <v>88</v>
      </c>
      <c r="AY355" s="164" t="s">
        <v>127</v>
      </c>
    </row>
    <row r="356" spans="2:65" s="1" customFormat="1" ht="16.5" customHeight="1">
      <c r="B356" s="31"/>
      <c r="C356" s="131" t="s">
        <v>385</v>
      </c>
      <c r="D356" s="131" t="s">
        <v>129</v>
      </c>
      <c r="E356" s="132" t="s">
        <v>386</v>
      </c>
      <c r="F356" s="133" t="s">
        <v>387</v>
      </c>
      <c r="G356" s="134" t="s">
        <v>132</v>
      </c>
      <c r="H356" s="135">
        <v>89.9</v>
      </c>
      <c r="I356" s="136"/>
      <c r="J356" s="137">
        <f>ROUND(I356*H356,2)</f>
        <v>0</v>
      </c>
      <c r="K356" s="133" t="s">
        <v>133</v>
      </c>
      <c r="L356" s="31"/>
      <c r="M356" s="138" t="s">
        <v>1</v>
      </c>
      <c r="N356" s="139" t="s">
        <v>45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134</v>
      </c>
      <c r="AT356" s="142" t="s">
        <v>129</v>
      </c>
      <c r="AU356" s="142" t="s">
        <v>90</v>
      </c>
      <c r="AY356" s="16" t="s">
        <v>127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88</v>
      </c>
      <c r="BK356" s="143">
        <f>ROUND(I356*H356,2)</f>
        <v>0</v>
      </c>
      <c r="BL356" s="16" t="s">
        <v>134</v>
      </c>
      <c r="BM356" s="142" t="s">
        <v>388</v>
      </c>
    </row>
    <row r="357" spans="2:65" s="1" customFormat="1" ht="19.5">
      <c r="B357" s="31"/>
      <c r="D357" s="144" t="s">
        <v>136</v>
      </c>
      <c r="F357" s="145" t="s">
        <v>389</v>
      </c>
      <c r="I357" s="146"/>
      <c r="L357" s="31"/>
      <c r="M357" s="147"/>
      <c r="T357" s="55"/>
      <c r="AT357" s="16" t="s">
        <v>136</v>
      </c>
      <c r="AU357" s="16" t="s">
        <v>90</v>
      </c>
    </row>
    <row r="358" spans="2:65" s="1" customFormat="1" ht="11.25">
      <c r="B358" s="31"/>
      <c r="D358" s="148" t="s">
        <v>138</v>
      </c>
      <c r="F358" s="149" t="s">
        <v>390</v>
      </c>
      <c r="I358" s="146"/>
      <c r="L358" s="31"/>
      <c r="M358" s="147"/>
      <c r="T358" s="55"/>
      <c r="AT358" s="16" t="s">
        <v>138</v>
      </c>
      <c r="AU358" s="16" t="s">
        <v>90</v>
      </c>
    </row>
    <row r="359" spans="2:65" s="12" customFormat="1" ht="11.25">
      <c r="B359" s="150"/>
      <c r="D359" s="144" t="s">
        <v>140</v>
      </c>
      <c r="E359" s="151" t="s">
        <v>1</v>
      </c>
      <c r="F359" s="152" t="s">
        <v>141</v>
      </c>
      <c r="H359" s="151" t="s">
        <v>1</v>
      </c>
      <c r="I359" s="153"/>
      <c r="L359" s="150"/>
      <c r="M359" s="154"/>
      <c r="T359" s="155"/>
      <c r="AT359" s="151" t="s">
        <v>140</v>
      </c>
      <c r="AU359" s="151" t="s">
        <v>90</v>
      </c>
      <c r="AV359" s="12" t="s">
        <v>88</v>
      </c>
      <c r="AW359" s="12" t="s">
        <v>36</v>
      </c>
      <c r="AX359" s="12" t="s">
        <v>80</v>
      </c>
      <c r="AY359" s="151" t="s">
        <v>127</v>
      </c>
    </row>
    <row r="360" spans="2:65" s="12" customFormat="1" ht="11.25">
      <c r="B360" s="150"/>
      <c r="D360" s="144" t="s">
        <v>140</v>
      </c>
      <c r="E360" s="151" t="s">
        <v>1</v>
      </c>
      <c r="F360" s="152" t="s">
        <v>142</v>
      </c>
      <c r="H360" s="151" t="s">
        <v>1</v>
      </c>
      <c r="I360" s="153"/>
      <c r="L360" s="150"/>
      <c r="M360" s="154"/>
      <c r="T360" s="155"/>
      <c r="AT360" s="151" t="s">
        <v>140</v>
      </c>
      <c r="AU360" s="151" t="s">
        <v>90</v>
      </c>
      <c r="AV360" s="12" t="s">
        <v>88</v>
      </c>
      <c r="AW360" s="12" t="s">
        <v>36</v>
      </c>
      <c r="AX360" s="12" t="s">
        <v>80</v>
      </c>
      <c r="AY360" s="151" t="s">
        <v>127</v>
      </c>
    </row>
    <row r="361" spans="2:65" s="13" customFormat="1" ht="11.25">
      <c r="B361" s="156"/>
      <c r="D361" s="144" t="s">
        <v>140</v>
      </c>
      <c r="E361" s="157" t="s">
        <v>1</v>
      </c>
      <c r="F361" s="158" t="s">
        <v>153</v>
      </c>
      <c r="H361" s="159">
        <v>62.7</v>
      </c>
      <c r="I361" s="160"/>
      <c r="L361" s="156"/>
      <c r="M361" s="161"/>
      <c r="T361" s="162"/>
      <c r="AT361" s="157" t="s">
        <v>140</v>
      </c>
      <c r="AU361" s="157" t="s">
        <v>90</v>
      </c>
      <c r="AV361" s="13" t="s">
        <v>90</v>
      </c>
      <c r="AW361" s="13" t="s">
        <v>36</v>
      </c>
      <c r="AX361" s="13" t="s">
        <v>80</v>
      </c>
      <c r="AY361" s="157" t="s">
        <v>127</v>
      </c>
    </row>
    <row r="362" spans="2:65" s="12" customFormat="1" ht="11.25">
      <c r="B362" s="150"/>
      <c r="D362" s="144" t="s">
        <v>140</v>
      </c>
      <c r="E362" s="151" t="s">
        <v>1</v>
      </c>
      <c r="F362" s="152" t="s">
        <v>144</v>
      </c>
      <c r="H362" s="151" t="s">
        <v>1</v>
      </c>
      <c r="I362" s="153"/>
      <c r="L362" s="150"/>
      <c r="M362" s="154"/>
      <c r="T362" s="155"/>
      <c r="AT362" s="151" t="s">
        <v>140</v>
      </c>
      <c r="AU362" s="151" t="s">
        <v>90</v>
      </c>
      <c r="AV362" s="12" t="s">
        <v>88</v>
      </c>
      <c r="AW362" s="12" t="s">
        <v>36</v>
      </c>
      <c r="AX362" s="12" t="s">
        <v>80</v>
      </c>
      <c r="AY362" s="151" t="s">
        <v>127</v>
      </c>
    </row>
    <row r="363" spans="2:65" s="13" customFormat="1" ht="11.25">
      <c r="B363" s="156"/>
      <c r="D363" s="144" t="s">
        <v>140</v>
      </c>
      <c r="E363" s="157" t="s">
        <v>1</v>
      </c>
      <c r="F363" s="158" t="s">
        <v>154</v>
      </c>
      <c r="H363" s="159">
        <v>27.2</v>
      </c>
      <c r="I363" s="160"/>
      <c r="L363" s="156"/>
      <c r="M363" s="161"/>
      <c r="T363" s="162"/>
      <c r="AT363" s="157" t="s">
        <v>140</v>
      </c>
      <c r="AU363" s="157" t="s">
        <v>90</v>
      </c>
      <c r="AV363" s="13" t="s">
        <v>90</v>
      </c>
      <c r="AW363" s="13" t="s">
        <v>36</v>
      </c>
      <c r="AX363" s="13" t="s">
        <v>80</v>
      </c>
      <c r="AY363" s="157" t="s">
        <v>127</v>
      </c>
    </row>
    <row r="364" spans="2:65" s="14" customFormat="1" ht="11.25">
      <c r="B364" s="163"/>
      <c r="D364" s="144" t="s">
        <v>140</v>
      </c>
      <c r="E364" s="164" t="s">
        <v>1</v>
      </c>
      <c r="F364" s="165" t="s">
        <v>146</v>
      </c>
      <c r="H364" s="166">
        <v>89.9</v>
      </c>
      <c r="I364" s="167"/>
      <c r="L364" s="163"/>
      <c r="M364" s="168"/>
      <c r="T364" s="169"/>
      <c r="AT364" s="164" t="s">
        <v>140</v>
      </c>
      <c r="AU364" s="164" t="s">
        <v>90</v>
      </c>
      <c r="AV364" s="14" t="s">
        <v>134</v>
      </c>
      <c r="AW364" s="14" t="s">
        <v>36</v>
      </c>
      <c r="AX364" s="14" t="s">
        <v>88</v>
      </c>
      <c r="AY364" s="164" t="s">
        <v>127</v>
      </c>
    </row>
    <row r="365" spans="2:65" s="11" customFormat="1" ht="22.9" customHeight="1">
      <c r="B365" s="119"/>
      <c r="D365" s="120" t="s">
        <v>79</v>
      </c>
      <c r="E365" s="129" t="s">
        <v>200</v>
      </c>
      <c r="F365" s="129" t="s">
        <v>391</v>
      </c>
      <c r="I365" s="122"/>
      <c r="J365" s="130">
        <f>BK365</f>
        <v>0</v>
      </c>
      <c r="L365" s="119"/>
      <c r="M365" s="124"/>
      <c r="P365" s="125">
        <f>SUM(P366:P819)</f>
        <v>0</v>
      </c>
      <c r="R365" s="125">
        <f>SUM(R366:R819)</f>
        <v>3.6140158999999996</v>
      </c>
      <c r="T365" s="126">
        <f>SUM(T366:T819)</f>
        <v>0.88319999999999999</v>
      </c>
      <c r="AR365" s="120" t="s">
        <v>88</v>
      </c>
      <c r="AT365" s="127" t="s">
        <v>79</v>
      </c>
      <c r="AU365" s="127" t="s">
        <v>88</v>
      </c>
      <c r="AY365" s="120" t="s">
        <v>127</v>
      </c>
      <c r="BK365" s="128">
        <f>SUM(BK366:BK819)</f>
        <v>0</v>
      </c>
    </row>
    <row r="366" spans="2:65" s="1" customFormat="1" ht="24.2" customHeight="1">
      <c r="B366" s="31"/>
      <c r="C366" s="131" t="s">
        <v>392</v>
      </c>
      <c r="D366" s="131" t="s">
        <v>129</v>
      </c>
      <c r="E366" s="132" t="s">
        <v>393</v>
      </c>
      <c r="F366" s="133" t="s">
        <v>394</v>
      </c>
      <c r="G366" s="134" t="s">
        <v>203</v>
      </c>
      <c r="H366" s="135">
        <v>3</v>
      </c>
      <c r="I366" s="136"/>
      <c r="J366" s="137">
        <f>ROUND(I366*H366,2)</f>
        <v>0</v>
      </c>
      <c r="K366" s="133" t="s">
        <v>133</v>
      </c>
      <c r="L366" s="31"/>
      <c r="M366" s="138" t="s">
        <v>1</v>
      </c>
      <c r="N366" s="139" t="s">
        <v>45</v>
      </c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AR366" s="142" t="s">
        <v>134</v>
      </c>
      <c r="AT366" s="142" t="s">
        <v>129</v>
      </c>
      <c r="AU366" s="142" t="s">
        <v>90</v>
      </c>
      <c r="AY366" s="16" t="s">
        <v>127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6" t="s">
        <v>88</v>
      </c>
      <c r="BK366" s="143">
        <f>ROUND(I366*H366,2)</f>
        <v>0</v>
      </c>
      <c r="BL366" s="16" t="s">
        <v>134</v>
      </c>
      <c r="BM366" s="142" t="s">
        <v>395</v>
      </c>
    </row>
    <row r="367" spans="2:65" s="1" customFormat="1" ht="11.25">
      <c r="B367" s="31"/>
      <c r="D367" s="144" t="s">
        <v>136</v>
      </c>
      <c r="F367" s="145" t="s">
        <v>394</v>
      </c>
      <c r="I367" s="146"/>
      <c r="L367" s="31"/>
      <c r="M367" s="147"/>
      <c r="T367" s="55"/>
      <c r="AT367" s="16" t="s">
        <v>136</v>
      </c>
      <c r="AU367" s="16" t="s">
        <v>90</v>
      </c>
    </row>
    <row r="368" spans="2:65" s="1" customFormat="1" ht="11.25">
      <c r="B368" s="31"/>
      <c r="D368" s="148" t="s">
        <v>138</v>
      </c>
      <c r="F368" s="149" t="s">
        <v>396</v>
      </c>
      <c r="I368" s="146"/>
      <c r="L368" s="31"/>
      <c r="M368" s="147"/>
      <c r="T368" s="55"/>
      <c r="AT368" s="16" t="s">
        <v>138</v>
      </c>
      <c r="AU368" s="16" t="s">
        <v>90</v>
      </c>
    </row>
    <row r="369" spans="2:65" s="12" customFormat="1" ht="11.25">
      <c r="B369" s="150"/>
      <c r="D369" s="144" t="s">
        <v>140</v>
      </c>
      <c r="E369" s="151" t="s">
        <v>1</v>
      </c>
      <c r="F369" s="152" t="s">
        <v>397</v>
      </c>
      <c r="H369" s="151" t="s">
        <v>1</v>
      </c>
      <c r="I369" s="153"/>
      <c r="L369" s="150"/>
      <c r="M369" s="154"/>
      <c r="T369" s="155"/>
      <c r="AT369" s="151" t="s">
        <v>140</v>
      </c>
      <c r="AU369" s="151" t="s">
        <v>90</v>
      </c>
      <c r="AV369" s="12" t="s">
        <v>88</v>
      </c>
      <c r="AW369" s="12" t="s">
        <v>36</v>
      </c>
      <c r="AX369" s="12" t="s">
        <v>80</v>
      </c>
      <c r="AY369" s="151" t="s">
        <v>127</v>
      </c>
    </row>
    <row r="370" spans="2:65" s="12" customFormat="1" ht="11.25">
      <c r="B370" s="150"/>
      <c r="D370" s="144" t="s">
        <v>140</v>
      </c>
      <c r="E370" s="151" t="s">
        <v>1</v>
      </c>
      <c r="F370" s="152" t="s">
        <v>142</v>
      </c>
      <c r="H370" s="151" t="s">
        <v>1</v>
      </c>
      <c r="I370" s="153"/>
      <c r="L370" s="150"/>
      <c r="M370" s="154"/>
      <c r="T370" s="155"/>
      <c r="AT370" s="151" t="s">
        <v>140</v>
      </c>
      <c r="AU370" s="151" t="s">
        <v>90</v>
      </c>
      <c r="AV370" s="12" t="s">
        <v>88</v>
      </c>
      <c r="AW370" s="12" t="s">
        <v>36</v>
      </c>
      <c r="AX370" s="12" t="s">
        <v>80</v>
      </c>
      <c r="AY370" s="151" t="s">
        <v>127</v>
      </c>
    </row>
    <row r="371" spans="2:65" s="13" customFormat="1" ht="11.25">
      <c r="B371" s="156"/>
      <c r="D371" s="144" t="s">
        <v>140</v>
      </c>
      <c r="E371" s="157" t="s">
        <v>1</v>
      </c>
      <c r="F371" s="158" t="s">
        <v>155</v>
      </c>
      <c r="H371" s="159">
        <v>3</v>
      </c>
      <c r="I371" s="160"/>
      <c r="L371" s="156"/>
      <c r="M371" s="161"/>
      <c r="T371" s="162"/>
      <c r="AT371" s="157" t="s">
        <v>140</v>
      </c>
      <c r="AU371" s="157" t="s">
        <v>90</v>
      </c>
      <c r="AV371" s="13" t="s">
        <v>90</v>
      </c>
      <c r="AW371" s="13" t="s">
        <v>36</v>
      </c>
      <c r="AX371" s="13" t="s">
        <v>80</v>
      </c>
      <c r="AY371" s="157" t="s">
        <v>127</v>
      </c>
    </row>
    <row r="372" spans="2:65" s="14" customFormat="1" ht="11.25">
      <c r="B372" s="163"/>
      <c r="D372" s="144" t="s">
        <v>140</v>
      </c>
      <c r="E372" s="164" t="s">
        <v>1</v>
      </c>
      <c r="F372" s="165" t="s">
        <v>146</v>
      </c>
      <c r="H372" s="166">
        <v>3</v>
      </c>
      <c r="I372" s="167"/>
      <c r="L372" s="163"/>
      <c r="M372" s="168"/>
      <c r="T372" s="169"/>
      <c r="AT372" s="164" t="s">
        <v>140</v>
      </c>
      <c r="AU372" s="164" t="s">
        <v>90</v>
      </c>
      <c r="AV372" s="14" t="s">
        <v>134</v>
      </c>
      <c r="AW372" s="14" t="s">
        <v>36</v>
      </c>
      <c r="AX372" s="14" t="s">
        <v>88</v>
      </c>
      <c r="AY372" s="164" t="s">
        <v>127</v>
      </c>
    </row>
    <row r="373" spans="2:65" s="1" customFormat="1" ht="24.2" customHeight="1">
      <c r="B373" s="31"/>
      <c r="C373" s="131" t="s">
        <v>398</v>
      </c>
      <c r="D373" s="131" t="s">
        <v>129</v>
      </c>
      <c r="E373" s="132" t="s">
        <v>399</v>
      </c>
      <c r="F373" s="133" t="s">
        <v>400</v>
      </c>
      <c r="G373" s="134" t="s">
        <v>158</v>
      </c>
      <c r="H373" s="135">
        <v>57</v>
      </c>
      <c r="I373" s="136"/>
      <c r="J373" s="137">
        <f>ROUND(I373*H373,2)</f>
        <v>0</v>
      </c>
      <c r="K373" s="133" t="s">
        <v>133</v>
      </c>
      <c r="L373" s="31"/>
      <c r="M373" s="138" t="s">
        <v>1</v>
      </c>
      <c r="N373" s="139" t="s">
        <v>45</v>
      </c>
      <c r="P373" s="140">
        <f>O373*H373</f>
        <v>0</v>
      </c>
      <c r="Q373" s="140">
        <v>0</v>
      </c>
      <c r="R373" s="140">
        <f>Q373*H373</f>
        <v>0</v>
      </c>
      <c r="S373" s="140">
        <v>0</v>
      </c>
      <c r="T373" s="141">
        <f>S373*H373</f>
        <v>0</v>
      </c>
      <c r="AR373" s="142" t="s">
        <v>134</v>
      </c>
      <c r="AT373" s="142" t="s">
        <v>129</v>
      </c>
      <c r="AU373" s="142" t="s">
        <v>90</v>
      </c>
      <c r="AY373" s="16" t="s">
        <v>127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6" t="s">
        <v>88</v>
      </c>
      <c r="BK373" s="143">
        <f>ROUND(I373*H373,2)</f>
        <v>0</v>
      </c>
      <c r="BL373" s="16" t="s">
        <v>134</v>
      </c>
      <c r="BM373" s="142" t="s">
        <v>401</v>
      </c>
    </row>
    <row r="374" spans="2:65" s="1" customFormat="1" ht="19.5">
      <c r="B374" s="31"/>
      <c r="D374" s="144" t="s">
        <v>136</v>
      </c>
      <c r="F374" s="145" t="s">
        <v>402</v>
      </c>
      <c r="I374" s="146"/>
      <c r="L374" s="31"/>
      <c r="M374" s="147"/>
      <c r="T374" s="55"/>
      <c r="AT374" s="16" t="s">
        <v>136</v>
      </c>
      <c r="AU374" s="16" t="s">
        <v>90</v>
      </c>
    </row>
    <row r="375" spans="2:65" s="1" customFormat="1" ht="11.25">
      <c r="B375" s="31"/>
      <c r="D375" s="148" t="s">
        <v>138</v>
      </c>
      <c r="F375" s="149" t="s">
        <v>403</v>
      </c>
      <c r="I375" s="146"/>
      <c r="L375" s="31"/>
      <c r="M375" s="147"/>
      <c r="T375" s="55"/>
      <c r="AT375" s="16" t="s">
        <v>138</v>
      </c>
      <c r="AU375" s="16" t="s">
        <v>90</v>
      </c>
    </row>
    <row r="376" spans="2:65" s="12" customFormat="1" ht="11.25">
      <c r="B376" s="150"/>
      <c r="D376" s="144" t="s">
        <v>140</v>
      </c>
      <c r="E376" s="151" t="s">
        <v>1</v>
      </c>
      <c r="F376" s="152" t="s">
        <v>404</v>
      </c>
      <c r="H376" s="151" t="s">
        <v>1</v>
      </c>
      <c r="I376" s="153"/>
      <c r="L376" s="150"/>
      <c r="M376" s="154"/>
      <c r="T376" s="155"/>
      <c r="AT376" s="151" t="s">
        <v>140</v>
      </c>
      <c r="AU376" s="151" t="s">
        <v>90</v>
      </c>
      <c r="AV376" s="12" t="s">
        <v>88</v>
      </c>
      <c r="AW376" s="12" t="s">
        <v>36</v>
      </c>
      <c r="AX376" s="12" t="s">
        <v>80</v>
      </c>
      <c r="AY376" s="151" t="s">
        <v>127</v>
      </c>
    </row>
    <row r="377" spans="2:65" s="12" customFormat="1" ht="11.25">
      <c r="B377" s="150"/>
      <c r="D377" s="144" t="s">
        <v>140</v>
      </c>
      <c r="E377" s="151" t="s">
        <v>1</v>
      </c>
      <c r="F377" s="152" t="s">
        <v>142</v>
      </c>
      <c r="H377" s="151" t="s">
        <v>1</v>
      </c>
      <c r="I377" s="153"/>
      <c r="L377" s="150"/>
      <c r="M377" s="154"/>
      <c r="T377" s="155"/>
      <c r="AT377" s="151" t="s">
        <v>140</v>
      </c>
      <c r="AU377" s="151" t="s">
        <v>90</v>
      </c>
      <c r="AV377" s="12" t="s">
        <v>88</v>
      </c>
      <c r="AW377" s="12" t="s">
        <v>36</v>
      </c>
      <c r="AX377" s="12" t="s">
        <v>80</v>
      </c>
      <c r="AY377" s="151" t="s">
        <v>127</v>
      </c>
    </row>
    <row r="378" spans="2:65" s="13" customFormat="1" ht="11.25">
      <c r="B378" s="156"/>
      <c r="D378" s="144" t="s">
        <v>140</v>
      </c>
      <c r="E378" s="157" t="s">
        <v>1</v>
      </c>
      <c r="F378" s="158" t="s">
        <v>343</v>
      </c>
      <c r="H378" s="159">
        <v>57</v>
      </c>
      <c r="I378" s="160"/>
      <c r="L378" s="156"/>
      <c r="M378" s="161"/>
      <c r="T378" s="162"/>
      <c r="AT378" s="157" t="s">
        <v>140</v>
      </c>
      <c r="AU378" s="157" t="s">
        <v>90</v>
      </c>
      <c r="AV378" s="13" t="s">
        <v>90</v>
      </c>
      <c r="AW378" s="13" t="s">
        <v>36</v>
      </c>
      <c r="AX378" s="13" t="s">
        <v>80</v>
      </c>
      <c r="AY378" s="157" t="s">
        <v>127</v>
      </c>
    </row>
    <row r="379" spans="2:65" s="14" customFormat="1" ht="11.25">
      <c r="B379" s="163"/>
      <c r="D379" s="144" t="s">
        <v>140</v>
      </c>
      <c r="E379" s="164" t="s">
        <v>1</v>
      </c>
      <c r="F379" s="165" t="s">
        <v>146</v>
      </c>
      <c r="H379" s="166">
        <v>57</v>
      </c>
      <c r="I379" s="167"/>
      <c r="L379" s="163"/>
      <c r="M379" s="168"/>
      <c r="T379" s="169"/>
      <c r="AT379" s="164" t="s">
        <v>140</v>
      </c>
      <c r="AU379" s="164" t="s">
        <v>90</v>
      </c>
      <c r="AV379" s="14" t="s">
        <v>134</v>
      </c>
      <c r="AW379" s="14" t="s">
        <v>36</v>
      </c>
      <c r="AX379" s="14" t="s">
        <v>88</v>
      </c>
      <c r="AY379" s="164" t="s">
        <v>127</v>
      </c>
    </row>
    <row r="380" spans="2:65" s="1" customFormat="1" ht="16.5" customHeight="1">
      <c r="B380" s="31"/>
      <c r="C380" s="170" t="s">
        <v>405</v>
      </c>
      <c r="D380" s="170" t="s">
        <v>309</v>
      </c>
      <c r="E380" s="171" t="s">
        <v>406</v>
      </c>
      <c r="F380" s="172" t="s">
        <v>407</v>
      </c>
      <c r="G380" s="173" t="s">
        <v>158</v>
      </c>
      <c r="H380" s="174">
        <v>57</v>
      </c>
      <c r="I380" s="175"/>
      <c r="J380" s="176">
        <f>ROUND(I380*H380,2)</f>
        <v>0</v>
      </c>
      <c r="K380" s="172" t="s">
        <v>133</v>
      </c>
      <c r="L380" s="177"/>
      <c r="M380" s="178" t="s">
        <v>1</v>
      </c>
      <c r="N380" s="179" t="s">
        <v>45</v>
      </c>
      <c r="P380" s="140">
        <f>O380*H380</f>
        <v>0</v>
      </c>
      <c r="Q380" s="140">
        <v>2.1499999999999998E-2</v>
      </c>
      <c r="R380" s="140">
        <f>Q380*H380</f>
        <v>1.2254999999999998</v>
      </c>
      <c r="S380" s="140">
        <v>0</v>
      </c>
      <c r="T380" s="141">
        <f>S380*H380</f>
        <v>0</v>
      </c>
      <c r="AR380" s="142" t="s">
        <v>200</v>
      </c>
      <c r="AT380" s="142" t="s">
        <v>309</v>
      </c>
      <c r="AU380" s="142" t="s">
        <v>90</v>
      </c>
      <c r="AY380" s="16" t="s">
        <v>127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16" t="s">
        <v>88</v>
      </c>
      <c r="BK380" s="143">
        <f>ROUND(I380*H380,2)</f>
        <v>0</v>
      </c>
      <c r="BL380" s="16" t="s">
        <v>134</v>
      </c>
      <c r="BM380" s="142" t="s">
        <v>408</v>
      </c>
    </row>
    <row r="381" spans="2:65" s="1" customFormat="1" ht="29.25">
      <c r="B381" s="31"/>
      <c r="D381" s="144" t="s">
        <v>136</v>
      </c>
      <c r="F381" s="145" t="s">
        <v>409</v>
      </c>
      <c r="I381" s="146"/>
      <c r="L381" s="31"/>
      <c r="M381" s="147"/>
      <c r="T381" s="55"/>
      <c r="AT381" s="16" t="s">
        <v>136</v>
      </c>
      <c r="AU381" s="16" t="s">
        <v>90</v>
      </c>
    </row>
    <row r="382" spans="2:65" s="12" customFormat="1" ht="11.25">
      <c r="B382" s="150"/>
      <c r="D382" s="144" t="s">
        <v>140</v>
      </c>
      <c r="E382" s="151" t="s">
        <v>1</v>
      </c>
      <c r="F382" s="152" t="s">
        <v>404</v>
      </c>
      <c r="H382" s="151" t="s">
        <v>1</v>
      </c>
      <c r="I382" s="153"/>
      <c r="L382" s="150"/>
      <c r="M382" s="154"/>
      <c r="T382" s="155"/>
      <c r="AT382" s="151" t="s">
        <v>140</v>
      </c>
      <c r="AU382" s="151" t="s">
        <v>90</v>
      </c>
      <c r="AV382" s="12" t="s">
        <v>88</v>
      </c>
      <c r="AW382" s="12" t="s">
        <v>36</v>
      </c>
      <c r="AX382" s="12" t="s">
        <v>80</v>
      </c>
      <c r="AY382" s="151" t="s">
        <v>127</v>
      </c>
    </row>
    <row r="383" spans="2:65" s="12" customFormat="1" ht="11.25">
      <c r="B383" s="150"/>
      <c r="D383" s="144" t="s">
        <v>140</v>
      </c>
      <c r="E383" s="151" t="s">
        <v>1</v>
      </c>
      <c r="F383" s="152" t="s">
        <v>142</v>
      </c>
      <c r="H383" s="151" t="s">
        <v>1</v>
      </c>
      <c r="I383" s="153"/>
      <c r="L383" s="150"/>
      <c r="M383" s="154"/>
      <c r="T383" s="155"/>
      <c r="AT383" s="151" t="s">
        <v>140</v>
      </c>
      <c r="AU383" s="151" t="s">
        <v>90</v>
      </c>
      <c r="AV383" s="12" t="s">
        <v>88</v>
      </c>
      <c r="AW383" s="12" t="s">
        <v>36</v>
      </c>
      <c r="AX383" s="12" t="s">
        <v>80</v>
      </c>
      <c r="AY383" s="151" t="s">
        <v>127</v>
      </c>
    </row>
    <row r="384" spans="2:65" s="13" customFormat="1" ht="11.25">
      <c r="B384" s="156"/>
      <c r="D384" s="144" t="s">
        <v>140</v>
      </c>
      <c r="E384" s="157" t="s">
        <v>1</v>
      </c>
      <c r="F384" s="158" t="s">
        <v>343</v>
      </c>
      <c r="H384" s="159">
        <v>57</v>
      </c>
      <c r="I384" s="160"/>
      <c r="L384" s="156"/>
      <c r="M384" s="161"/>
      <c r="T384" s="162"/>
      <c r="AT384" s="157" t="s">
        <v>140</v>
      </c>
      <c r="AU384" s="157" t="s">
        <v>90</v>
      </c>
      <c r="AV384" s="13" t="s">
        <v>90</v>
      </c>
      <c r="AW384" s="13" t="s">
        <v>36</v>
      </c>
      <c r="AX384" s="13" t="s">
        <v>80</v>
      </c>
      <c r="AY384" s="157" t="s">
        <v>127</v>
      </c>
    </row>
    <row r="385" spans="2:65" s="14" customFormat="1" ht="11.25">
      <c r="B385" s="163"/>
      <c r="D385" s="144" t="s">
        <v>140</v>
      </c>
      <c r="E385" s="164" t="s">
        <v>1</v>
      </c>
      <c r="F385" s="165" t="s">
        <v>146</v>
      </c>
      <c r="H385" s="166">
        <v>57</v>
      </c>
      <c r="I385" s="167"/>
      <c r="L385" s="163"/>
      <c r="M385" s="168"/>
      <c r="T385" s="169"/>
      <c r="AT385" s="164" t="s">
        <v>140</v>
      </c>
      <c r="AU385" s="164" t="s">
        <v>90</v>
      </c>
      <c r="AV385" s="14" t="s">
        <v>134</v>
      </c>
      <c r="AW385" s="14" t="s">
        <v>36</v>
      </c>
      <c r="AX385" s="14" t="s">
        <v>88</v>
      </c>
      <c r="AY385" s="164" t="s">
        <v>127</v>
      </c>
    </row>
    <row r="386" spans="2:65" s="1" customFormat="1" ht="24.2" customHeight="1">
      <c r="B386" s="31"/>
      <c r="C386" s="170" t="s">
        <v>410</v>
      </c>
      <c r="D386" s="170" t="s">
        <v>309</v>
      </c>
      <c r="E386" s="171" t="s">
        <v>411</v>
      </c>
      <c r="F386" s="172" t="s">
        <v>412</v>
      </c>
      <c r="G386" s="173" t="s">
        <v>203</v>
      </c>
      <c r="H386" s="174">
        <v>20</v>
      </c>
      <c r="I386" s="175"/>
      <c r="J386" s="176">
        <f>ROUND(I386*H386,2)</f>
        <v>0</v>
      </c>
      <c r="K386" s="172" t="s">
        <v>133</v>
      </c>
      <c r="L386" s="177"/>
      <c r="M386" s="178" t="s">
        <v>1</v>
      </c>
      <c r="N386" s="179" t="s">
        <v>45</v>
      </c>
      <c r="P386" s="140">
        <f>O386*H386</f>
        <v>0</v>
      </c>
      <c r="Q386" s="140">
        <v>3.9300000000000003E-3</v>
      </c>
      <c r="R386" s="140">
        <f>Q386*H386</f>
        <v>7.8600000000000003E-2</v>
      </c>
      <c r="S386" s="140">
        <v>0</v>
      </c>
      <c r="T386" s="141">
        <f>S386*H386</f>
        <v>0</v>
      </c>
      <c r="AR386" s="142" t="s">
        <v>200</v>
      </c>
      <c r="AT386" s="142" t="s">
        <v>309</v>
      </c>
      <c r="AU386" s="142" t="s">
        <v>90</v>
      </c>
      <c r="AY386" s="16" t="s">
        <v>127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88</v>
      </c>
      <c r="BK386" s="143">
        <f>ROUND(I386*H386,2)</f>
        <v>0</v>
      </c>
      <c r="BL386" s="16" t="s">
        <v>134</v>
      </c>
      <c r="BM386" s="142" t="s">
        <v>413</v>
      </c>
    </row>
    <row r="387" spans="2:65" s="1" customFormat="1" ht="11.25">
      <c r="B387" s="31"/>
      <c r="D387" s="144" t="s">
        <v>136</v>
      </c>
      <c r="F387" s="145" t="s">
        <v>412</v>
      </c>
      <c r="I387" s="146"/>
      <c r="L387" s="31"/>
      <c r="M387" s="147"/>
      <c r="T387" s="55"/>
      <c r="AT387" s="16" t="s">
        <v>136</v>
      </c>
      <c r="AU387" s="16" t="s">
        <v>90</v>
      </c>
    </row>
    <row r="388" spans="2:65" s="12" customFormat="1" ht="11.25">
      <c r="B388" s="150"/>
      <c r="D388" s="144" t="s">
        <v>140</v>
      </c>
      <c r="E388" s="151" t="s">
        <v>1</v>
      </c>
      <c r="F388" s="152" t="s">
        <v>404</v>
      </c>
      <c r="H388" s="151" t="s">
        <v>1</v>
      </c>
      <c r="I388" s="153"/>
      <c r="L388" s="150"/>
      <c r="M388" s="154"/>
      <c r="T388" s="155"/>
      <c r="AT388" s="151" t="s">
        <v>140</v>
      </c>
      <c r="AU388" s="151" t="s">
        <v>90</v>
      </c>
      <c r="AV388" s="12" t="s">
        <v>88</v>
      </c>
      <c r="AW388" s="12" t="s">
        <v>36</v>
      </c>
      <c r="AX388" s="12" t="s">
        <v>80</v>
      </c>
      <c r="AY388" s="151" t="s">
        <v>127</v>
      </c>
    </row>
    <row r="389" spans="2:65" s="12" customFormat="1" ht="11.25">
      <c r="B389" s="150"/>
      <c r="D389" s="144" t="s">
        <v>140</v>
      </c>
      <c r="E389" s="151" t="s">
        <v>1</v>
      </c>
      <c r="F389" s="152" t="s">
        <v>142</v>
      </c>
      <c r="H389" s="151" t="s">
        <v>1</v>
      </c>
      <c r="I389" s="153"/>
      <c r="L389" s="150"/>
      <c r="M389" s="154"/>
      <c r="T389" s="155"/>
      <c r="AT389" s="151" t="s">
        <v>140</v>
      </c>
      <c r="AU389" s="151" t="s">
        <v>90</v>
      </c>
      <c r="AV389" s="12" t="s">
        <v>88</v>
      </c>
      <c r="AW389" s="12" t="s">
        <v>36</v>
      </c>
      <c r="AX389" s="12" t="s">
        <v>80</v>
      </c>
      <c r="AY389" s="151" t="s">
        <v>127</v>
      </c>
    </row>
    <row r="390" spans="2:65" s="13" customFormat="1" ht="11.25">
      <c r="B390" s="156"/>
      <c r="D390" s="144" t="s">
        <v>140</v>
      </c>
      <c r="E390" s="157" t="s">
        <v>1</v>
      </c>
      <c r="F390" s="158" t="s">
        <v>180</v>
      </c>
      <c r="H390" s="159">
        <v>20</v>
      </c>
      <c r="I390" s="160"/>
      <c r="L390" s="156"/>
      <c r="M390" s="161"/>
      <c r="T390" s="162"/>
      <c r="AT390" s="157" t="s">
        <v>140</v>
      </c>
      <c r="AU390" s="157" t="s">
        <v>90</v>
      </c>
      <c r="AV390" s="13" t="s">
        <v>90</v>
      </c>
      <c r="AW390" s="13" t="s">
        <v>36</v>
      </c>
      <c r="AX390" s="13" t="s">
        <v>80</v>
      </c>
      <c r="AY390" s="157" t="s">
        <v>127</v>
      </c>
    </row>
    <row r="391" spans="2:65" s="14" customFormat="1" ht="11.25">
      <c r="B391" s="163"/>
      <c r="D391" s="144" t="s">
        <v>140</v>
      </c>
      <c r="E391" s="164" t="s">
        <v>1</v>
      </c>
      <c r="F391" s="165" t="s">
        <v>146</v>
      </c>
      <c r="H391" s="166">
        <v>20</v>
      </c>
      <c r="I391" s="167"/>
      <c r="L391" s="163"/>
      <c r="M391" s="168"/>
      <c r="T391" s="169"/>
      <c r="AT391" s="164" t="s">
        <v>140</v>
      </c>
      <c r="AU391" s="164" t="s">
        <v>90</v>
      </c>
      <c r="AV391" s="14" t="s">
        <v>134</v>
      </c>
      <c r="AW391" s="14" t="s">
        <v>36</v>
      </c>
      <c r="AX391" s="14" t="s">
        <v>88</v>
      </c>
      <c r="AY391" s="164" t="s">
        <v>127</v>
      </c>
    </row>
    <row r="392" spans="2:65" s="1" customFormat="1" ht="24.2" customHeight="1">
      <c r="B392" s="31"/>
      <c r="C392" s="131" t="s">
        <v>414</v>
      </c>
      <c r="D392" s="131" t="s">
        <v>129</v>
      </c>
      <c r="E392" s="132" t="s">
        <v>415</v>
      </c>
      <c r="F392" s="133" t="s">
        <v>416</v>
      </c>
      <c r="G392" s="134" t="s">
        <v>158</v>
      </c>
      <c r="H392" s="135">
        <v>6</v>
      </c>
      <c r="I392" s="136"/>
      <c r="J392" s="137">
        <f>ROUND(I392*H392,2)</f>
        <v>0</v>
      </c>
      <c r="K392" s="133" t="s">
        <v>133</v>
      </c>
      <c r="L392" s="31"/>
      <c r="M392" s="138" t="s">
        <v>1</v>
      </c>
      <c r="N392" s="139" t="s">
        <v>45</v>
      </c>
      <c r="P392" s="140">
        <f>O392*H392</f>
        <v>0</v>
      </c>
      <c r="Q392" s="140">
        <v>0</v>
      </c>
      <c r="R392" s="140">
        <f>Q392*H392</f>
        <v>0</v>
      </c>
      <c r="S392" s="140">
        <v>0</v>
      </c>
      <c r="T392" s="141">
        <f>S392*H392</f>
        <v>0</v>
      </c>
      <c r="AR392" s="142" t="s">
        <v>134</v>
      </c>
      <c r="AT392" s="142" t="s">
        <v>129</v>
      </c>
      <c r="AU392" s="142" t="s">
        <v>90</v>
      </c>
      <c r="AY392" s="16" t="s">
        <v>127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6" t="s">
        <v>88</v>
      </c>
      <c r="BK392" s="143">
        <f>ROUND(I392*H392,2)</f>
        <v>0</v>
      </c>
      <c r="BL392" s="16" t="s">
        <v>134</v>
      </c>
      <c r="BM392" s="142" t="s">
        <v>417</v>
      </c>
    </row>
    <row r="393" spans="2:65" s="1" customFormat="1" ht="19.5">
      <c r="B393" s="31"/>
      <c r="D393" s="144" t="s">
        <v>136</v>
      </c>
      <c r="F393" s="145" t="s">
        <v>418</v>
      </c>
      <c r="I393" s="146"/>
      <c r="L393" s="31"/>
      <c r="M393" s="147"/>
      <c r="T393" s="55"/>
      <c r="AT393" s="16" t="s">
        <v>136</v>
      </c>
      <c r="AU393" s="16" t="s">
        <v>90</v>
      </c>
    </row>
    <row r="394" spans="2:65" s="1" customFormat="1" ht="11.25">
      <c r="B394" s="31"/>
      <c r="D394" s="148" t="s">
        <v>138</v>
      </c>
      <c r="F394" s="149" t="s">
        <v>419</v>
      </c>
      <c r="I394" s="146"/>
      <c r="L394" s="31"/>
      <c r="M394" s="147"/>
      <c r="T394" s="55"/>
      <c r="AT394" s="16" t="s">
        <v>138</v>
      </c>
      <c r="AU394" s="16" t="s">
        <v>90</v>
      </c>
    </row>
    <row r="395" spans="2:65" s="12" customFormat="1" ht="11.25">
      <c r="B395" s="150"/>
      <c r="D395" s="144" t="s">
        <v>140</v>
      </c>
      <c r="E395" s="151" t="s">
        <v>1</v>
      </c>
      <c r="F395" s="152" t="s">
        <v>404</v>
      </c>
      <c r="H395" s="151" t="s">
        <v>1</v>
      </c>
      <c r="I395" s="153"/>
      <c r="L395" s="150"/>
      <c r="M395" s="154"/>
      <c r="T395" s="155"/>
      <c r="AT395" s="151" t="s">
        <v>140</v>
      </c>
      <c r="AU395" s="151" t="s">
        <v>90</v>
      </c>
      <c r="AV395" s="12" t="s">
        <v>88</v>
      </c>
      <c r="AW395" s="12" t="s">
        <v>36</v>
      </c>
      <c r="AX395" s="12" t="s">
        <v>80</v>
      </c>
      <c r="AY395" s="151" t="s">
        <v>127</v>
      </c>
    </row>
    <row r="396" spans="2:65" s="12" customFormat="1" ht="11.25">
      <c r="B396" s="150"/>
      <c r="D396" s="144" t="s">
        <v>140</v>
      </c>
      <c r="E396" s="151" t="s">
        <v>1</v>
      </c>
      <c r="F396" s="152" t="s">
        <v>142</v>
      </c>
      <c r="H396" s="151" t="s">
        <v>1</v>
      </c>
      <c r="I396" s="153"/>
      <c r="L396" s="150"/>
      <c r="M396" s="154"/>
      <c r="T396" s="155"/>
      <c r="AT396" s="151" t="s">
        <v>140</v>
      </c>
      <c r="AU396" s="151" t="s">
        <v>90</v>
      </c>
      <c r="AV396" s="12" t="s">
        <v>88</v>
      </c>
      <c r="AW396" s="12" t="s">
        <v>36</v>
      </c>
      <c r="AX396" s="12" t="s">
        <v>80</v>
      </c>
      <c r="AY396" s="151" t="s">
        <v>127</v>
      </c>
    </row>
    <row r="397" spans="2:65" s="13" customFormat="1" ht="11.25">
      <c r="B397" s="156"/>
      <c r="D397" s="144" t="s">
        <v>140</v>
      </c>
      <c r="E397" s="157" t="s">
        <v>1</v>
      </c>
      <c r="F397" s="158" t="s">
        <v>181</v>
      </c>
      <c r="H397" s="159">
        <v>6</v>
      </c>
      <c r="I397" s="160"/>
      <c r="L397" s="156"/>
      <c r="M397" s="161"/>
      <c r="T397" s="162"/>
      <c r="AT397" s="157" t="s">
        <v>140</v>
      </c>
      <c r="AU397" s="157" t="s">
        <v>90</v>
      </c>
      <c r="AV397" s="13" t="s">
        <v>90</v>
      </c>
      <c r="AW397" s="13" t="s">
        <v>36</v>
      </c>
      <c r="AX397" s="13" t="s">
        <v>80</v>
      </c>
      <c r="AY397" s="157" t="s">
        <v>127</v>
      </c>
    </row>
    <row r="398" spans="2:65" s="14" customFormat="1" ht="11.25">
      <c r="B398" s="163"/>
      <c r="D398" s="144" t="s">
        <v>140</v>
      </c>
      <c r="E398" s="164" t="s">
        <v>1</v>
      </c>
      <c r="F398" s="165" t="s">
        <v>146</v>
      </c>
      <c r="H398" s="166">
        <v>6</v>
      </c>
      <c r="I398" s="167"/>
      <c r="L398" s="163"/>
      <c r="M398" s="168"/>
      <c r="T398" s="169"/>
      <c r="AT398" s="164" t="s">
        <v>140</v>
      </c>
      <c r="AU398" s="164" t="s">
        <v>90</v>
      </c>
      <c r="AV398" s="14" t="s">
        <v>134</v>
      </c>
      <c r="AW398" s="14" t="s">
        <v>36</v>
      </c>
      <c r="AX398" s="14" t="s">
        <v>88</v>
      </c>
      <c r="AY398" s="164" t="s">
        <v>127</v>
      </c>
    </row>
    <row r="399" spans="2:65" s="1" customFormat="1" ht="21.75" customHeight="1">
      <c r="B399" s="31"/>
      <c r="C399" s="170" t="s">
        <v>420</v>
      </c>
      <c r="D399" s="170" t="s">
        <v>309</v>
      </c>
      <c r="E399" s="171" t="s">
        <v>421</v>
      </c>
      <c r="F399" s="172" t="s">
        <v>422</v>
      </c>
      <c r="G399" s="173" t="s">
        <v>158</v>
      </c>
      <c r="H399" s="174">
        <v>6.06</v>
      </c>
      <c r="I399" s="175"/>
      <c r="J399" s="176">
        <f>ROUND(I399*H399,2)</f>
        <v>0</v>
      </c>
      <c r="K399" s="172" t="s">
        <v>133</v>
      </c>
      <c r="L399" s="177"/>
      <c r="M399" s="178" t="s">
        <v>1</v>
      </c>
      <c r="N399" s="179" t="s">
        <v>45</v>
      </c>
      <c r="P399" s="140">
        <f>O399*H399</f>
        <v>0</v>
      </c>
      <c r="Q399" s="140">
        <v>2.2499999999999999E-2</v>
      </c>
      <c r="R399" s="140">
        <f>Q399*H399</f>
        <v>0.13635</v>
      </c>
      <c r="S399" s="140">
        <v>0</v>
      </c>
      <c r="T399" s="141">
        <f>S399*H399</f>
        <v>0</v>
      </c>
      <c r="AR399" s="142" t="s">
        <v>200</v>
      </c>
      <c r="AT399" s="142" t="s">
        <v>309</v>
      </c>
      <c r="AU399" s="142" t="s">
        <v>90</v>
      </c>
      <c r="AY399" s="16" t="s">
        <v>127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6" t="s">
        <v>88</v>
      </c>
      <c r="BK399" s="143">
        <f>ROUND(I399*H399,2)</f>
        <v>0</v>
      </c>
      <c r="BL399" s="16" t="s">
        <v>134</v>
      </c>
      <c r="BM399" s="142" t="s">
        <v>423</v>
      </c>
    </row>
    <row r="400" spans="2:65" s="1" customFormat="1" ht="29.25">
      <c r="B400" s="31"/>
      <c r="D400" s="144" t="s">
        <v>136</v>
      </c>
      <c r="F400" s="145" t="s">
        <v>424</v>
      </c>
      <c r="I400" s="146"/>
      <c r="L400" s="31"/>
      <c r="M400" s="147"/>
      <c r="T400" s="55"/>
      <c r="AT400" s="16" t="s">
        <v>136</v>
      </c>
      <c r="AU400" s="16" t="s">
        <v>90</v>
      </c>
    </row>
    <row r="401" spans="2:65" s="12" customFormat="1" ht="11.25">
      <c r="B401" s="150"/>
      <c r="D401" s="144" t="s">
        <v>140</v>
      </c>
      <c r="E401" s="151" t="s">
        <v>1</v>
      </c>
      <c r="F401" s="152" t="s">
        <v>404</v>
      </c>
      <c r="H401" s="151" t="s">
        <v>1</v>
      </c>
      <c r="I401" s="153"/>
      <c r="L401" s="150"/>
      <c r="M401" s="154"/>
      <c r="T401" s="155"/>
      <c r="AT401" s="151" t="s">
        <v>140</v>
      </c>
      <c r="AU401" s="151" t="s">
        <v>90</v>
      </c>
      <c r="AV401" s="12" t="s">
        <v>88</v>
      </c>
      <c r="AW401" s="12" t="s">
        <v>36</v>
      </c>
      <c r="AX401" s="12" t="s">
        <v>80</v>
      </c>
      <c r="AY401" s="151" t="s">
        <v>127</v>
      </c>
    </row>
    <row r="402" spans="2:65" s="12" customFormat="1" ht="11.25">
      <c r="B402" s="150"/>
      <c r="D402" s="144" t="s">
        <v>140</v>
      </c>
      <c r="E402" s="151" t="s">
        <v>1</v>
      </c>
      <c r="F402" s="152" t="s">
        <v>142</v>
      </c>
      <c r="H402" s="151" t="s">
        <v>1</v>
      </c>
      <c r="I402" s="153"/>
      <c r="L402" s="150"/>
      <c r="M402" s="154"/>
      <c r="T402" s="155"/>
      <c r="AT402" s="151" t="s">
        <v>140</v>
      </c>
      <c r="AU402" s="151" t="s">
        <v>90</v>
      </c>
      <c r="AV402" s="12" t="s">
        <v>88</v>
      </c>
      <c r="AW402" s="12" t="s">
        <v>36</v>
      </c>
      <c r="AX402" s="12" t="s">
        <v>80</v>
      </c>
      <c r="AY402" s="151" t="s">
        <v>127</v>
      </c>
    </row>
    <row r="403" spans="2:65" s="13" customFormat="1" ht="11.25">
      <c r="B403" s="156"/>
      <c r="D403" s="144" t="s">
        <v>140</v>
      </c>
      <c r="E403" s="157" t="s">
        <v>1</v>
      </c>
      <c r="F403" s="158" t="s">
        <v>181</v>
      </c>
      <c r="H403" s="159">
        <v>6</v>
      </c>
      <c r="I403" s="160"/>
      <c r="L403" s="156"/>
      <c r="M403" s="161"/>
      <c r="T403" s="162"/>
      <c r="AT403" s="157" t="s">
        <v>140</v>
      </c>
      <c r="AU403" s="157" t="s">
        <v>90</v>
      </c>
      <c r="AV403" s="13" t="s">
        <v>90</v>
      </c>
      <c r="AW403" s="13" t="s">
        <v>36</v>
      </c>
      <c r="AX403" s="13" t="s">
        <v>80</v>
      </c>
      <c r="AY403" s="157" t="s">
        <v>127</v>
      </c>
    </row>
    <row r="404" spans="2:65" s="14" customFormat="1" ht="11.25">
      <c r="B404" s="163"/>
      <c r="D404" s="144" t="s">
        <v>140</v>
      </c>
      <c r="E404" s="164" t="s">
        <v>1</v>
      </c>
      <c r="F404" s="165" t="s">
        <v>146</v>
      </c>
      <c r="H404" s="166">
        <v>6</v>
      </c>
      <c r="I404" s="167"/>
      <c r="L404" s="163"/>
      <c r="M404" s="168"/>
      <c r="T404" s="169"/>
      <c r="AT404" s="164" t="s">
        <v>140</v>
      </c>
      <c r="AU404" s="164" t="s">
        <v>90</v>
      </c>
      <c r="AV404" s="14" t="s">
        <v>134</v>
      </c>
      <c r="AW404" s="14" t="s">
        <v>36</v>
      </c>
      <c r="AX404" s="14" t="s">
        <v>88</v>
      </c>
      <c r="AY404" s="164" t="s">
        <v>127</v>
      </c>
    </row>
    <row r="405" spans="2:65" s="13" customFormat="1" ht="11.25">
      <c r="B405" s="156"/>
      <c r="D405" s="144" t="s">
        <v>140</v>
      </c>
      <c r="F405" s="158" t="s">
        <v>425</v>
      </c>
      <c r="H405" s="159">
        <v>6.06</v>
      </c>
      <c r="I405" s="160"/>
      <c r="L405" s="156"/>
      <c r="M405" s="161"/>
      <c r="T405" s="162"/>
      <c r="AT405" s="157" t="s">
        <v>140</v>
      </c>
      <c r="AU405" s="157" t="s">
        <v>90</v>
      </c>
      <c r="AV405" s="13" t="s">
        <v>90</v>
      </c>
      <c r="AW405" s="13" t="s">
        <v>4</v>
      </c>
      <c r="AX405" s="13" t="s">
        <v>88</v>
      </c>
      <c r="AY405" s="157" t="s">
        <v>127</v>
      </c>
    </row>
    <row r="406" spans="2:65" s="1" customFormat="1" ht="24.2" customHeight="1">
      <c r="B406" s="31"/>
      <c r="C406" s="131" t="s">
        <v>426</v>
      </c>
      <c r="D406" s="131" t="s">
        <v>129</v>
      </c>
      <c r="E406" s="132" t="s">
        <v>427</v>
      </c>
      <c r="F406" s="133" t="s">
        <v>428</v>
      </c>
      <c r="G406" s="134" t="s">
        <v>203</v>
      </c>
      <c r="H406" s="135">
        <v>1</v>
      </c>
      <c r="I406" s="136"/>
      <c r="J406" s="137">
        <f>ROUND(I406*H406,2)</f>
        <v>0</v>
      </c>
      <c r="K406" s="133" t="s">
        <v>133</v>
      </c>
      <c r="L406" s="31"/>
      <c r="M406" s="138" t="s">
        <v>1</v>
      </c>
      <c r="N406" s="139" t="s">
        <v>45</v>
      </c>
      <c r="P406" s="140">
        <f>O406*H406</f>
        <v>0</v>
      </c>
      <c r="Q406" s="140">
        <v>1.67E-3</v>
      </c>
      <c r="R406" s="140">
        <f>Q406*H406</f>
        <v>1.67E-3</v>
      </c>
      <c r="S406" s="140">
        <v>0</v>
      </c>
      <c r="T406" s="141">
        <f>S406*H406</f>
        <v>0</v>
      </c>
      <c r="AR406" s="142" t="s">
        <v>134</v>
      </c>
      <c r="AT406" s="142" t="s">
        <v>129</v>
      </c>
      <c r="AU406" s="142" t="s">
        <v>90</v>
      </c>
      <c r="AY406" s="16" t="s">
        <v>127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6" t="s">
        <v>88</v>
      </c>
      <c r="BK406" s="143">
        <f>ROUND(I406*H406,2)</f>
        <v>0</v>
      </c>
      <c r="BL406" s="16" t="s">
        <v>134</v>
      </c>
      <c r="BM406" s="142" t="s">
        <v>429</v>
      </c>
    </row>
    <row r="407" spans="2:65" s="1" customFormat="1" ht="29.25">
      <c r="B407" s="31"/>
      <c r="D407" s="144" t="s">
        <v>136</v>
      </c>
      <c r="F407" s="145" t="s">
        <v>430</v>
      </c>
      <c r="I407" s="146"/>
      <c r="L407" s="31"/>
      <c r="M407" s="147"/>
      <c r="T407" s="55"/>
      <c r="AT407" s="16" t="s">
        <v>136</v>
      </c>
      <c r="AU407" s="16" t="s">
        <v>90</v>
      </c>
    </row>
    <row r="408" spans="2:65" s="1" customFormat="1" ht="11.25">
      <c r="B408" s="31"/>
      <c r="D408" s="148" t="s">
        <v>138</v>
      </c>
      <c r="F408" s="149" t="s">
        <v>431</v>
      </c>
      <c r="I408" s="146"/>
      <c r="L408" s="31"/>
      <c r="M408" s="147"/>
      <c r="T408" s="55"/>
      <c r="AT408" s="16" t="s">
        <v>138</v>
      </c>
      <c r="AU408" s="16" t="s">
        <v>90</v>
      </c>
    </row>
    <row r="409" spans="2:65" s="12" customFormat="1" ht="11.25">
      <c r="B409" s="150"/>
      <c r="D409" s="144" t="s">
        <v>140</v>
      </c>
      <c r="E409" s="151" t="s">
        <v>1</v>
      </c>
      <c r="F409" s="152" t="s">
        <v>404</v>
      </c>
      <c r="H409" s="151" t="s">
        <v>1</v>
      </c>
      <c r="I409" s="153"/>
      <c r="L409" s="150"/>
      <c r="M409" s="154"/>
      <c r="T409" s="155"/>
      <c r="AT409" s="151" t="s">
        <v>140</v>
      </c>
      <c r="AU409" s="151" t="s">
        <v>90</v>
      </c>
      <c r="AV409" s="12" t="s">
        <v>88</v>
      </c>
      <c r="AW409" s="12" t="s">
        <v>36</v>
      </c>
      <c r="AX409" s="12" t="s">
        <v>80</v>
      </c>
      <c r="AY409" s="151" t="s">
        <v>127</v>
      </c>
    </row>
    <row r="410" spans="2:65" s="12" customFormat="1" ht="11.25">
      <c r="B410" s="150"/>
      <c r="D410" s="144" t="s">
        <v>140</v>
      </c>
      <c r="E410" s="151" t="s">
        <v>1</v>
      </c>
      <c r="F410" s="152" t="s">
        <v>142</v>
      </c>
      <c r="H410" s="151" t="s">
        <v>1</v>
      </c>
      <c r="I410" s="153"/>
      <c r="L410" s="150"/>
      <c r="M410" s="154"/>
      <c r="T410" s="155"/>
      <c r="AT410" s="151" t="s">
        <v>140</v>
      </c>
      <c r="AU410" s="151" t="s">
        <v>90</v>
      </c>
      <c r="AV410" s="12" t="s">
        <v>88</v>
      </c>
      <c r="AW410" s="12" t="s">
        <v>36</v>
      </c>
      <c r="AX410" s="12" t="s">
        <v>80</v>
      </c>
      <c r="AY410" s="151" t="s">
        <v>127</v>
      </c>
    </row>
    <row r="411" spans="2:65" s="13" customFormat="1" ht="11.25">
      <c r="B411" s="156"/>
      <c r="D411" s="144" t="s">
        <v>140</v>
      </c>
      <c r="E411" s="157" t="s">
        <v>1</v>
      </c>
      <c r="F411" s="158" t="s">
        <v>88</v>
      </c>
      <c r="H411" s="159">
        <v>1</v>
      </c>
      <c r="I411" s="160"/>
      <c r="L411" s="156"/>
      <c r="M411" s="161"/>
      <c r="T411" s="162"/>
      <c r="AT411" s="157" t="s">
        <v>140</v>
      </c>
      <c r="AU411" s="157" t="s">
        <v>90</v>
      </c>
      <c r="AV411" s="13" t="s">
        <v>90</v>
      </c>
      <c r="AW411" s="13" t="s">
        <v>36</v>
      </c>
      <c r="AX411" s="13" t="s">
        <v>88</v>
      </c>
      <c r="AY411" s="157" t="s">
        <v>127</v>
      </c>
    </row>
    <row r="412" spans="2:65" s="1" customFormat="1" ht="16.5" customHeight="1">
      <c r="B412" s="31"/>
      <c r="C412" s="170" t="s">
        <v>432</v>
      </c>
      <c r="D412" s="170" t="s">
        <v>309</v>
      </c>
      <c r="E412" s="171" t="s">
        <v>433</v>
      </c>
      <c r="F412" s="172" t="s">
        <v>434</v>
      </c>
      <c r="G412" s="173" t="s">
        <v>203</v>
      </c>
      <c r="H412" s="174">
        <v>1.01</v>
      </c>
      <c r="I412" s="175"/>
      <c r="J412" s="176">
        <f>ROUND(I412*H412,2)</f>
        <v>0</v>
      </c>
      <c r="K412" s="172" t="s">
        <v>133</v>
      </c>
      <c r="L412" s="177"/>
      <c r="M412" s="178" t="s">
        <v>1</v>
      </c>
      <c r="N412" s="179" t="s">
        <v>45</v>
      </c>
      <c r="P412" s="140">
        <f>O412*H412</f>
        <v>0</v>
      </c>
      <c r="Q412" s="140">
        <v>1.41E-2</v>
      </c>
      <c r="R412" s="140">
        <f>Q412*H412</f>
        <v>1.4241E-2</v>
      </c>
      <c r="S412" s="140">
        <v>0</v>
      </c>
      <c r="T412" s="141">
        <f>S412*H412</f>
        <v>0</v>
      </c>
      <c r="AR412" s="142" t="s">
        <v>200</v>
      </c>
      <c r="AT412" s="142" t="s">
        <v>309</v>
      </c>
      <c r="AU412" s="142" t="s">
        <v>90</v>
      </c>
      <c r="AY412" s="16" t="s">
        <v>127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6" t="s">
        <v>88</v>
      </c>
      <c r="BK412" s="143">
        <f>ROUND(I412*H412,2)</f>
        <v>0</v>
      </c>
      <c r="BL412" s="16" t="s">
        <v>134</v>
      </c>
      <c r="BM412" s="142" t="s">
        <v>435</v>
      </c>
    </row>
    <row r="413" spans="2:65" s="1" customFormat="1" ht="11.25">
      <c r="B413" s="31"/>
      <c r="D413" s="144" t="s">
        <v>136</v>
      </c>
      <c r="F413" s="145" t="s">
        <v>434</v>
      </c>
      <c r="I413" s="146"/>
      <c r="L413" s="31"/>
      <c r="M413" s="147"/>
      <c r="T413" s="55"/>
      <c r="AT413" s="16" t="s">
        <v>136</v>
      </c>
      <c r="AU413" s="16" t="s">
        <v>90</v>
      </c>
    </row>
    <row r="414" spans="2:65" s="12" customFormat="1" ht="11.25">
      <c r="B414" s="150"/>
      <c r="D414" s="144" t="s">
        <v>140</v>
      </c>
      <c r="E414" s="151" t="s">
        <v>1</v>
      </c>
      <c r="F414" s="152" t="s">
        <v>404</v>
      </c>
      <c r="H414" s="151" t="s">
        <v>1</v>
      </c>
      <c r="I414" s="153"/>
      <c r="L414" s="150"/>
      <c r="M414" s="154"/>
      <c r="T414" s="155"/>
      <c r="AT414" s="151" t="s">
        <v>140</v>
      </c>
      <c r="AU414" s="151" t="s">
        <v>90</v>
      </c>
      <c r="AV414" s="12" t="s">
        <v>88</v>
      </c>
      <c r="AW414" s="12" t="s">
        <v>36</v>
      </c>
      <c r="AX414" s="12" t="s">
        <v>80</v>
      </c>
      <c r="AY414" s="151" t="s">
        <v>127</v>
      </c>
    </row>
    <row r="415" spans="2:65" s="12" customFormat="1" ht="11.25">
      <c r="B415" s="150"/>
      <c r="D415" s="144" t="s">
        <v>140</v>
      </c>
      <c r="E415" s="151" t="s">
        <v>1</v>
      </c>
      <c r="F415" s="152" t="s">
        <v>142</v>
      </c>
      <c r="H415" s="151" t="s">
        <v>1</v>
      </c>
      <c r="I415" s="153"/>
      <c r="L415" s="150"/>
      <c r="M415" s="154"/>
      <c r="T415" s="155"/>
      <c r="AT415" s="151" t="s">
        <v>140</v>
      </c>
      <c r="AU415" s="151" t="s">
        <v>90</v>
      </c>
      <c r="AV415" s="12" t="s">
        <v>88</v>
      </c>
      <c r="AW415" s="12" t="s">
        <v>36</v>
      </c>
      <c r="AX415" s="12" t="s">
        <v>80</v>
      </c>
      <c r="AY415" s="151" t="s">
        <v>127</v>
      </c>
    </row>
    <row r="416" spans="2:65" s="13" customFormat="1" ht="11.25">
      <c r="B416" s="156"/>
      <c r="D416" s="144" t="s">
        <v>140</v>
      </c>
      <c r="E416" s="157" t="s">
        <v>1</v>
      </c>
      <c r="F416" s="158" t="s">
        <v>88</v>
      </c>
      <c r="H416" s="159">
        <v>1</v>
      </c>
      <c r="I416" s="160"/>
      <c r="L416" s="156"/>
      <c r="M416" s="161"/>
      <c r="T416" s="162"/>
      <c r="AT416" s="157" t="s">
        <v>140</v>
      </c>
      <c r="AU416" s="157" t="s">
        <v>90</v>
      </c>
      <c r="AV416" s="13" t="s">
        <v>90</v>
      </c>
      <c r="AW416" s="13" t="s">
        <v>36</v>
      </c>
      <c r="AX416" s="13" t="s">
        <v>88</v>
      </c>
      <c r="AY416" s="157" t="s">
        <v>127</v>
      </c>
    </row>
    <row r="417" spans="2:65" s="13" customFormat="1" ht="11.25">
      <c r="B417" s="156"/>
      <c r="D417" s="144" t="s">
        <v>140</v>
      </c>
      <c r="F417" s="158" t="s">
        <v>436</v>
      </c>
      <c r="H417" s="159">
        <v>1.01</v>
      </c>
      <c r="I417" s="160"/>
      <c r="L417" s="156"/>
      <c r="M417" s="161"/>
      <c r="T417" s="162"/>
      <c r="AT417" s="157" t="s">
        <v>140</v>
      </c>
      <c r="AU417" s="157" t="s">
        <v>90</v>
      </c>
      <c r="AV417" s="13" t="s">
        <v>90</v>
      </c>
      <c r="AW417" s="13" t="s">
        <v>4</v>
      </c>
      <c r="AX417" s="13" t="s">
        <v>88</v>
      </c>
      <c r="AY417" s="157" t="s">
        <v>127</v>
      </c>
    </row>
    <row r="418" spans="2:65" s="1" customFormat="1" ht="24.2" customHeight="1">
      <c r="B418" s="31"/>
      <c r="C418" s="131" t="s">
        <v>437</v>
      </c>
      <c r="D418" s="131" t="s">
        <v>129</v>
      </c>
      <c r="E418" s="132" t="s">
        <v>438</v>
      </c>
      <c r="F418" s="133" t="s">
        <v>439</v>
      </c>
      <c r="G418" s="134" t="s">
        <v>203</v>
      </c>
      <c r="H418" s="135">
        <v>3</v>
      </c>
      <c r="I418" s="136"/>
      <c r="J418" s="137">
        <f>ROUND(I418*H418,2)</f>
        <v>0</v>
      </c>
      <c r="K418" s="133" t="s">
        <v>133</v>
      </c>
      <c r="L418" s="31"/>
      <c r="M418" s="138" t="s">
        <v>1</v>
      </c>
      <c r="N418" s="139" t="s">
        <v>45</v>
      </c>
      <c r="P418" s="140">
        <f>O418*H418</f>
        <v>0</v>
      </c>
      <c r="Q418" s="140">
        <v>0</v>
      </c>
      <c r="R418" s="140">
        <f>Q418*H418</f>
        <v>0</v>
      </c>
      <c r="S418" s="140">
        <v>0</v>
      </c>
      <c r="T418" s="141">
        <f>S418*H418</f>
        <v>0</v>
      </c>
      <c r="AR418" s="142" t="s">
        <v>134</v>
      </c>
      <c r="AT418" s="142" t="s">
        <v>129</v>
      </c>
      <c r="AU418" s="142" t="s">
        <v>90</v>
      </c>
      <c r="AY418" s="16" t="s">
        <v>127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6" t="s">
        <v>88</v>
      </c>
      <c r="BK418" s="143">
        <f>ROUND(I418*H418,2)</f>
        <v>0</v>
      </c>
      <c r="BL418" s="16" t="s">
        <v>134</v>
      </c>
      <c r="BM418" s="142" t="s">
        <v>440</v>
      </c>
    </row>
    <row r="419" spans="2:65" s="1" customFormat="1" ht="29.25">
      <c r="B419" s="31"/>
      <c r="D419" s="144" t="s">
        <v>136</v>
      </c>
      <c r="F419" s="145" t="s">
        <v>441</v>
      </c>
      <c r="I419" s="146"/>
      <c r="L419" s="31"/>
      <c r="M419" s="147"/>
      <c r="T419" s="55"/>
      <c r="AT419" s="16" t="s">
        <v>136</v>
      </c>
      <c r="AU419" s="16" t="s">
        <v>90</v>
      </c>
    </row>
    <row r="420" spans="2:65" s="1" customFormat="1" ht="11.25">
      <c r="B420" s="31"/>
      <c r="D420" s="148" t="s">
        <v>138</v>
      </c>
      <c r="F420" s="149" t="s">
        <v>442</v>
      </c>
      <c r="I420" s="146"/>
      <c r="L420" s="31"/>
      <c r="M420" s="147"/>
      <c r="T420" s="55"/>
      <c r="AT420" s="16" t="s">
        <v>138</v>
      </c>
      <c r="AU420" s="16" t="s">
        <v>90</v>
      </c>
    </row>
    <row r="421" spans="2:65" s="12" customFormat="1" ht="11.25">
      <c r="B421" s="150"/>
      <c r="D421" s="144" t="s">
        <v>140</v>
      </c>
      <c r="E421" s="151" t="s">
        <v>1</v>
      </c>
      <c r="F421" s="152" t="s">
        <v>404</v>
      </c>
      <c r="H421" s="151" t="s">
        <v>1</v>
      </c>
      <c r="I421" s="153"/>
      <c r="L421" s="150"/>
      <c r="M421" s="154"/>
      <c r="T421" s="155"/>
      <c r="AT421" s="151" t="s">
        <v>140</v>
      </c>
      <c r="AU421" s="151" t="s">
        <v>90</v>
      </c>
      <c r="AV421" s="12" t="s">
        <v>88</v>
      </c>
      <c r="AW421" s="12" t="s">
        <v>36</v>
      </c>
      <c r="AX421" s="12" t="s">
        <v>80</v>
      </c>
      <c r="AY421" s="151" t="s">
        <v>127</v>
      </c>
    </row>
    <row r="422" spans="2:65" s="12" customFormat="1" ht="11.25">
      <c r="B422" s="150"/>
      <c r="D422" s="144" t="s">
        <v>140</v>
      </c>
      <c r="E422" s="151" t="s">
        <v>1</v>
      </c>
      <c r="F422" s="152" t="s">
        <v>142</v>
      </c>
      <c r="H422" s="151" t="s">
        <v>1</v>
      </c>
      <c r="I422" s="153"/>
      <c r="L422" s="150"/>
      <c r="M422" s="154"/>
      <c r="T422" s="155"/>
      <c r="AT422" s="151" t="s">
        <v>140</v>
      </c>
      <c r="AU422" s="151" t="s">
        <v>90</v>
      </c>
      <c r="AV422" s="12" t="s">
        <v>88</v>
      </c>
      <c r="AW422" s="12" t="s">
        <v>36</v>
      </c>
      <c r="AX422" s="12" t="s">
        <v>80</v>
      </c>
      <c r="AY422" s="151" t="s">
        <v>127</v>
      </c>
    </row>
    <row r="423" spans="2:65" s="13" customFormat="1" ht="11.25">
      <c r="B423" s="156"/>
      <c r="D423" s="144" t="s">
        <v>140</v>
      </c>
      <c r="E423" s="157" t="s">
        <v>1</v>
      </c>
      <c r="F423" s="158" t="s">
        <v>443</v>
      </c>
      <c r="H423" s="159">
        <v>3</v>
      </c>
      <c r="I423" s="160"/>
      <c r="L423" s="156"/>
      <c r="M423" s="161"/>
      <c r="T423" s="162"/>
      <c r="AT423" s="157" t="s">
        <v>140</v>
      </c>
      <c r="AU423" s="157" t="s">
        <v>90</v>
      </c>
      <c r="AV423" s="13" t="s">
        <v>90</v>
      </c>
      <c r="AW423" s="13" t="s">
        <v>36</v>
      </c>
      <c r="AX423" s="13" t="s">
        <v>80</v>
      </c>
      <c r="AY423" s="157" t="s">
        <v>127</v>
      </c>
    </row>
    <row r="424" spans="2:65" s="14" customFormat="1" ht="11.25">
      <c r="B424" s="163"/>
      <c r="D424" s="144" t="s">
        <v>140</v>
      </c>
      <c r="E424" s="164" t="s">
        <v>1</v>
      </c>
      <c r="F424" s="165" t="s">
        <v>146</v>
      </c>
      <c r="H424" s="166">
        <v>3</v>
      </c>
      <c r="I424" s="167"/>
      <c r="L424" s="163"/>
      <c r="M424" s="168"/>
      <c r="T424" s="169"/>
      <c r="AT424" s="164" t="s">
        <v>140</v>
      </c>
      <c r="AU424" s="164" t="s">
        <v>90</v>
      </c>
      <c r="AV424" s="14" t="s">
        <v>134</v>
      </c>
      <c r="AW424" s="14" t="s">
        <v>36</v>
      </c>
      <c r="AX424" s="14" t="s">
        <v>88</v>
      </c>
      <c r="AY424" s="164" t="s">
        <v>127</v>
      </c>
    </row>
    <row r="425" spans="2:65" s="1" customFormat="1" ht="24.2" customHeight="1">
      <c r="B425" s="31"/>
      <c r="C425" s="170" t="s">
        <v>444</v>
      </c>
      <c r="D425" s="170" t="s">
        <v>309</v>
      </c>
      <c r="E425" s="171" t="s">
        <v>445</v>
      </c>
      <c r="F425" s="172" t="s">
        <v>446</v>
      </c>
      <c r="G425" s="173" t="s">
        <v>203</v>
      </c>
      <c r="H425" s="174">
        <v>2.02</v>
      </c>
      <c r="I425" s="175"/>
      <c r="J425" s="176">
        <f>ROUND(I425*H425,2)</f>
        <v>0</v>
      </c>
      <c r="K425" s="172" t="s">
        <v>133</v>
      </c>
      <c r="L425" s="177"/>
      <c r="M425" s="178" t="s">
        <v>1</v>
      </c>
      <c r="N425" s="179" t="s">
        <v>45</v>
      </c>
      <c r="P425" s="140">
        <f>O425*H425</f>
        <v>0</v>
      </c>
      <c r="Q425" s="140">
        <v>8.8000000000000005E-3</v>
      </c>
      <c r="R425" s="140">
        <f>Q425*H425</f>
        <v>1.7776E-2</v>
      </c>
      <c r="S425" s="140">
        <v>0</v>
      </c>
      <c r="T425" s="141">
        <f>S425*H425</f>
        <v>0</v>
      </c>
      <c r="AR425" s="142" t="s">
        <v>200</v>
      </c>
      <c r="AT425" s="142" t="s">
        <v>309</v>
      </c>
      <c r="AU425" s="142" t="s">
        <v>90</v>
      </c>
      <c r="AY425" s="16" t="s">
        <v>127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6" t="s">
        <v>88</v>
      </c>
      <c r="BK425" s="143">
        <f>ROUND(I425*H425,2)</f>
        <v>0</v>
      </c>
      <c r="BL425" s="16" t="s">
        <v>134</v>
      </c>
      <c r="BM425" s="142" t="s">
        <v>447</v>
      </c>
    </row>
    <row r="426" spans="2:65" s="1" customFormat="1" ht="19.5">
      <c r="B426" s="31"/>
      <c r="D426" s="144" t="s">
        <v>136</v>
      </c>
      <c r="F426" s="145" t="s">
        <v>446</v>
      </c>
      <c r="I426" s="146"/>
      <c r="L426" s="31"/>
      <c r="M426" s="147"/>
      <c r="T426" s="55"/>
      <c r="AT426" s="16" t="s">
        <v>136</v>
      </c>
      <c r="AU426" s="16" t="s">
        <v>90</v>
      </c>
    </row>
    <row r="427" spans="2:65" s="12" customFormat="1" ht="11.25">
      <c r="B427" s="150"/>
      <c r="D427" s="144" t="s">
        <v>140</v>
      </c>
      <c r="E427" s="151" t="s">
        <v>1</v>
      </c>
      <c r="F427" s="152" t="s">
        <v>404</v>
      </c>
      <c r="H427" s="151" t="s">
        <v>1</v>
      </c>
      <c r="I427" s="153"/>
      <c r="L427" s="150"/>
      <c r="M427" s="154"/>
      <c r="T427" s="155"/>
      <c r="AT427" s="151" t="s">
        <v>140</v>
      </c>
      <c r="AU427" s="151" t="s">
        <v>90</v>
      </c>
      <c r="AV427" s="12" t="s">
        <v>88</v>
      </c>
      <c r="AW427" s="12" t="s">
        <v>36</v>
      </c>
      <c r="AX427" s="12" t="s">
        <v>80</v>
      </c>
      <c r="AY427" s="151" t="s">
        <v>127</v>
      </c>
    </row>
    <row r="428" spans="2:65" s="12" customFormat="1" ht="11.25">
      <c r="B428" s="150"/>
      <c r="D428" s="144" t="s">
        <v>140</v>
      </c>
      <c r="E428" s="151" t="s">
        <v>1</v>
      </c>
      <c r="F428" s="152" t="s">
        <v>142</v>
      </c>
      <c r="H428" s="151" t="s">
        <v>1</v>
      </c>
      <c r="I428" s="153"/>
      <c r="L428" s="150"/>
      <c r="M428" s="154"/>
      <c r="T428" s="155"/>
      <c r="AT428" s="151" t="s">
        <v>140</v>
      </c>
      <c r="AU428" s="151" t="s">
        <v>90</v>
      </c>
      <c r="AV428" s="12" t="s">
        <v>88</v>
      </c>
      <c r="AW428" s="12" t="s">
        <v>36</v>
      </c>
      <c r="AX428" s="12" t="s">
        <v>80</v>
      </c>
      <c r="AY428" s="151" t="s">
        <v>127</v>
      </c>
    </row>
    <row r="429" spans="2:65" s="13" customFormat="1" ht="11.25">
      <c r="B429" s="156"/>
      <c r="D429" s="144" t="s">
        <v>140</v>
      </c>
      <c r="E429" s="157" t="s">
        <v>1</v>
      </c>
      <c r="F429" s="158" t="s">
        <v>90</v>
      </c>
      <c r="H429" s="159">
        <v>2</v>
      </c>
      <c r="I429" s="160"/>
      <c r="L429" s="156"/>
      <c r="M429" s="161"/>
      <c r="T429" s="162"/>
      <c r="AT429" s="157" t="s">
        <v>140</v>
      </c>
      <c r="AU429" s="157" t="s">
        <v>90</v>
      </c>
      <c r="AV429" s="13" t="s">
        <v>90</v>
      </c>
      <c r="AW429" s="13" t="s">
        <v>36</v>
      </c>
      <c r="AX429" s="13" t="s">
        <v>80</v>
      </c>
      <c r="AY429" s="157" t="s">
        <v>127</v>
      </c>
    </row>
    <row r="430" spans="2:65" s="14" customFormat="1" ht="11.25">
      <c r="B430" s="163"/>
      <c r="D430" s="144" t="s">
        <v>140</v>
      </c>
      <c r="E430" s="164" t="s">
        <v>1</v>
      </c>
      <c r="F430" s="165" t="s">
        <v>146</v>
      </c>
      <c r="H430" s="166">
        <v>2</v>
      </c>
      <c r="I430" s="167"/>
      <c r="L430" s="163"/>
      <c r="M430" s="168"/>
      <c r="T430" s="169"/>
      <c r="AT430" s="164" t="s">
        <v>140</v>
      </c>
      <c r="AU430" s="164" t="s">
        <v>90</v>
      </c>
      <c r="AV430" s="14" t="s">
        <v>134</v>
      </c>
      <c r="AW430" s="14" t="s">
        <v>36</v>
      </c>
      <c r="AX430" s="14" t="s">
        <v>88</v>
      </c>
      <c r="AY430" s="164" t="s">
        <v>127</v>
      </c>
    </row>
    <row r="431" spans="2:65" s="13" customFormat="1" ht="11.25">
      <c r="B431" s="156"/>
      <c r="D431" s="144" t="s">
        <v>140</v>
      </c>
      <c r="F431" s="158" t="s">
        <v>448</v>
      </c>
      <c r="H431" s="159">
        <v>2.02</v>
      </c>
      <c r="I431" s="160"/>
      <c r="L431" s="156"/>
      <c r="M431" s="161"/>
      <c r="T431" s="162"/>
      <c r="AT431" s="157" t="s">
        <v>140</v>
      </c>
      <c r="AU431" s="157" t="s">
        <v>90</v>
      </c>
      <c r="AV431" s="13" t="s">
        <v>90</v>
      </c>
      <c r="AW431" s="13" t="s">
        <v>4</v>
      </c>
      <c r="AX431" s="13" t="s">
        <v>88</v>
      </c>
      <c r="AY431" s="157" t="s">
        <v>127</v>
      </c>
    </row>
    <row r="432" spans="2:65" s="1" customFormat="1" ht="24.2" customHeight="1">
      <c r="B432" s="31"/>
      <c r="C432" s="170" t="s">
        <v>449</v>
      </c>
      <c r="D432" s="170" t="s">
        <v>309</v>
      </c>
      <c r="E432" s="171" t="s">
        <v>450</v>
      </c>
      <c r="F432" s="172" t="s">
        <v>451</v>
      </c>
      <c r="G432" s="173" t="s">
        <v>203</v>
      </c>
      <c r="H432" s="174">
        <v>1.01</v>
      </c>
      <c r="I432" s="175"/>
      <c r="J432" s="176">
        <f>ROUND(I432*H432,2)</f>
        <v>0</v>
      </c>
      <c r="K432" s="172" t="s">
        <v>133</v>
      </c>
      <c r="L432" s="177"/>
      <c r="M432" s="178" t="s">
        <v>1</v>
      </c>
      <c r="N432" s="179" t="s">
        <v>45</v>
      </c>
      <c r="P432" s="140">
        <f>O432*H432</f>
        <v>0</v>
      </c>
      <c r="Q432" s="140">
        <v>9.1999999999999998E-3</v>
      </c>
      <c r="R432" s="140">
        <f>Q432*H432</f>
        <v>9.2919999999999999E-3</v>
      </c>
      <c r="S432" s="140">
        <v>0</v>
      </c>
      <c r="T432" s="141">
        <f>S432*H432</f>
        <v>0</v>
      </c>
      <c r="AR432" s="142" t="s">
        <v>200</v>
      </c>
      <c r="AT432" s="142" t="s">
        <v>309</v>
      </c>
      <c r="AU432" s="142" t="s">
        <v>90</v>
      </c>
      <c r="AY432" s="16" t="s">
        <v>127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6" t="s">
        <v>88</v>
      </c>
      <c r="BK432" s="143">
        <f>ROUND(I432*H432,2)</f>
        <v>0</v>
      </c>
      <c r="BL432" s="16" t="s">
        <v>134</v>
      </c>
      <c r="BM432" s="142" t="s">
        <v>452</v>
      </c>
    </row>
    <row r="433" spans="2:65" s="1" customFormat="1" ht="19.5">
      <c r="B433" s="31"/>
      <c r="D433" s="144" t="s">
        <v>136</v>
      </c>
      <c r="F433" s="145" t="s">
        <v>451</v>
      </c>
      <c r="I433" s="146"/>
      <c r="L433" s="31"/>
      <c r="M433" s="147"/>
      <c r="T433" s="55"/>
      <c r="AT433" s="16" t="s">
        <v>136</v>
      </c>
      <c r="AU433" s="16" t="s">
        <v>90</v>
      </c>
    </row>
    <row r="434" spans="2:65" s="12" customFormat="1" ht="11.25">
      <c r="B434" s="150"/>
      <c r="D434" s="144" t="s">
        <v>140</v>
      </c>
      <c r="E434" s="151" t="s">
        <v>1</v>
      </c>
      <c r="F434" s="152" t="s">
        <v>404</v>
      </c>
      <c r="H434" s="151" t="s">
        <v>1</v>
      </c>
      <c r="I434" s="153"/>
      <c r="L434" s="150"/>
      <c r="M434" s="154"/>
      <c r="T434" s="155"/>
      <c r="AT434" s="151" t="s">
        <v>140</v>
      </c>
      <c r="AU434" s="151" t="s">
        <v>90</v>
      </c>
      <c r="AV434" s="12" t="s">
        <v>88</v>
      </c>
      <c r="AW434" s="12" t="s">
        <v>36</v>
      </c>
      <c r="AX434" s="12" t="s">
        <v>80</v>
      </c>
      <c r="AY434" s="151" t="s">
        <v>127</v>
      </c>
    </row>
    <row r="435" spans="2:65" s="12" customFormat="1" ht="11.25">
      <c r="B435" s="150"/>
      <c r="D435" s="144" t="s">
        <v>140</v>
      </c>
      <c r="E435" s="151" t="s">
        <v>1</v>
      </c>
      <c r="F435" s="152" t="s">
        <v>142</v>
      </c>
      <c r="H435" s="151" t="s">
        <v>1</v>
      </c>
      <c r="I435" s="153"/>
      <c r="L435" s="150"/>
      <c r="M435" s="154"/>
      <c r="T435" s="155"/>
      <c r="AT435" s="151" t="s">
        <v>140</v>
      </c>
      <c r="AU435" s="151" t="s">
        <v>90</v>
      </c>
      <c r="AV435" s="12" t="s">
        <v>88</v>
      </c>
      <c r="AW435" s="12" t="s">
        <v>36</v>
      </c>
      <c r="AX435" s="12" t="s">
        <v>80</v>
      </c>
      <c r="AY435" s="151" t="s">
        <v>127</v>
      </c>
    </row>
    <row r="436" spans="2:65" s="13" customFormat="1" ht="11.25">
      <c r="B436" s="156"/>
      <c r="D436" s="144" t="s">
        <v>140</v>
      </c>
      <c r="E436" s="157" t="s">
        <v>1</v>
      </c>
      <c r="F436" s="158" t="s">
        <v>88</v>
      </c>
      <c r="H436" s="159">
        <v>1</v>
      </c>
      <c r="I436" s="160"/>
      <c r="L436" s="156"/>
      <c r="M436" s="161"/>
      <c r="T436" s="162"/>
      <c r="AT436" s="157" t="s">
        <v>140</v>
      </c>
      <c r="AU436" s="157" t="s">
        <v>90</v>
      </c>
      <c r="AV436" s="13" t="s">
        <v>90</v>
      </c>
      <c r="AW436" s="13" t="s">
        <v>36</v>
      </c>
      <c r="AX436" s="13" t="s">
        <v>80</v>
      </c>
      <c r="AY436" s="157" t="s">
        <v>127</v>
      </c>
    </row>
    <row r="437" spans="2:65" s="14" customFormat="1" ht="11.25">
      <c r="B437" s="163"/>
      <c r="D437" s="144" t="s">
        <v>140</v>
      </c>
      <c r="E437" s="164" t="s">
        <v>1</v>
      </c>
      <c r="F437" s="165" t="s">
        <v>146</v>
      </c>
      <c r="H437" s="166">
        <v>1</v>
      </c>
      <c r="I437" s="167"/>
      <c r="L437" s="163"/>
      <c r="M437" s="168"/>
      <c r="T437" s="169"/>
      <c r="AT437" s="164" t="s">
        <v>140</v>
      </c>
      <c r="AU437" s="164" t="s">
        <v>90</v>
      </c>
      <c r="AV437" s="14" t="s">
        <v>134</v>
      </c>
      <c r="AW437" s="14" t="s">
        <v>36</v>
      </c>
      <c r="AX437" s="14" t="s">
        <v>88</v>
      </c>
      <c r="AY437" s="164" t="s">
        <v>127</v>
      </c>
    </row>
    <row r="438" spans="2:65" s="13" customFormat="1" ht="11.25">
      <c r="B438" s="156"/>
      <c r="D438" s="144" t="s">
        <v>140</v>
      </c>
      <c r="F438" s="158" t="s">
        <v>436</v>
      </c>
      <c r="H438" s="159">
        <v>1.01</v>
      </c>
      <c r="I438" s="160"/>
      <c r="L438" s="156"/>
      <c r="M438" s="161"/>
      <c r="T438" s="162"/>
      <c r="AT438" s="157" t="s">
        <v>140</v>
      </c>
      <c r="AU438" s="157" t="s">
        <v>90</v>
      </c>
      <c r="AV438" s="13" t="s">
        <v>90</v>
      </c>
      <c r="AW438" s="13" t="s">
        <v>4</v>
      </c>
      <c r="AX438" s="13" t="s">
        <v>88</v>
      </c>
      <c r="AY438" s="157" t="s">
        <v>127</v>
      </c>
    </row>
    <row r="439" spans="2:65" s="1" customFormat="1" ht="24.2" customHeight="1">
      <c r="B439" s="31"/>
      <c r="C439" s="131" t="s">
        <v>453</v>
      </c>
      <c r="D439" s="131" t="s">
        <v>129</v>
      </c>
      <c r="E439" s="132" t="s">
        <v>454</v>
      </c>
      <c r="F439" s="133" t="s">
        <v>455</v>
      </c>
      <c r="G439" s="134" t="s">
        <v>203</v>
      </c>
      <c r="H439" s="135">
        <v>2</v>
      </c>
      <c r="I439" s="136"/>
      <c r="J439" s="137">
        <f>ROUND(I439*H439,2)</f>
        <v>0</v>
      </c>
      <c r="K439" s="133" t="s">
        <v>133</v>
      </c>
      <c r="L439" s="31"/>
      <c r="M439" s="138" t="s">
        <v>1</v>
      </c>
      <c r="N439" s="139" t="s">
        <v>45</v>
      </c>
      <c r="P439" s="140">
        <f>O439*H439</f>
        <v>0</v>
      </c>
      <c r="Q439" s="140">
        <v>1.67E-3</v>
      </c>
      <c r="R439" s="140">
        <f>Q439*H439</f>
        <v>3.3400000000000001E-3</v>
      </c>
      <c r="S439" s="140">
        <v>0</v>
      </c>
      <c r="T439" s="141">
        <f>S439*H439</f>
        <v>0</v>
      </c>
      <c r="AR439" s="142" t="s">
        <v>134</v>
      </c>
      <c r="AT439" s="142" t="s">
        <v>129</v>
      </c>
      <c r="AU439" s="142" t="s">
        <v>90</v>
      </c>
      <c r="AY439" s="16" t="s">
        <v>127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6" t="s">
        <v>88</v>
      </c>
      <c r="BK439" s="143">
        <f>ROUND(I439*H439,2)</f>
        <v>0</v>
      </c>
      <c r="BL439" s="16" t="s">
        <v>134</v>
      </c>
      <c r="BM439" s="142" t="s">
        <v>456</v>
      </c>
    </row>
    <row r="440" spans="2:65" s="1" customFormat="1" ht="29.25">
      <c r="B440" s="31"/>
      <c r="D440" s="144" t="s">
        <v>136</v>
      </c>
      <c r="F440" s="145" t="s">
        <v>457</v>
      </c>
      <c r="I440" s="146"/>
      <c r="L440" s="31"/>
      <c r="M440" s="147"/>
      <c r="T440" s="55"/>
      <c r="AT440" s="16" t="s">
        <v>136</v>
      </c>
      <c r="AU440" s="16" t="s">
        <v>90</v>
      </c>
    </row>
    <row r="441" spans="2:65" s="1" customFormat="1" ht="11.25">
      <c r="B441" s="31"/>
      <c r="D441" s="148" t="s">
        <v>138</v>
      </c>
      <c r="F441" s="149" t="s">
        <v>458</v>
      </c>
      <c r="I441" s="146"/>
      <c r="L441" s="31"/>
      <c r="M441" s="147"/>
      <c r="T441" s="55"/>
      <c r="AT441" s="16" t="s">
        <v>138</v>
      </c>
      <c r="AU441" s="16" t="s">
        <v>90</v>
      </c>
    </row>
    <row r="442" spans="2:65" s="12" customFormat="1" ht="11.25">
      <c r="B442" s="150"/>
      <c r="D442" s="144" t="s">
        <v>140</v>
      </c>
      <c r="E442" s="151" t="s">
        <v>1</v>
      </c>
      <c r="F442" s="152" t="s">
        <v>404</v>
      </c>
      <c r="H442" s="151" t="s">
        <v>1</v>
      </c>
      <c r="I442" s="153"/>
      <c r="L442" s="150"/>
      <c r="M442" s="154"/>
      <c r="T442" s="155"/>
      <c r="AT442" s="151" t="s">
        <v>140</v>
      </c>
      <c r="AU442" s="151" t="s">
        <v>90</v>
      </c>
      <c r="AV442" s="12" t="s">
        <v>88</v>
      </c>
      <c r="AW442" s="12" t="s">
        <v>36</v>
      </c>
      <c r="AX442" s="12" t="s">
        <v>80</v>
      </c>
      <c r="AY442" s="151" t="s">
        <v>127</v>
      </c>
    </row>
    <row r="443" spans="2:65" s="12" customFormat="1" ht="11.25">
      <c r="B443" s="150"/>
      <c r="D443" s="144" t="s">
        <v>140</v>
      </c>
      <c r="E443" s="151" t="s">
        <v>1</v>
      </c>
      <c r="F443" s="152" t="s">
        <v>142</v>
      </c>
      <c r="H443" s="151" t="s">
        <v>1</v>
      </c>
      <c r="I443" s="153"/>
      <c r="L443" s="150"/>
      <c r="M443" s="154"/>
      <c r="T443" s="155"/>
      <c r="AT443" s="151" t="s">
        <v>140</v>
      </c>
      <c r="AU443" s="151" t="s">
        <v>90</v>
      </c>
      <c r="AV443" s="12" t="s">
        <v>88</v>
      </c>
      <c r="AW443" s="12" t="s">
        <v>36</v>
      </c>
      <c r="AX443" s="12" t="s">
        <v>80</v>
      </c>
      <c r="AY443" s="151" t="s">
        <v>127</v>
      </c>
    </row>
    <row r="444" spans="2:65" s="13" customFormat="1" ht="11.25">
      <c r="B444" s="156"/>
      <c r="D444" s="144" t="s">
        <v>140</v>
      </c>
      <c r="E444" s="157" t="s">
        <v>1</v>
      </c>
      <c r="F444" s="158" t="s">
        <v>459</v>
      </c>
      <c r="H444" s="159">
        <v>2</v>
      </c>
      <c r="I444" s="160"/>
      <c r="L444" s="156"/>
      <c r="M444" s="161"/>
      <c r="T444" s="162"/>
      <c r="AT444" s="157" t="s">
        <v>140</v>
      </c>
      <c r="AU444" s="157" t="s">
        <v>90</v>
      </c>
      <c r="AV444" s="13" t="s">
        <v>90</v>
      </c>
      <c r="AW444" s="13" t="s">
        <v>36</v>
      </c>
      <c r="AX444" s="13" t="s">
        <v>80</v>
      </c>
      <c r="AY444" s="157" t="s">
        <v>127</v>
      </c>
    </row>
    <row r="445" spans="2:65" s="14" customFormat="1" ht="11.25">
      <c r="B445" s="163"/>
      <c r="D445" s="144" t="s">
        <v>140</v>
      </c>
      <c r="E445" s="164" t="s">
        <v>1</v>
      </c>
      <c r="F445" s="165" t="s">
        <v>146</v>
      </c>
      <c r="H445" s="166">
        <v>2</v>
      </c>
      <c r="I445" s="167"/>
      <c r="L445" s="163"/>
      <c r="M445" s="168"/>
      <c r="T445" s="169"/>
      <c r="AT445" s="164" t="s">
        <v>140</v>
      </c>
      <c r="AU445" s="164" t="s">
        <v>90</v>
      </c>
      <c r="AV445" s="14" t="s">
        <v>134</v>
      </c>
      <c r="AW445" s="14" t="s">
        <v>36</v>
      </c>
      <c r="AX445" s="14" t="s">
        <v>88</v>
      </c>
      <c r="AY445" s="164" t="s">
        <v>127</v>
      </c>
    </row>
    <row r="446" spans="2:65" s="1" customFormat="1" ht="33" customHeight="1">
      <c r="B446" s="31"/>
      <c r="C446" s="170" t="s">
        <v>460</v>
      </c>
      <c r="D446" s="170" t="s">
        <v>309</v>
      </c>
      <c r="E446" s="171" t="s">
        <v>461</v>
      </c>
      <c r="F446" s="172" t="s">
        <v>462</v>
      </c>
      <c r="G446" s="173" t="s">
        <v>203</v>
      </c>
      <c r="H446" s="174">
        <v>1.01</v>
      </c>
      <c r="I446" s="175"/>
      <c r="J446" s="176">
        <f>ROUND(I446*H446,2)</f>
        <v>0</v>
      </c>
      <c r="K446" s="172" t="s">
        <v>133</v>
      </c>
      <c r="L446" s="177"/>
      <c r="M446" s="178" t="s">
        <v>1</v>
      </c>
      <c r="N446" s="179" t="s">
        <v>45</v>
      </c>
      <c r="P446" s="140">
        <f>O446*H446</f>
        <v>0</v>
      </c>
      <c r="Q446" s="140">
        <v>8.8000000000000005E-3</v>
      </c>
      <c r="R446" s="140">
        <f>Q446*H446</f>
        <v>8.8880000000000001E-3</v>
      </c>
      <c r="S446" s="140">
        <v>0</v>
      </c>
      <c r="T446" s="141">
        <f>S446*H446</f>
        <v>0</v>
      </c>
      <c r="AR446" s="142" t="s">
        <v>200</v>
      </c>
      <c r="AT446" s="142" t="s">
        <v>309</v>
      </c>
      <c r="AU446" s="142" t="s">
        <v>90</v>
      </c>
      <c r="AY446" s="16" t="s">
        <v>127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6" t="s">
        <v>88</v>
      </c>
      <c r="BK446" s="143">
        <f>ROUND(I446*H446,2)</f>
        <v>0</v>
      </c>
      <c r="BL446" s="16" t="s">
        <v>134</v>
      </c>
      <c r="BM446" s="142" t="s">
        <v>463</v>
      </c>
    </row>
    <row r="447" spans="2:65" s="1" customFormat="1" ht="19.5">
      <c r="B447" s="31"/>
      <c r="D447" s="144" t="s">
        <v>136</v>
      </c>
      <c r="F447" s="145" t="s">
        <v>462</v>
      </c>
      <c r="I447" s="146"/>
      <c r="L447" s="31"/>
      <c r="M447" s="147"/>
      <c r="T447" s="55"/>
      <c r="AT447" s="16" t="s">
        <v>136</v>
      </c>
      <c r="AU447" s="16" t="s">
        <v>90</v>
      </c>
    </row>
    <row r="448" spans="2:65" s="12" customFormat="1" ht="11.25">
      <c r="B448" s="150"/>
      <c r="D448" s="144" t="s">
        <v>140</v>
      </c>
      <c r="E448" s="151" t="s">
        <v>1</v>
      </c>
      <c r="F448" s="152" t="s">
        <v>404</v>
      </c>
      <c r="H448" s="151" t="s">
        <v>1</v>
      </c>
      <c r="I448" s="153"/>
      <c r="L448" s="150"/>
      <c r="M448" s="154"/>
      <c r="T448" s="155"/>
      <c r="AT448" s="151" t="s">
        <v>140</v>
      </c>
      <c r="AU448" s="151" t="s">
        <v>90</v>
      </c>
      <c r="AV448" s="12" t="s">
        <v>88</v>
      </c>
      <c r="AW448" s="12" t="s">
        <v>36</v>
      </c>
      <c r="AX448" s="12" t="s">
        <v>80</v>
      </c>
      <c r="AY448" s="151" t="s">
        <v>127</v>
      </c>
    </row>
    <row r="449" spans="2:65" s="12" customFormat="1" ht="11.25">
      <c r="B449" s="150"/>
      <c r="D449" s="144" t="s">
        <v>140</v>
      </c>
      <c r="E449" s="151" t="s">
        <v>1</v>
      </c>
      <c r="F449" s="152" t="s">
        <v>142</v>
      </c>
      <c r="H449" s="151" t="s">
        <v>1</v>
      </c>
      <c r="I449" s="153"/>
      <c r="L449" s="150"/>
      <c r="M449" s="154"/>
      <c r="T449" s="155"/>
      <c r="AT449" s="151" t="s">
        <v>140</v>
      </c>
      <c r="AU449" s="151" t="s">
        <v>90</v>
      </c>
      <c r="AV449" s="12" t="s">
        <v>88</v>
      </c>
      <c r="AW449" s="12" t="s">
        <v>36</v>
      </c>
      <c r="AX449" s="12" t="s">
        <v>80</v>
      </c>
      <c r="AY449" s="151" t="s">
        <v>127</v>
      </c>
    </row>
    <row r="450" spans="2:65" s="13" customFormat="1" ht="11.25">
      <c r="B450" s="156"/>
      <c r="D450" s="144" t="s">
        <v>140</v>
      </c>
      <c r="E450" s="157" t="s">
        <v>1</v>
      </c>
      <c r="F450" s="158" t="s">
        <v>88</v>
      </c>
      <c r="H450" s="159">
        <v>1</v>
      </c>
      <c r="I450" s="160"/>
      <c r="L450" s="156"/>
      <c r="M450" s="161"/>
      <c r="T450" s="162"/>
      <c r="AT450" s="157" t="s">
        <v>140</v>
      </c>
      <c r="AU450" s="157" t="s">
        <v>90</v>
      </c>
      <c r="AV450" s="13" t="s">
        <v>90</v>
      </c>
      <c r="AW450" s="13" t="s">
        <v>36</v>
      </c>
      <c r="AX450" s="13" t="s">
        <v>80</v>
      </c>
      <c r="AY450" s="157" t="s">
        <v>127</v>
      </c>
    </row>
    <row r="451" spans="2:65" s="14" customFormat="1" ht="11.25">
      <c r="B451" s="163"/>
      <c r="D451" s="144" t="s">
        <v>140</v>
      </c>
      <c r="E451" s="164" t="s">
        <v>1</v>
      </c>
      <c r="F451" s="165" t="s">
        <v>146</v>
      </c>
      <c r="H451" s="166">
        <v>1</v>
      </c>
      <c r="I451" s="167"/>
      <c r="L451" s="163"/>
      <c r="M451" s="168"/>
      <c r="T451" s="169"/>
      <c r="AT451" s="164" t="s">
        <v>140</v>
      </c>
      <c r="AU451" s="164" t="s">
        <v>90</v>
      </c>
      <c r="AV451" s="14" t="s">
        <v>134</v>
      </c>
      <c r="AW451" s="14" t="s">
        <v>36</v>
      </c>
      <c r="AX451" s="14" t="s">
        <v>88</v>
      </c>
      <c r="AY451" s="164" t="s">
        <v>127</v>
      </c>
    </row>
    <row r="452" spans="2:65" s="13" customFormat="1" ht="11.25">
      <c r="B452" s="156"/>
      <c r="D452" s="144" t="s">
        <v>140</v>
      </c>
      <c r="F452" s="158" t="s">
        <v>436</v>
      </c>
      <c r="H452" s="159">
        <v>1.01</v>
      </c>
      <c r="I452" s="160"/>
      <c r="L452" s="156"/>
      <c r="M452" s="161"/>
      <c r="T452" s="162"/>
      <c r="AT452" s="157" t="s">
        <v>140</v>
      </c>
      <c r="AU452" s="157" t="s">
        <v>90</v>
      </c>
      <c r="AV452" s="13" t="s">
        <v>90</v>
      </c>
      <c r="AW452" s="13" t="s">
        <v>4</v>
      </c>
      <c r="AX452" s="13" t="s">
        <v>88</v>
      </c>
      <c r="AY452" s="157" t="s">
        <v>127</v>
      </c>
    </row>
    <row r="453" spans="2:65" s="1" customFormat="1" ht="24.2" customHeight="1">
      <c r="B453" s="31"/>
      <c r="C453" s="170" t="s">
        <v>464</v>
      </c>
      <c r="D453" s="170" t="s">
        <v>309</v>
      </c>
      <c r="E453" s="171" t="s">
        <v>465</v>
      </c>
      <c r="F453" s="172" t="s">
        <v>466</v>
      </c>
      <c r="G453" s="173" t="s">
        <v>203</v>
      </c>
      <c r="H453" s="174">
        <v>1</v>
      </c>
      <c r="I453" s="175"/>
      <c r="J453" s="176">
        <f>ROUND(I453*H453,2)</f>
        <v>0</v>
      </c>
      <c r="K453" s="172" t="s">
        <v>133</v>
      </c>
      <c r="L453" s="177"/>
      <c r="M453" s="178" t="s">
        <v>1</v>
      </c>
      <c r="N453" s="179" t="s">
        <v>45</v>
      </c>
      <c r="P453" s="140">
        <f>O453*H453</f>
        <v>0</v>
      </c>
      <c r="Q453" s="140">
        <v>1.35E-2</v>
      </c>
      <c r="R453" s="140">
        <f>Q453*H453</f>
        <v>1.35E-2</v>
      </c>
      <c r="S453" s="140">
        <v>0</v>
      </c>
      <c r="T453" s="141">
        <f>S453*H453</f>
        <v>0</v>
      </c>
      <c r="AR453" s="142" t="s">
        <v>200</v>
      </c>
      <c r="AT453" s="142" t="s">
        <v>309</v>
      </c>
      <c r="AU453" s="142" t="s">
        <v>90</v>
      </c>
      <c r="AY453" s="16" t="s">
        <v>127</v>
      </c>
      <c r="BE453" s="143">
        <f>IF(N453="základní",J453,0)</f>
        <v>0</v>
      </c>
      <c r="BF453" s="143">
        <f>IF(N453="snížená",J453,0)</f>
        <v>0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6" t="s">
        <v>88</v>
      </c>
      <c r="BK453" s="143">
        <f>ROUND(I453*H453,2)</f>
        <v>0</v>
      </c>
      <c r="BL453" s="16" t="s">
        <v>134</v>
      </c>
      <c r="BM453" s="142" t="s">
        <v>467</v>
      </c>
    </row>
    <row r="454" spans="2:65" s="1" customFormat="1" ht="19.5">
      <c r="B454" s="31"/>
      <c r="D454" s="144" t="s">
        <v>136</v>
      </c>
      <c r="F454" s="145" t="s">
        <v>466</v>
      </c>
      <c r="I454" s="146"/>
      <c r="L454" s="31"/>
      <c r="M454" s="147"/>
      <c r="T454" s="55"/>
      <c r="AT454" s="16" t="s">
        <v>136</v>
      </c>
      <c r="AU454" s="16" t="s">
        <v>90</v>
      </c>
    </row>
    <row r="455" spans="2:65" s="12" customFormat="1" ht="11.25">
      <c r="B455" s="150"/>
      <c r="D455" s="144" t="s">
        <v>140</v>
      </c>
      <c r="E455" s="151" t="s">
        <v>1</v>
      </c>
      <c r="F455" s="152" t="s">
        <v>404</v>
      </c>
      <c r="H455" s="151" t="s">
        <v>1</v>
      </c>
      <c r="I455" s="153"/>
      <c r="L455" s="150"/>
      <c r="M455" s="154"/>
      <c r="T455" s="155"/>
      <c r="AT455" s="151" t="s">
        <v>140</v>
      </c>
      <c r="AU455" s="151" t="s">
        <v>90</v>
      </c>
      <c r="AV455" s="12" t="s">
        <v>88</v>
      </c>
      <c r="AW455" s="12" t="s">
        <v>36</v>
      </c>
      <c r="AX455" s="12" t="s">
        <v>80</v>
      </c>
      <c r="AY455" s="151" t="s">
        <v>127</v>
      </c>
    </row>
    <row r="456" spans="2:65" s="12" customFormat="1" ht="11.25">
      <c r="B456" s="150"/>
      <c r="D456" s="144" t="s">
        <v>140</v>
      </c>
      <c r="E456" s="151" t="s">
        <v>1</v>
      </c>
      <c r="F456" s="152" t="s">
        <v>142</v>
      </c>
      <c r="H456" s="151" t="s">
        <v>1</v>
      </c>
      <c r="I456" s="153"/>
      <c r="L456" s="150"/>
      <c r="M456" s="154"/>
      <c r="T456" s="155"/>
      <c r="AT456" s="151" t="s">
        <v>140</v>
      </c>
      <c r="AU456" s="151" t="s">
        <v>90</v>
      </c>
      <c r="AV456" s="12" t="s">
        <v>88</v>
      </c>
      <c r="AW456" s="12" t="s">
        <v>36</v>
      </c>
      <c r="AX456" s="12" t="s">
        <v>80</v>
      </c>
      <c r="AY456" s="151" t="s">
        <v>127</v>
      </c>
    </row>
    <row r="457" spans="2:65" s="13" customFormat="1" ht="11.25">
      <c r="B457" s="156"/>
      <c r="D457" s="144" t="s">
        <v>140</v>
      </c>
      <c r="E457" s="157" t="s">
        <v>1</v>
      </c>
      <c r="F457" s="158" t="s">
        <v>88</v>
      </c>
      <c r="H457" s="159">
        <v>1</v>
      </c>
      <c r="I457" s="160"/>
      <c r="L457" s="156"/>
      <c r="M457" s="161"/>
      <c r="T457" s="162"/>
      <c r="AT457" s="157" t="s">
        <v>140</v>
      </c>
      <c r="AU457" s="157" t="s">
        <v>90</v>
      </c>
      <c r="AV457" s="13" t="s">
        <v>90</v>
      </c>
      <c r="AW457" s="13" t="s">
        <v>36</v>
      </c>
      <c r="AX457" s="13" t="s">
        <v>80</v>
      </c>
      <c r="AY457" s="157" t="s">
        <v>127</v>
      </c>
    </row>
    <row r="458" spans="2:65" s="14" customFormat="1" ht="11.25">
      <c r="B458" s="163"/>
      <c r="D458" s="144" t="s">
        <v>140</v>
      </c>
      <c r="E458" s="164" t="s">
        <v>1</v>
      </c>
      <c r="F458" s="165" t="s">
        <v>146</v>
      </c>
      <c r="H458" s="166">
        <v>1</v>
      </c>
      <c r="I458" s="167"/>
      <c r="L458" s="163"/>
      <c r="M458" s="168"/>
      <c r="T458" s="169"/>
      <c r="AT458" s="164" t="s">
        <v>140</v>
      </c>
      <c r="AU458" s="164" t="s">
        <v>90</v>
      </c>
      <c r="AV458" s="14" t="s">
        <v>134</v>
      </c>
      <c r="AW458" s="14" t="s">
        <v>36</v>
      </c>
      <c r="AX458" s="14" t="s">
        <v>88</v>
      </c>
      <c r="AY458" s="164" t="s">
        <v>127</v>
      </c>
    </row>
    <row r="459" spans="2:65" s="1" customFormat="1" ht="24.2" customHeight="1">
      <c r="B459" s="31"/>
      <c r="C459" s="131" t="s">
        <v>468</v>
      </c>
      <c r="D459" s="131" t="s">
        <v>129</v>
      </c>
      <c r="E459" s="132" t="s">
        <v>469</v>
      </c>
      <c r="F459" s="133" t="s">
        <v>470</v>
      </c>
      <c r="G459" s="134" t="s">
        <v>203</v>
      </c>
      <c r="H459" s="135">
        <v>1</v>
      </c>
      <c r="I459" s="136"/>
      <c r="J459" s="137">
        <f>ROUND(I459*H459,2)</f>
        <v>0</v>
      </c>
      <c r="K459" s="133" t="s">
        <v>133</v>
      </c>
      <c r="L459" s="31"/>
      <c r="M459" s="138" t="s">
        <v>1</v>
      </c>
      <c r="N459" s="139" t="s">
        <v>45</v>
      </c>
      <c r="P459" s="140">
        <f>O459*H459</f>
        <v>0</v>
      </c>
      <c r="Q459" s="140">
        <v>0</v>
      </c>
      <c r="R459" s="140">
        <f>Q459*H459</f>
        <v>0</v>
      </c>
      <c r="S459" s="140">
        <v>0</v>
      </c>
      <c r="T459" s="141">
        <f>S459*H459</f>
        <v>0</v>
      </c>
      <c r="AR459" s="142" t="s">
        <v>134</v>
      </c>
      <c r="AT459" s="142" t="s">
        <v>129</v>
      </c>
      <c r="AU459" s="142" t="s">
        <v>90</v>
      </c>
      <c r="AY459" s="16" t="s">
        <v>127</v>
      </c>
      <c r="BE459" s="143">
        <f>IF(N459="základní",J459,0)</f>
        <v>0</v>
      </c>
      <c r="BF459" s="143">
        <f>IF(N459="snížená",J459,0)</f>
        <v>0</v>
      </c>
      <c r="BG459" s="143">
        <f>IF(N459="zákl. přenesená",J459,0)</f>
        <v>0</v>
      </c>
      <c r="BH459" s="143">
        <f>IF(N459="sníž. přenesená",J459,0)</f>
        <v>0</v>
      </c>
      <c r="BI459" s="143">
        <f>IF(N459="nulová",J459,0)</f>
        <v>0</v>
      </c>
      <c r="BJ459" s="16" t="s">
        <v>88</v>
      </c>
      <c r="BK459" s="143">
        <f>ROUND(I459*H459,2)</f>
        <v>0</v>
      </c>
      <c r="BL459" s="16" t="s">
        <v>134</v>
      </c>
      <c r="BM459" s="142" t="s">
        <v>471</v>
      </c>
    </row>
    <row r="460" spans="2:65" s="1" customFormat="1" ht="29.25">
      <c r="B460" s="31"/>
      <c r="D460" s="144" t="s">
        <v>136</v>
      </c>
      <c r="F460" s="145" t="s">
        <v>472</v>
      </c>
      <c r="I460" s="146"/>
      <c r="L460" s="31"/>
      <c r="M460" s="147"/>
      <c r="T460" s="55"/>
      <c r="AT460" s="16" t="s">
        <v>136</v>
      </c>
      <c r="AU460" s="16" t="s">
        <v>90</v>
      </c>
    </row>
    <row r="461" spans="2:65" s="1" customFormat="1" ht="11.25">
      <c r="B461" s="31"/>
      <c r="D461" s="148" t="s">
        <v>138</v>
      </c>
      <c r="F461" s="149" t="s">
        <v>473</v>
      </c>
      <c r="I461" s="146"/>
      <c r="L461" s="31"/>
      <c r="M461" s="147"/>
      <c r="T461" s="55"/>
      <c r="AT461" s="16" t="s">
        <v>138</v>
      </c>
      <c r="AU461" s="16" t="s">
        <v>90</v>
      </c>
    </row>
    <row r="462" spans="2:65" s="12" customFormat="1" ht="11.25">
      <c r="B462" s="150"/>
      <c r="D462" s="144" t="s">
        <v>140</v>
      </c>
      <c r="E462" s="151" t="s">
        <v>1</v>
      </c>
      <c r="F462" s="152" t="s">
        <v>474</v>
      </c>
      <c r="H462" s="151" t="s">
        <v>1</v>
      </c>
      <c r="I462" s="153"/>
      <c r="L462" s="150"/>
      <c r="M462" s="154"/>
      <c r="T462" s="155"/>
      <c r="AT462" s="151" t="s">
        <v>140</v>
      </c>
      <c r="AU462" s="151" t="s">
        <v>90</v>
      </c>
      <c r="AV462" s="12" t="s">
        <v>88</v>
      </c>
      <c r="AW462" s="12" t="s">
        <v>36</v>
      </c>
      <c r="AX462" s="12" t="s">
        <v>80</v>
      </c>
      <c r="AY462" s="151" t="s">
        <v>127</v>
      </c>
    </row>
    <row r="463" spans="2:65" s="12" customFormat="1" ht="11.25">
      <c r="B463" s="150"/>
      <c r="D463" s="144" t="s">
        <v>140</v>
      </c>
      <c r="E463" s="151" t="s">
        <v>1</v>
      </c>
      <c r="F463" s="152" t="s">
        <v>142</v>
      </c>
      <c r="H463" s="151" t="s">
        <v>1</v>
      </c>
      <c r="I463" s="153"/>
      <c r="L463" s="150"/>
      <c r="M463" s="154"/>
      <c r="T463" s="155"/>
      <c r="AT463" s="151" t="s">
        <v>140</v>
      </c>
      <c r="AU463" s="151" t="s">
        <v>90</v>
      </c>
      <c r="AV463" s="12" t="s">
        <v>88</v>
      </c>
      <c r="AW463" s="12" t="s">
        <v>36</v>
      </c>
      <c r="AX463" s="12" t="s">
        <v>80</v>
      </c>
      <c r="AY463" s="151" t="s">
        <v>127</v>
      </c>
    </row>
    <row r="464" spans="2:65" s="13" customFormat="1" ht="11.25">
      <c r="B464" s="156"/>
      <c r="D464" s="144" t="s">
        <v>140</v>
      </c>
      <c r="E464" s="157" t="s">
        <v>1</v>
      </c>
      <c r="F464" s="158" t="s">
        <v>88</v>
      </c>
      <c r="H464" s="159">
        <v>1</v>
      </c>
      <c r="I464" s="160"/>
      <c r="L464" s="156"/>
      <c r="M464" s="161"/>
      <c r="T464" s="162"/>
      <c r="AT464" s="157" t="s">
        <v>140</v>
      </c>
      <c r="AU464" s="157" t="s">
        <v>90</v>
      </c>
      <c r="AV464" s="13" t="s">
        <v>90</v>
      </c>
      <c r="AW464" s="13" t="s">
        <v>36</v>
      </c>
      <c r="AX464" s="13" t="s">
        <v>80</v>
      </c>
      <c r="AY464" s="157" t="s">
        <v>127</v>
      </c>
    </row>
    <row r="465" spans="2:65" s="14" customFormat="1" ht="11.25">
      <c r="B465" s="163"/>
      <c r="D465" s="144" t="s">
        <v>140</v>
      </c>
      <c r="E465" s="164" t="s">
        <v>1</v>
      </c>
      <c r="F465" s="165" t="s">
        <v>146</v>
      </c>
      <c r="H465" s="166">
        <v>1</v>
      </c>
      <c r="I465" s="167"/>
      <c r="L465" s="163"/>
      <c r="M465" s="168"/>
      <c r="T465" s="169"/>
      <c r="AT465" s="164" t="s">
        <v>140</v>
      </c>
      <c r="AU465" s="164" t="s">
        <v>90</v>
      </c>
      <c r="AV465" s="14" t="s">
        <v>134</v>
      </c>
      <c r="AW465" s="14" t="s">
        <v>36</v>
      </c>
      <c r="AX465" s="14" t="s">
        <v>88</v>
      </c>
      <c r="AY465" s="164" t="s">
        <v>127</v>
      </c>
    </row>
    <row r="466" spans="2:65" s="1" customFormat="1" ht="37.9" customHeight="1">
      <c r="B466" s="31"/>
      <c r="C466" s="170" t="s">
        <v>475</v>
      </c>
      <c r="D466" s="170" t="s">
        <v>309</v>
      </c>
      <c r="E466" s="171" t="s">
        <v>476</v>
      </c>
      <c r="F466" s="172" t="s">
        <v>477</v>
      </c>
      <c r="G466" s="173" t="s">
        <v>203</v>
      </c>
      <c r="H466" s="174">
        <v>1</v>
      </c>
      <c r="I466" s="175"/>
      <c r="J466" s="176">
        <f>ROUND(I466*H466,2)</f>
        <v>0</v>
      </c>
      <c r="K466" s="172" t="s">
        <v>478</v>
      </c>
      <c r="L466" s="177"/>
      <c r="M466" s="178" t="s">
        <v>1</v>
      </c>
      <c r="N466" s="179" t="s">
        <v>45</v>
      </c>
      <c r="P466" s="140">
        <f>O466*H466</f>
        <v>0</v>
      </c>
      <c r="Q466" s="140">
        <v>1.4999999999999999E-2</v>
      </c>
      <c r="R466" s="140">
        <f>Q466*H466</f>
        <v>1.4999999999999999E-2</v>
      </c>
      <c r="S466" s="140">
        <v>0</v>
      </c>
      <c r="T466" s="141">
        <f>S466*H466</f>
        <v>0</v>
      </c>
      <c r="AR466" s="142" t="s">
        <v>200</v>
      </c>
      <c r="AT466" s="142" t="s">
        <v>309</v>
      </c>
      <c r="AU466" s="142" t="s">
        <v>90</v>
      </c>
      <c r="AY466" s="16" t="s">
        <v>127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6" t="s">
        <v>88</v>
      </c>
      <c r="BK466" s="143">
        <f>ROUND(I466*H466,2)</f>
        <v>0</v>
      </c>
      <c r="BL466" s="16" t="s">
        <v>134</v>
      </c>
      <c r="BM466" s="142" t="s">
        <v>479</v>
      </c>
    </row>
    <row r="467" spans="2:65" s="1" customFormat="1" ht="39">
      <c r="B467" s="31"/>
      <c r="D467" s="144" t="s">
        <v>136</v>
      </c>
      <c r="F467" s="145" t="s">
        <v>480</v>
      </c>
      <c r="I467" s="146"/>
      <c r="L467" s="31"/>
      <c r="M467" s="147"/>
      <c r="T467" s="55"/>
      <c r="AT467" s="16" t="s">
        <v>136</v>
      </c>
      <c r="AU467" s="16" t="s">
        <v>90</v>
      </c>
    </row>
    <row r="468" spans="2:65" s="12" customFormat="1" ht="11.25">
      <c r="B468" s="150"/>
      <c r="D468" s="144" t="s">
        <v>140</v>
      </c>
      <c r="E468" s="151" t="s">
        <v>1</v>
      </c>
      <c r="F468" s="152" t="s">
        <v>474</v>
      </c>
      <c r="H468" s="151" t="s">
        <v>1</v>
      </c>
      <c r="I468" s="153"/>
      <c r="L468" s="150"/>
      <c r="M468" s="154"/>
      <c r="T468" s="155"/>
      <c r="AT468" s="151" t="s">
        <v>140</v>
      </c>
      <c r="AU468" s="151" t="s">
        <v>90</v>
      </c>
      <c r="AV468" s="12" t="s">
        <v>88</v>
      </c>
      <c r="AW468" s="12" t="s">
        <v>36</v>
      </c>
      <c r="AX468" s="12" t="s">
        <v>80</v>
      </c>
      <c r="AY468" s="151" t="s">
        <v>127</v>
      </c>
    </row>
    <row r="469" spans="2:65" s="12" customFormat="1" ht="11.25">
      <c r="B469" s="150"/>
      <c r="D469" s="144" t="s">
        <v>140</v>
      </c>
      <c r="E469" s="151" t="s">
        <v>1</v>
      </c>
      <c r="F469" s="152" t="s">
        <v>142</v>
      </c>
      <c r="H469" s="151" t="s">
        <v>1</v>
      </c>
      <c r="I469" s="153"/>
      <c r="L469" s="150"/>
      <c r="M469" s="154"/>
      <c r="T469" s="155"/>
      <c r="AT469" s="151" t="s">
        <v>140</v>
      </c>
      <c r="AU469" s="151" t="s">
        <v>90</v>
      </c>
      <c r="AV469" s="12" t="s">
        <v>88</v>
      </c>
      <c r="AW469" s="12" t="s">
        <v>36</v>
      </c>
      <c r="AX469" s="12" t="s">
        <v>80</v>
      </c>
      <c r="AY469" s="151" t="s">
        <v>127</v>
      </c>
    </row>
    <row r="470" spans="2:65" s="13" customFormat="1" ht="11.25">
      <c r="B470" s="156"/>
      <c r="D470" s="144" t="s">
        <v>140</v>
      </c>
      <c r="E470" s="157" t="s">
        <v>1</v>
      </c>
      <c r="F470" s="158" t="s">
        <v>88</v>
      </c>
      <c r="H470" s="159">
        <v>1</v>
      </c>
      <c r="I470" s="160"/>
      <c r="L470" s="156"/>
      <c r="M470" s="161"/>
      <c r="T470" s="162"/>
      <c r="AT470" s="157" t="s">
        <v>140</v>
      </c>
      <c r="AU470" s="157" t="s">
        <v>90</v>
      </c>
      <c r="AV470" s="13" t="s">
        <v>90</v>
      </c>
      <c r="AW470" s="13" t="s">
        <v>36</v>
      </c>
      <c r="AX470" s="13" t="s">
        <v>80</v>
      </c>
      <c r="AY470" s="157" t="s">
        <v>127</v>
      </c>
    </row>
    <row r="471" spans="2:65" s="14" customFormat="1" ht="11.25">
      <c r="B471" s="163"/>
      <c r="D471" s="144" t="s">
        <v>140</v>
      </c>
      <c r="E471" s="164" t="s">
        <v>1</v>
      </c>
      <c r="F471" s="165" t="s">
        <v>146</v>
      </c>
      <c r="H471" s="166">
        <v>1</v>
      </c>
      <c r="I471" s="167"/>
      <c r="L471" s="163"/>
      <c r="M471" s="168"/>
      <c r="T471" s="169"/>
      <c r="AT471" s="164" t="s">
        <v>140</v>
      </c>
      <c r="AU471" s="164" t="s">
        <v>90</v>
      </c>
      <c r="AV471" s="14" t="s">
        <v>134</v>
      </c>
      <c r="AW471" s="14" t="s">
        <v>36</v>
      </c>
      <c r="AX471" s="14" t="s">
        <v>88</v>
      </c>
      <c r="AY471" s="164" t="s">
        <v>127</v>
      </c>
    </row>
    <row r="472" spans="2:65" s="1" customFormat="1" ht="24.2" customHeight="1">
      <c r="B472" s="31"/>
      <c r="C472" s="131" t="s">
        <v>481</v>
      </c>
      <c r="D472" s="131" t="s">
        <v>129</v>
      </c>
      <c r="E472" s="132" t="s">
        <v>482</v>
      </c>
      <c r="F472" s="133" t="s">
        <v>483</v>
      </c>
      <c r="G472" s="134" t="s">
        <v>203</v>
      </c>
      <c r="H472" s="135">
        <v>1</v>
      </c>
      <c r="I472" s="136"/>
      <c r="J472" s="137">
        <f>ROUND(I472*H472,2)</f>
        <v>0</v>
      </c>
      <c r="K472" s="133" t="s">
        <v>133</v>
      </c>
      <c r="L472" s="31"/>
      <c r="M472" s="138" t="s">
        <v>1</v>
      </c>
      <c r="N472" s="139" t="s">
        <v>45</v>
      </c>
      <c r="P472" s="140">
        <f>O472*H472</f>
        <v>0</v>
      </c>
      <c r="Q472" s="140">
        <v>1.7099999999999999E-3</v>
      </c>
      <c r="R472" s="140">
        <f>Q472*H472</f>
        <v>1.7099999999999999E-3</v>
      </c>
      <c r="S472" s="140">
        <v>0</v>
      </c>
      <c r="T472" s="141">
        <f>S472*H472</f>
        <v>0</v>
      </c>
      <c r="AR472" s="142" t="s">
        <v>134</v>
      </c>
      <c r="AT472" s="142" t="s">
        <v>129</v>
      </c>
      <c r="AU472" s="142" t="s">
        <v>90</v>
      </c>
      <c r="AY472" s="16" t="s">
        <v>127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6" t="s">
        <v>88</v>
      </c>
      <c r="BK472" s="143">
        <f>ROUND(I472*H472,2)</f>
        <v>0</v>
      </c>
      <c r="BL472" s="16" t="s">
        <v>134</v>
      </c>
      <c r="BM472" s="142" t="s">
        <v>484</v>
      </c>
    </row>
    <row r="473" spans="2:65" s="1" customFormat="1" ht="29.25">
      <c r="B473" s="31"/>
      <c r="D473" s="144" t="s">
        <v>136</v>
      </c>
      <c r="F473" s="145" t="s">
        <v>485</v>
      </c>
      <c r="I473" s="146"/>
      <c r="L473" s="31"/>
      <c r="M473" s="147"/>
      <c r="T473" s="55"/>
      <c r="AT473" s="16" t="s">
        <v>136</v>
      </c>
      <c r="AU473" s="16" t="s">
        <v>90</v>
      </c>
    </row>
    <row r="474" spans="2:65" s="1" customFormat="1" ht="11.25">
      <c r="B474" s="31"/>
      <c r="D474" s="148" t="s">
        <v>138</v>
      </c>
      <c r="F474" s="149" t="s">
        <v>486</v>
      </c>
      <c r="I474" s="146"/>
      <c r="L474" s="31"/>
      <c r="M474" s="147"/>
      <c r="T474" s="55"/>
      <c r="AT474" s="16" t="s">
        <v>138</v>
      </c>
      <c r="AU474" s="16" t="s">
        <v>90</v>
      </c>
    </row>
    <row r="475" spans="2:65" s="12" customFormat="1" ht="11.25">
      <c r="B475" s="150"/>
      <c r="D475" s="144" t="s">
        <v>140</v>
      </c>
      <c r="E475" s="151" t="s">
        <v>1</v>
      </c>
      <c r="F475" s="152" t="s">
        <v>474</v>
      </c>
      <c r="H475" s="151" t="s">
        <v>1</v>
      </c>
      <c r="I475" s="153"/>
      <c r="L475" s="150"/>
      <c r="M475" s="154"/>
      <c r="T475" s="155"/>
      <c r="AT475" s="151" t="s">
        <v>140</v>
      </c>
      <c r="AU475" s="151" t="s">
        <v>90</v>
      </c>
      <c r="AV475" s="12" t="s">
        <v>88</v>
      </c>
      <c r="AW475" s="12" t="s">
        <v>36</v>
      </c>
      <c r="AX475" s="12" t="s">
        <v>80</v>
      </c>
      <c r="AY475" s="151" t="s">
        <v>127</v>
      </c>
    </row>
    <row r="476" spans="2:65" s="12" customFormat="1" ht="11.25">
      <c r="B476" s="150"/>
      <c r="D476" s="144" t="s">
        <v>140</v>
      </c>
      <c r="E476" s="151" t="s">
        <v>1</v>
      </c>
      <c r="F476" s="152" t="s">
        <v>142</v>
      </c>
      <c r="H476" s="151" t="s">
        <v>1</v>
      </c>
      <c r="I476" s="153"/>
      <c r="L476" s="150"/>
      <c r="M476" s="154"/>
      <c r="T476" s="155"/>
      <c r="AT476" s="151" t="s">
        <v>140</v>
      </c>
      <c r="AU476" s="151" t="s">
        <v>90</v>
      </c>
      <c r="AV476" s="12" t="s">
        <v>88</v>
      </c>
      <c r="AW476" s="12" t="s">
        <v>36</v>
      </c>
      <c r="AX476" s="12" t="s">
        <v>80</v>
      </c>
      <c r="AY476" s="151" t="s">
        <v>127</v>
      </c>
    </row>
    <row r="477" spans="2:65" s="13" customFormat="1" ht="11.25">
      <c r="B477" s="156"/>
      <c r="D477" s="144" t="s">
        <v>140</v>
      </c>
      <c r="E477" s="157" t="s">
        <v>1</v>
      </c>
      <c r="F477" s="158" t="s">
        <v>88</v>
      </c>
      <c r="H477" s="159">
        <v>1</v>
      </c>
      <c r="I477" s="160"/>
      <c r="L477" s="156"/>
      <c r="M477" s="161"/>
      <c r="T477" s="162"/>
      <c r="AT477" s="157" t="s">
        <v>140</v>
      </c>
      <c r="AU477" s="157" t="s">
        <v>90</v>
      </c>
      <c r="AV477" s="13" t="s">
        <v>90</v>
      </c>
      <c r="AW477" s="13" t="s">
        <v>36</v>
      </c>
      <c r="AX477" s="13" t="s">
        <v>80</v>
      </c>
      <c r="AY477" s="157" t="s">
        <v>127</v>
      </c>
    </row>
    <row r="478" spans="2:65" s="14" customFormat="1" ht="11.25">
      <c r="B478" s="163"/>
      <c r="D478" s="144" t="s">
        <v>140</v>
      </c>
      <c r="E478" s="164" t="s">
        <v>1</v>
      </c>
      <c r="F478" s="165" t="s">
        <v>146</v>
      </c>
      <c r="H478" s="166">
        <v>1</v>
      </c>
      <c r="I478" s="167"/>
      <c r="L478" s="163"/>
      <c r="M478" s="168"/>
      <c r="T478" s="169"/>
      <c r="AT478" s="164" t="s">
        <v>140</v>
      </c>
      <c r="AU478" s="164" t="s">
        <v>90</v>
      </c>
      <c r="AV478" s="14" t="s">
        <v>134</v>
      </c>
      <c r="AW478" s="14" t="s">
        <v>36</v>
      </c>
      <c r="AX478" s="14" t="s">
        <v>88</v>
      </c>
      <c r="AY478" s="164" t="s">
        <v>127</v>
      </c>
    </row>
    <row r="479" spans="2:65" s="1" customFormat="1" ht="37.9" customHeight="1">
      <c r="B479" s="31"/>
      <c r="C479" s="170" t="s">
        <v>487</v>
      </c>
      <c r="D479" s="170" t="s">
        <v>309</v>
      </c>
      <c r="E479" s="171" t="s">
        <v>488</v>
      </c>
      <c r="F479" s="172" t="s">
        <v>489</v>
      </c>
      <c r="G479" s="173" t="s">
        <v>203</v>
      </c>
      <c r="H479" s="174">
        <v>1</v>
      </c>
      <c r="I479" s="175"/>
      <c r="J479" s="176">
        <f>ROUND(I479*H479,2)</f>
        <v>0</v>
      </c>
      <c r="K479" s="172" t="s">
        <v>1</v>
      </c>
      <c r="L479" s="177"/>
      <c r="M479" s="178" t="s">
        <v>1</v>
      </c>
      <c r="N479" s="179" t="s">
        <v>45</v>
      </c>
      <c r="P479" s="140">
        <f>O479*H479</f>
        <v>0</v>
      </c>
      <c r="Q479" s="140">
        <v>2.5100000000000001E-2</v>
      </c>
      <c r="R479" s="140">
        <f>Q479*H479</f>
        <v>2.5100000000000001E-2</v>
      </c>
      <c r="S479" s="140">
        <v>0</v>
      </c>
      <c r="T479" s="141">
        <f>S479*H479</f>
        <v>0</v>
      </c>
      <c r="AR479" s="142" t="s">
        <v>200</v>
      </c>
      <c r="AT479" s="142" t="s">
        <v>309</v>
      </c>
      <c r="AU479" s="142" t="s">
        <v>90</v>
      </c>
      <c r="AY479" s="16" t="s">
        <v>127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6" t="s">
        <v>88</v>
      </c>
      <c r="BK479" s="143">
        <f>ROUND(I479*H479,2)</f>
        <v>0</v>
      </c>
      <c r="BL479" s="16" t="s">
        <v>134</v>
      </c>
      <c r="BM479" s="142" t="s">
        <v>490</v>
      </c>
    </row>
    <row r="480" spans="2:65" s="1" customFormat="1" ht="19.5">
      <c r="B480" s="31"/>
      <c r="D480" s="144" t="s">
        <v>136</v>
      </c>
      <c r="F480" s="145" t="s">
        <v>491</v>
      </c>
      <c r="I480" s="146"/>
      <c r="L480" s="31"/>
      <c r="M480" s="147"/>
      <c r="T480" s="55"/>
      <c r="AT480" s="16" t="s">
        <v>136</v>
      </c>
      <c r="AU480" s="16" t="s">
        <v>90</v>
      </c>
    </row>
    <row r="481" spans="2:65" s="12" customFormat="1" ht="11.25">
      <c r="B481" s="150"/>
      <c r="D481" s="144" t="s">
        <v>140</v>
      </c>
      <c r="E481" s="151" t="s">
        <v>1</v>
      </c>
      <c r="F481" s="152" t="s">
        <v>492</v>
      </c>
      <c r="H481" s="151" t="s">
        <v>1</v>
      </c>
      <c r="I481" s="153"/>
      <c r="L481" s="150"/>
      <c r="M481" s="154"/>
      <c r="T481" s="155"/>
      <c r="AT481" s="151" t="s">
        <v>140</v>
      </c>
      <c r="AU481" s="151" t="s">
        <v>90</v>
      </c>
      <c r="AV481" s="12" t="s">
        <v>88</v>
      </c>
      <c r="AW481" s="12" t="s">
        <v>36</v>
      </c>
      <c r="AX481" s="12" t="s">
        <v>80</v>
      </c>
      <c r="AY481" s="151" t="s">
        <v>127</v>
      </c>
    </row>
    <row r="482" spans="2:65" s="12" customFormat="1" ht="11.25">
      <c r="B482" s="150"/>
      <c r="D482" s="144" t="s">
        <v>140</v>
      </c>
      <c r="E482" s="151" t="s">
        <v>1</v>
      </c>
      <c r="F482" s="152" t="s">
        <v>142</v>
      </c>
      <c r="H482" s="151" t="s">
        <v>1</v>
      </c>
      <c r="I482" s="153"/>
      <c r="L482" s="150"/>
      <c r="M482" s="154"/>
      <c r="T482" s="155"/>
      <c r="AT482" s="151" t="s">
        <v>140</v>
      </c>
      <c r="AU482" s="151" t="s">
        <v>90</v>
      </c>
      <c r="AV482" s="12" t="s">
        <v>88</v>
      </c>
      <c r="AW482" s="12" t="s">
        <v>36</v>
      </c>
      <c r="AX482" s="12" t="s">
        <v>80</v>
      </c>
      <c r="AY482" s="151" t="s">
        <v>127</v>
      </c>
    </row>
    <row r="483" spans="2:65" s="13" customFormat="1" ht="11.25">
      <c r="B483" s="156"/>
      <c r="D483" s="144" t="s">
        <v>140</v>
      </c>
      <c r="E483" s="157" t="s">
        <v>1</v>
      </c>
      <c r="F483" s="158" t="s">
        <v>88</v>
      </c>
      <c r="H483" s="159">
        <v>1</v>
      </c>
      <c r="I483" s="160"/>
      <c r="L483" s="156"/>
      <c r="M483" s="161"/>
      <c r="T483" s="162"/>
      <c r="AT483" s="157" t="s">
        <v>140</v>
      </c>
      <c r="AU483" s="157" t="s">
        <v>90</v>
      </c>
      <c r="AV483" s="13" t="s">
        <v>90</v>
      </c>
      <c r="AW483" s="13" t="s">
        <v>36</v>
      </c>
      <c r="AX483" s="13" t="s">
        <v>80</v>
      </c>
      <c r="AY483" s="157" t="s">
        <v>127</v>
      </c>
    </row>
    <row r="484" spans="2:65" s="14" customFormat="1" ht="11.25">
      <c r="B484" s="163"/>
      <c r="D484" s="144" t="s">
        <v>140</v>
      </c>
      <c r="E484" s="164" t="s">
        <v>1</v>
      </c>
      <c r="F484" s="165" t="s">
        <v>146</v>
      </c>
      <c r="H484" s="166">
        <v>1</v>
      </c>
      <c r="I484" s="167"/>
      <c r="L484" s="163"/>
      <c r="M484" s="168"/>
      <c r="T484" s="169"/>
      <c r="AT484" s="164" t="s">
        <v>140</v>
      </c>
      <c r="AU484" s="164" t="s">
        <v>90</v>
      </c>
      <c r="AV484" s="14" t="s">
        <v>134</v>
      </c>
      <c r="AW484" s="14" t="s">
        <v>36</v>
      </c>
      <c r="AX484" s="14" t="s">
        <v>88</v>
      </c>
      <c r="AY484" s="164" t="s">
        <v>127</v>
      </c>
    </row>
    <row r="485" spans="2:65" s="1" customFormat="1" ht="24.2" customHeight="1">
      <c r="B485" s="31"/>
      <c r="C485" s="131" t="s">
        <v>493</v>
      </c>
      <c r="D485" s="131" t="s">
        <v>129</v>
      </c>
      <c r="E485" s="132" t="s">
        <v>494</v>
      </c>
      <c r="F485" s="133" t="s">
        <v>495</v>
      </c>
      <c r="G485" s="134" t="s">
        <v>203</v>
      </c>
      <c r="H485" s="135">
        <v>1</v>
      </c>
      <c r="I485" s="136"/>
      <c r="J485" s="137">
        <f>ROUND(I485*H485,2)</f>
        <v>0</v>
      </c>
      <c r="K485" s="133" t="s">
        <v>133</v>
      </c>
      <c r="L485" s="31"/>
      <c r="M485" s="138" t="s">
        <v>1</v>
      </c>
      <c r="N485" s="139" t="s">
        <v>45</v>
      </c>
      <c r="P485" s="140">
        <f>O485*H485</f>
        <v>0</v>
      </c>
      <c r="Q485" s="140">
        <v>0</v>
      </c>
      <c r="R485" s="140">
        <f>Q485*H485</f>
        <v>0</v>
      </c>
      <c r="S485" s="140">
        <v>0</v>
      </c>
      <c r="T485" s="141">
        <f>S485*H485</f>
        <v>0</v>
      </c>
      <c r="AR485" s="142" t="s">
        <v>134</v>
      </c>
      <c r="AT485" s="142" t="s">
        <v>129</v>
      </c>
      <c r="AU485" s="142" t="s">
        <v>90</v>
      </c>
      <c r="AY485" s="16" t="s">
        <v>127</v>
      </c>
      <c r="BE485" s="143">
        <f>IF(N485="základní",J485,0)</f>
        <v>0</v>
      </c>
      <c r="BF485" s="143">
        <f>IF(N485="snížená",J485,0)</f>
        <v>0</v>
      </c>
      <c r="BG485" s="143">
        <f>IF(N485="zákl. přenesená",J485,0)</f>
        <v>0</v>
      </c>
      <c r="BH485" s="143">
        <f>IF(N485="sníž. přenesená",J485,0)</f>
        <v>0</v>
      </c>
      <c r="BI485" s="143">
        <f>IF(N485="nulová",J485,0)</f>
        <v>0</v>
      </c>
      <c r="BJ485" s="16" t="s">
        <v>88</v>
      </c>
      <c r="BK485" s="143">
        <f>ROUND(I485*H485,2)</f>
        <v>0</v>
      </c>
      <c r="BL485" s="16" t="s">
        <v>134</v>
      </c>
      <c r="BM485" s="142" t="s">
        <v>496</v>
      </c>
    </row>
    <row r="486" spans="2:65" s="1" customFormat="1" ht="29.25">
      <c r="B486" s="31"/>
      <c r="D486" s="144" t="s">
        <v>136</v>
      </c>
      <c r="F486" s="145" t="s">
        <v>497</v>
      </c>
      <c r="I486" s="146"/>
      <c r="L486" s="31"/>
      <c r="M486" s="147"/>
      <c r="T486" s="55"/>
      <c r="AT486" s="16" t="s">
        <v>136</v>
      </c>
      <c r="AU486" s="16" t="s">
        <v>90</v>
      </c>
    </row>
    <row r="487" spans="2:65" s="1" customFormat="1" ht="11.25">
      <c r="B487" s="31"/>
      <c r="D487" s="148" t="s">
        <v>138</v>
      </c>
      <c r="F487" s="149" t="s">
        <v>498</v>
      </c>
      <c r="I487" s="146"/>
      <c r="L487" s="31"/>
      <c r="M487" s="147"/>
      <c r="T487" s="55"/>
      <c r="AT487" s="16" t="s">
        <v>138</v>
      </c>
      <c r="AU487" s="16" t="s">
        <v>90</v>
      </c>
    </row>
    <row r="488" spans="2:65" s="12" customFormat="1" ht="11.25">
      <c r="B488" s="150"/>
      <c r="D488" s="144" t="s">
        <v>140</v>
      </c>
      <c r="E488" s="151" t="s">
        <v>1</v>
      </c>
      <c r="F488" s="152" t="s">
        <v>404</v>
      </c>
      <c r="H488" s="151" t="s">
        <v>1</v>
      </c>
      <c r="I488" s="153"/>
      <c r="L488" s="150"/>
      <c r="M488" s="154"/>
      <c r="T488" s="155"/>
      <c r="AT488" s="151" t="s">
        <v>140</v>
      </c>
      <c r="AU488" s="151" t="s">
        <v>90</v>
      </c>
      <c r="AV488" s="12" t="s">
        <v>88</v>
      </c>
      <c r="AW488" s="12" t="s">
        <v>36</v>
      </c>
      <c r="AX488" s="12" t="s">
        <v>80</v>
      </c>
      <c r="AY488" s="151" t="s">
        <v>127</v>
      </c>
    </row>
    <row r="489" spans="2:65" s="12" customFormat="1" ht="11.25">
      <c r="B489" s="150"/>
      <c r="D489" s="144" t="s">
        <v>140</v>
      </c>
      <c r="E489" s="151" t="s">
        <v>1</v>
      </c>
      <c r="F489" s="152" t="s">
        <v>142</v>
      </c>
      <c r="H489" s="151" t="s">
        <v>1</v>
      </c>
      <c r="I489" s="153"/>
      <c r="L489" s="150"/>
      <c r="M489" s="154"/>
      <c r="T489" s="155"/>
      <c r="AT489" s="151" t="s">
        <v>140</v>
      </c>
      <c r="AU489" s="151" t="s">
        <v>90</v>
      </c>
      <c r="AV489" s="12" t="s">
        <v>88</v>
      </c>
      <c r="AW489" s="12" t="s">
        <v>36</v>
      </c>
      <c r="AX489" s="12" t="s">
        <v>80</v>
      </c>
      <c r="AY489" s="151" t="s">
        <v>127</v>
      </c>
    </row>
    <row r="490" spans="2:65" s="13" customFormat="1" ht="11.25">
      <c r="B490" s="156"/>
      <c r="D490" s="144" t="s">
        <v>140</v>
      </c>
      <c r="E490" s="157" t="s">
        <v>1</v>
      </c>
      <c r="F490" s="158" t="s">
        <v>88</v>
      </c>
      <c r="H490" s="159">
        <v>1</v>
      </c>
      <c r="I490" s="160"/>
      <c r="L490" s="156"/>
      <c r="M490" s="161"/>
      <c r="T490" s="162"/>
      <c r="AT490" s="157" t="s">
        <v>140</v>
      </c>
      <c r="AU490" s="157" t="s">
        <v>90</v>
      </c>
      <c r="AV490" s="13" t="s">
        <v>90</v>
      </c>
      <c r="AW490" s="13" t="s">
        <v>36</v>
      </c>
      <c r="AX490" s="13" t="s">
        <v>80</v>
      </c>
      <c r="AY490" s="157" t="s">
        <v>127</v>
      </c>
    </row>
    <row r="491" spans="2:65" s="14" customFormat="1" ht="11.25">
      <c r="B491" s="163"/>
      <c r="D491" s="144" t="s">
        <v>140</v>
      </c>
      <c r="E491" s="164" t="s">
        <v>1</v>
      </c>
      <c r="F491" s="165" t="s">
        <v>146</v>
      </c>
      <c r="H491" s="166">
        <v>1</v>
      </c>
      <c r="I491" s="167"/>
      <c r="L491" s="163"/>
      <c r="M491" s="168"/>
      <c r="T491" s="169"/>
      <c r="AT491" s="164" t="s">
        <v>140</v>
      </c>
      <c r="AU491" s="164" t="s">
        <v>90</v>
      </c>
      <c r="AV491" s="14" t="s">
        <v>134</v>
      </c>
      <c r="AW491" s="14" t="s">
        <v>36</v>
      </c>
      <c r="AX491" s="14" t="s">
        <v>88</v>
      </c>
      <c r="AY491" s="164" t="s">
        <v>127</v>
      </c>
    </row>
    <row r="492" spans="2:65" s="1" customFormat="1" ht="24.2" customHeight="1">
      <c r="B492" s="31"/>
      <c r="C492" s="170" t="s">
        <v>499</v>
      </c>
      <c r="D492" s="170" t="s">
        <v>309</v>
      </c>
      <c r="E492" s="171" t="s">
        <v>500</v>
      </c>
      <c r="F492" s="172" t="s">
        <v>501</v>
      </c>
      <c r="G492" s="173" t="s">
        <v>203</v>
      </c>
      <c r="H492" s="174">
        <v>1</v>
      </c>
      <c r="I492" s="175"/>
      <c r="J492" s="176">
        <f>ROUND(I492*H492,2)</f>
        <v>0</v>
      </c>
      <c r="K492" s="172" t="s">
        <v>1</v>
      </c>
      <c r="L492" s="177"/>
      <c r="M492" s="178" t="s">
        <v>1</v>
      </c>
      <c r="N492" s="179" t="s">
        <v>45</v>
      </c>
      <c r="P492" s="140">
        <f>O492*H492</f>
        <v>0</v>
      </c>
      <c r="Q492" s="140">
        <v>1.2E-2</v>
      </c>
      <c r="R492" s="140">
        <f>Q492*H492</f>
        <v>1.2E-2</v>
      </c>
      <c r="S492" s="140">
        <v>0</v>
      </c>
      <c r="T492" s="141">
        <f>S492*H492</f>
        <v>0</v>
      </c>
      <c r="AR492" s="142" t="s">
        <v>200</v>
      </c>
      <c r="AT492" s="142" t="s">
        <v>309</v>
      </c>
      <c r="AU492" s="142" t="s">
        <v>90</v>
      </c>
      <c r="AY492" s="16" t="s">
        <v>127</v>
      </c>
      <c r="BE492" s="143">
        <f>IF(N492="základní",J492,0)</f>
        <v>0</v>
      </c>
      <c r="BF492" s="143">
        <f>IF(N492="snížená",J492,0)</f>
        <v>0</v>
      </c>
      <c r="BG492" s="143">
        <f>IF(N492="zákl. přenesená",J492,0)</f>
        <v>0</v>
      </c>
      <c r="BH492" s="143">
        <f>IF(N492="sníž. přenesená",J492,0)</f>
        <v>0</v>
      </c>
      <c r="BI492" s="143">
        <f>IF(N492="nulová",J492,0)</f>
        <v>0</v>
      </c>
      <c r="BJ492" s="16" t="s">
        <v>88</v>
      </c>
      <c r="BK492" s="143">
        <f>ROUND(I492*H492,2)</f>
        <v>0</v>
      </c>
      <c r="BL492" s="16" t="s">
        <v>134</v>
      </c>
      <c r="BM492" s="142" t="s">
        <v>502</v>
      </c>
    </row>
    <row r="493" spans="2:65" s="1" customFormat="1" ht="11.25">
      <c r="B493" s="31"/>
      <c r="D493" s="144" t="s">
        <v>136</v>
      </c>
      <c r="F493" s="145" t="s">
        <v>503</v>
      </c>
      <c r="I493" s="146"/>
      <c r="L493" s="31"/>
      <c r="M493" s="147"/>
      <c r="T493" s="55"/>
      <c r="AT493" s="16" t="s">
        <v>136</v>
      </c>
      <c r="AU493" s="16" t="s">
        <v>90</v>
      </c>
    </row>
    <row r="494" spans="2:65" s="12" customFormat="1" ht="11.25">
      <c r="B494" s="150"/>
      <c r="D494" s="144" t="s">
        <v>140</v>
      </c>
      <c r="E494" s="151" t="s">
        <v>1</v>
      </c>
      <c r="F494" s="152" t="s">
        <v>404</v>
      </c>
      <c r="H494" s="151" t="s">
        <v>1</v>
      </c>
      <c r="I494" s="153"/>
      <c r="L494" s="150"/>
      <c r="M494" s="154"/>
      <c r="T494" s="155"/>
      <c r="AT494" s="151" t="s">
        <v>140</v>
      </c>
      <c r="AU494" s="151" t="s">
        <v>90</v>
      </c>
      <c r="AV494" s="12" t="s">
        <v>88</v>
      </c>
      <c r="AW494" s="12" t="s">
        <v>36</v>
      </c>
      <c r="AX494" s="12" t="s">
        <v>80</v>
      </c>
      <c r="AY494" s="151" t="s">
        <v>127</v>
      </c>
    </row>
    <row r="495" spans="2:65" s="12" customFormat="1" ht="11.25">
      <c r="B495" s="150"/>
      <c r="D495" s="144" t="s">
        <v>140</v>
      </c>
      <c r="E495" s="151" t="s">
        <v>1</v>
      </c>
      <c r="F495" s="152" t="s">
        <v>142</v>
      </c>
      <c r="H495" s="151" t="s">
        <v>1</v>
      </c>
      <c r="I495" s="153"/>
      <c r="L495" s="150"/>
      <c r="M495" s="154"/>
      <c r="T495" s="155"/>
      <c r="AT495" s="151" t="s">
        <v>140</v>
      </c>
      <c r="AU495" s="151" t="s">
        <v>90</v>
      </c>
      <c r="AV495" s="12" t="s">
        <v>88</v>
      </c>
      <c r="AW495" s="12" t="s">
        <v>36</v>
      </c>
      <c r="AX495" s="12" t="s">
        <v>80</v>
      </c>
      <c r="AY495" s="151" t="s">
        <v>127</v>
      </c>
    </row>
    <row r="496" spans="2:65" s="13" customFormat="1" ht="11.25">
      <c r="B496" s="156"/>
      <c r="D496" s="144" t="s">
        <v>140</v>
      </c>
      <c r="E496" s="157" t="s">
        <v>1</v>
      </c>
      <c r="F496" s="158" t="s">
        <v>88</v>
      </c>
      <c r="H496" s="159">
        <v>1</v>
      </c>
      <c r="I496" s="160"/>
      <c r="L496" s="156"/>
      <c r="M496" s="161"/>
      <c r="T496" s="162"/>
      <c r="AT496" s="157" t="s">
        <v>140</v>
      </c>
      <c r="AU496" s="157" t="s">
        <v>90</v>
      </c>
      <c r="AV496" s="13" t="s">
        <v>90</v>
      </c>
      <c r="AW496" s="13" t="s">
        <v>36</v>
      </c>
      <c r="AX496" s="13" t="s">
        <v>80</v>
      </c>
      <c r="AY496" s="157" t="s">
        <v>127</v>
      </c>
    </row>
    <row r="497" spans="2:65" s="14" customFormat="1" ht="11.25">
      <c r="B497" s="163"/>
      <c r="D497" s="144" t="s">
        <v>140</v>
      </c>
      <c r="E497" s="164" t="s">
        <v>1</v>
      </c>
      <c r="F497" s="165" t="s">
        <v>146</v>
      </c>
      <c r="H497" s="166">
        <v>1</v>
      </c>
      <c r="I497" s="167"/>
      <c r="L497" s="163"/>
      <c r="M497" s="168"/>
      <c r="T497" s="169"/>
      <c r="AT497" s="164" t="s">
        <v>140</v>
      </c>
      <c r="AU497" s="164" t="s">
        <v>90</v>
      </c>
      <c r="AV497" s="14" t="s">
        <v>134</v>
      </c>
      <c r="AW497" s="14" t="s">
        <v>36</v>
      </c>
      <c r="AX497" s="14" t="s">
        <v>88</v>
      </c>
      <c r="AY497" s="164" t="s">
        <v>127</v>
      </c>
    </row>
    <row r="498" spans="2:65" s="1" customFormat="1" ht="24.2" customHeight="1">
      <c r="B498" s="31"/>
      <c r="C498" s="131" t="s">
        <v>504</v>
      </c>
      <c r="D498" s="131" t="s">
        <v>129</v>
      </c>
      <c r="E498" s="132" t="s">
        <v>505</v>
      </c>
      <c r="F498" s="133" t="s">
        <v>506</v>
      </c>
      <c r="G498" s="134" t="s">
        <v>203</v>
      </c>
      <c r="H498" s="135">
        <v>3</v>
      </c>
      <c r="I498" s="136"/>
      <c r="J498" s="137">
        <f>ROUND(I498*H498,2)</f>
        <v>0</v>
      </c>
      <c r="K498" s="133" t="s">
        <v>133</v>
      </c>
      <c r="L498" s="31"/>
      <c r="M498" s="138" t="s">
        <v>1</v>
      </c>
      <c r="N498" s="139" t="s">
        <v>45</v>
      </c>
      <c r="P498" s="140">
        <f>O498*H498</f>
        <v>0</v>
      </c>
      <c r="Q498" s="140">
        <v>1.67E-3</v>
      </c>
      <c r="R498" s="140">
        <f>Q498*H498</f>
        <v>5.0100000000000006E-3</v>
      </c>
      <c r="S498" s="140">
        <v>0</v>
      </c>
      <c r="T498" s="141">
        <f>S498*H498</f>
        <v>0</v>
      </c>
      <c r="AR498" s="142" t="s">
        <v>134</v>
      </c>
      <c r="AT498" s="142" t="s">
        <v>129</v>
      </c>
      <c r="AU498" s="142" t="s">
        <v>90</v>
      </c>
      <c r="AY498" s="16" t="s">
        <v>127</v>
      </c>
      <c r="BE498" s="143">
        <f>IF(N498="základní",J498,0)</f>
        <v>0</v>
      </c>
      <c r="BF498" s="143">
        <f>IF(N498="snížená",J498,0)</f>
        <v>0</v>
      </c>
      <c r="BG498" s="143">
        <f>IF(N498="zákl. přenesená",J498,0)</f>
        <v>0</v>
      </c>
      <c r="BH498" s="143">
        <f>IF(N498="sníž. přenesená",J498,0)</f>
        <v>0</v>
      </c>
      <c r="BI498" s="143">
        <f>IF(N498="nulová",J498,0)</f>
        <v>0</v>
      </c>
      <c r="BJ498" s="16" t="s">
        <v>88</v>
      </c>
      <c r="BK498" s="143">
        <f>ROUND(I498*H498,2)</f>
        <v>0</v>
      </c>
      <c r="BL498" s="16" t="s">
        <v>134</v>
      </c>
      <c r="BM498" s="142" t="s">
        <v>507</v>
      </c>
    </row>
    <row r="499" spans="2:65" s="1" customFormat="1" ht="29.25">
      <c r="B499" s="31"/>
      <c r="D499" s="144" t="s">
        <v>136</v>
      </c>
      <c r="F499" s="145" t="s">
        <v>508</v>
      </c>
      <c r="I499" s="146"/>
      <c r="L499" s="31"/>
      <c r="M499" s="147"/>
      <c r="T499" s="55"/>
      <c r="AT499" s="16" t="s">
        <v>136</v>
      </c>
      <c r="AU499" s="16" t="s">
        <v>90</v>
      </c>
    </row>
    <row r="500" spans="2:65" s="1" customFormat="1" ht="11.25">
      <c r="B500" s="31"/>
      <c r="D500" s="148" t="s">
        <v>138</v>
      </c>
      <c r="F500" s="149" t="s">
        <v>509</v>
      </c>
      <c r="I500" s="146"/>
      <c r="L500" s="31"/>
      <c r="M500" s="147"/>
      <c r="T500" s="55"/>
      <c r="AT500" s="16" t="s">
        <v>138</v>
      </c>
      <c r="AU500" s="16" t="s">
        <v>90</v>
      </c>
    </row>
    <row r="501" spans="2:65" s="12" customFormat="1" ht="11.25">
      <c r="B501" s="150"/>
      <c r="D501" s="144" t="s">
        <v>140</v>
      </c>
      <c r="E501" s="151" t="s">
        <v>1</v>
      </c>
      <c r="F501" s="152" t="s">
        <v>404</v>
      </c>
      <c r="H501" s="151" t="s">
        <v>1</v>
      </c>
      <c r="I501" s="153"/>
      <c r="L501" s="150"/>
      <c r="M501" s="154"/>
      <c r="T501" s="155"/>
      <c r="AT501" s="151" t="s">
        <v>140</v>
      </c>
      <c r="AU501" s="151" t="s">
        <v>90</v>
      </c>
      <c r="AV501" s="12" t="s">
        <v>88</v>
      </c>
      <c r="AW501" s="12" t="s">
        <v>36</v>
      </c>
      <c r="AX501" s="12" t="s">
        <v>80</v>
      </c>
      <c r="AY501" s="151" t="s">
        <v>127</v>
      </c>
    </row>
    <row r="502" spans="2:65" s="12" customFormat="1" ht="11.25">
      <c r="B502" s="150"/>
      <c r="D502" s="144" t="s">
        <v>140</v>
      </c>
      <c r="E502" s="151" t="s">
        <v>1</v>
      </c>
      <c r="F502" s="152" t="s">
        <v>142</v>
      </c>
      <c r="H502" s="151" t="s">
        <v>1</v>
      </c>
      <c r="I502" s="153"/>
      <c r="L502" s="150"/>
      <c r="M502" s="154"/>
      <c r="T502" s="155"/>
      <c r="AT502" s="151" t="s">
        <v>140</v>
      </c>
      <c r="AU502" s="151" t="s">
        <v>90</v>
      </c>
      <c r="AV502" s="12" t="s">
        <v>88</v>
      </c>
      <c r="AW502" s="12" t="s">
        <v>36</v>
      </c>
      <c r="AX502" s="12" t="s">
        <v>80</v>
      </c>
      <c r="AY502" s="151" t="s">
        <v>127</v>
      </c>
    </row>
    <row r="503" spans="2:65" s="13" customFormat="1" ht="11.25">
      <c r="B503" s="156"/>
      <c r="D503" s="144" t="s">
        <v>140</v>
      </c>
      <c r="E503" s="157" t="s">
        <v>1</v>
      </c>
      <c r="F503" s="158" t="s">
        <v>443</v>
      </c>
      <c r="H503" s="159">
        <v>3</v>
      </c>
      <c r="I503" s="160"/>
      <c r="L503" s="156"/>
      <c r="M503" s="161"/>
      <c r="T503" s="162"/>
      <c r="AT503" s="157" t="s">
        <v>140</v>
      </c>
      <c r="AU503" s="157" t="s">
        <v>90</v>
      </c>
      <c r="AV503" s="13" t="s">
        <v>90</v>
      </c>
      <c r="AW503" s="13" t="s">
        <v>36</v>
      </c>
      <c r="AX503" s="13" t="s">
        <v>80</v>
      </c>
      <c r="AY503" s="157" t="s">
        <v>127</v>
      </c>
    </row>
    <row r="504" spans="2:65" s="14" customFormat="1" ht="11.25">
      <c r="B504" s="163"/>
      <c r="D504" s="144" t="s">
        <v>140</v>
      </c>
      <c r="E504" s="164" t="s">
        <v>1</v>
      </c>
      <c r="F504" s="165" t="s">
        <v>146</v>
      </c>
      <c r="H504" s="166">
        <v>3</v>
      </c>
      <c r="I504" s="167"/>
      <c r="L504" s="163"/>
      <c r="M504" s="168"/>
      <c r="T504" s="169"/>
      <c r="AT504" s="164" t="s">
        <v>140</v>
      </c>
      <c r="AU504" s="164" t="s">
        <v>90</v>
      </c>
      <c r="AV504" s="14" t="s">
        <v>134</v>
      </c>
      <c r="AW504" s="14" t="s">
        <v>36</v>
      </c>
      <c r="AX504" s="14" t="s">
        <v>88</v>
      </c>
      <c r="AY504" s="164" t="s">
        <v>127</v>
      </c>
    </row>
    <row r="505" spans="2:65" s="1" customFormat="1" ht="24.2" customHeight="1">
      <c r="B505" s="31"/>
      <c r="C505" s="170" t="s">
        <v>510</v>
      </c>
      <c r="D505" s="170" t="s">
        <v>309</v>
      </c>
      <c r="E505" s="171" t="s">
        <v>511</v>
      </c>
      <c r="F505" s="172" t="s">
        <v>512</v>
      </c>
      <c r="G505" s="173" t="s">
        <v>203</v>
      </c>
      <c r="H505" s="174">
        <v>2</v>
      </c>
      <c r="I505" s="175"/>
      <c r="J505" s="176">
        <f>ROUND(I505*H505,2)</f>
        <v>0</v>
      </c>
      <c r="K505" s="172" t="s">
        <v>133</v>
      </c>
      <c r="L505" s="177"/>
      <c r="M505" s="178" t="s">
        <v>1</v>
      </c>
      <c r="N505" s="179" t="s">
        <v>45</v>
      </c>
      <c r="P505" s="140">
        <f>O505*H505</f>
        <v>0</v>
      </c>
      <c r="Q505" s="140">
        <v>1.24E-2</v>
      </c>
      <c r="R505" s="140">
        <f>Q505*H505</f>
        <v>2.4799999999999999E-2</v>
      </c>
      <c r="S505" s="140">
        <v>0</v>
      </c>
      <c r="T505" s="141">
        <f>S505*H505</f>
        <v>0</v>
      </c>
      <c r="AR505" s="142" t="s">
        <v>200</v>
      </c>
      <c r="AT505" s="142" t="s">
        <v>309</v>
      </c>
      <c r="AU505" s="142" t="s">
        <v>90</v>
      </c>
      <c r="AY505" s="16" t="s">
        <v>127</v>
      </c>
      <c r="BE505" s="143">
        <f>IF(N505="základní",J505,0)</f>
        <v>0</v>
      </c>
      <c r="BF505" s="143">
        <f>IF(N505="snížená",J505,0)</f>
        <v>0</v>
      </c>
      <c r="BG505" s="143">
        <f>IF(N505="zákl. přenesená",J505,0)</f>
        <v>0</v>
      </c>
      <c r="BH505" s="143">
        <f>IF(N505="sníž. přenesená",J505,0)</f>
        <v>0</v>
      </c>
      <c r="BI505" s="143">
        <f>IF(N505="nulová",J505,0)</f>
        <v>0</v>
      </c>
      <c r="BJ505" s="16" t="s">
        <v>88</v>
      </c>
      <c r="BK505" s="143">
        <f>ROUND(I505*H505,2)</f>
        <v>0</v>
      </c>
      <c r="BL505" s="16" t="s">
        <v>134</v>
      </c>
      <c r="BM505" s="142" t="s">
        <v>513</v>
      </c>
    </row>
    <row r="506" spans="2:65" s="1" customFormat="1" ht="19.5">
      <c r="B506" s="31"/>
      <c r="D506" s="144" t="s">
        <v>136</v>
      </c>
      <c r="F506" s="145" t="s">
        <v>512</v>
      </c>
      <c r="I506" s="146"/>
      <c r="L506" s="31"/>
      <c r="M506" s="147"/>
      <c r="T506" s="55"/>
      <c r="AT506" s="16" t="s">
        <v>136</v>
      </c>
      <c r="AU506" s="16" t="s">
        <v>90</v>
      </c>
    </row>
    <row r="507" spans="2:65" s="12" customFormat="1" ht="11.25">
      <c r="B507" s="150"/>
      <c r="D507" s="144" t="s">
        <v>140</v>
      </c>
      <c r="E507" s="151" t="s">
        <v>1</v>
      </c>
      <c r="F507" s="152" t="s">
        <v>404</v>
      </c>
      <c r="H507" s="151" t="s">
        <v>1</v>
      </c>
      <c r="I507" s="153"/>
      <c r="L507" s="150"/>
      <c r="M507" s="154"/>
      <c r="T507" s="155"/>
      <c r="AT507" s="151" t="s">
        <v>140</v>
      </c>
      <c r="AU507" s="151" t="s">
        <v>90</v>
      </c>
      <c r="AV507" s="12" t="s">
        <v>88</v>
      </c>
      <c r="AW507" s="12" t="s">
        <v>36</v>
      </c>
      <c r="AX507" s="12" t="s">
        <v>80</v>
      </c>
      <c r="AY507" s="151" t="s">
        <v>127</v>
      </c>
    </row>
    <row r="508" spans="2:65" s="12" customFormat="1" ht="11.25">
      <c r="B508" s="150"/>
      <c r="D508" s="144" t="s">
        <v>140</v>
      </c>
      <c r="E508" s="151" t="s">
        <v>1</v>
      </c>
      <c r="F508" s="152" t="s">
        <v>142</v>
      </c>
      <c r="H508" s="151" t="s">
        <v>1</v>
      </c>
      <c r="I508" s="153"/>
      <c r="L508" s="150"/>
      <c r="M508" s="154"/>
      <c r="T508" s="155"/>
      <c r="AT508" s="151" t="s">
        <v>140</v>
      </c>
      <c r="AU508" s="151" t="s">
        <v>90</v>
      </c>
      <c r="AV508" s="12" t="s">
        <v>88</v>
      </c>
      <c r="AW508" s="12" t="s">
        <v>36</v>
      </c>
      <c r="AX508" s="12" t="s">
        <v>80</v>
      </c>
      <c r="AY508" s="151" t="s">
        <v>127</v>
      </c>
    </row>
    <row r="509" spans="2:65" s="13" customFormat="1" ht="11.25">
      <c r="B509" s="156"/>
      <c r="D509" s="144" t="s">
        <v>140</v>
      </c>
      <c r="E509" s="157" t="s">
        <v>1</v>
      </c>
      <c r="F509" s="158" t="s">
        <v>90</v>
      </c>
      <c r="H509" s="159">
        <v>2</v>
      </c>
      <c r="I509" s="160"/>
      <c r="L509" s="156"/>
      <c r="M509" s="161"/>
      <c r="T509" s="162"/>
      <c r="AT509" s="157" t="s">
        <v>140</v>
      </c>
      <c r="AU509" s="157" t="s">
        <v>90</v>
      </c>
      <c r="AV509" s="13" t="s">
        <v>90</v>
      </c>
      <c r="AW509" s="13" t="s">
        <v>36</v>
      </c>
      <c r="AX509" s="13" t="s">
        <v>80</v>
      </c>
      <c r="AY509" s="157" t="s">
        <v>127</v>
      </c>
    </row>
    <row r="510" spans="2:65" s="14" customFormat="1" ht="11.25">
      <c r="B510" s="163"/>
      <c r="D510" s="144" t="s">
        <v>140</v>
      </c>
      <c r="E510" s="164" t="s">
        <v>1</v>
      </c>
      <c r="F510" s="165" t="s">
        <v>146</v>
      </c>
      <c r="H510" s="166">
        <v>2</v>
      </c>
      <c r="I510" s="167"/>
      <c r="L510" s="163"/>
      <c r="M510" s="168"/>
      <c r="T510" s="169"/>
      <c r="AT510" s="164" t="s">
        <v>140</v>
      </c>
      <c r="AU510" s="164" t="s">
        <v>90</v>
      </c>
      <c r="AV510" s="14" t="s">
        <v>134</v>
      </c>
      <c r="AW510" s="14" t="s">
        <v>36</v>
      </c>
      <c r="AX510" s="14" t="s">
        <v>88</v>
      </c>
      <c r="AY510" s="164" t="s">
        <v>127</v>
      </c>
    </row>
    <row r="511" spans="2:65" s="1" customFormat="1" ht="21.75" customHeight="1">
      <c r="B511" s="31"/>
      <c r="C511" s="170" t="s">
        <v>514</v>
      </c>
      <c r="D511" s="170" t="s">
        <v>309</v>
      </c>
      <c r="E511" s="171" t="s">
        <v>515</v>
      </c>
      <c r="F511" s="172" t="s">
        <v>516</v>
      </c>
      <c r="G511" s="173" t="s">
        <v>203</v>
      </c>
      <c r="H511" s="174">
        <v>1</v>
      </c>
      <c r="I511" s="175"/>
      <c r="J511" s="176">
        <f>ROUND(I511*H511,2)</f>
        <v>0</v>
      </c>
      <c r="K511" s="172" t="s">
        <v>133</v>
      </c>
      <c r="L511" s="177"/>
      <c r="M511" s="178" t="s">
        <v>1</v>
      </c>
      <c r="N511" s="179" t="s">
        <v>45</v>
      </c>
      <c r="P511" s="140">
        <f>O511*H511</f>
        <v>0</v>
      </c>
      <c r="Q511" s="140">
        <v>1.3100000000000001E-2</v>
      </c>
      <c r="R511" s="140">
        <f>Q511*H511</f>
        <v>1.3100000000000001E-2</v>
      </c>
      <c r="S511" s="140">
        <v>0</v>
      </c>
      <c r="T511" s="141">
        <f>S511*H511</f>
        <v>0</v>
      </c>
      <c r="AR511" s="142" t="s">
        <v>200</v>
      </c>
      <c r="AT511" s="142" t="s">
        <v>309</v>
      </c>
      <c r="AU511" s="142" t="s">
        <v>90</v>
      </c>
      <c r="AY511" s="16" t="s">
        <v>127</v>
      </c>
      <c r="BE511" s="143">
        <f>IF(N511="základní",J511,0)</f>
        <v>0</v>
      </c>
      <c r="BF511" s="143">
        <f>IF(N511="snížená",J511,0)</f>
        <v>0</v>
      </c>
      <c r="BG511" s="143">
        <f>IF(N511="zákl. přenesená",J511,0)</f>
        <v>0</v>
      </c>
      <c r="BH511" s="143">
        <f>IF(N511="sníž. přenesená",J511,0)</f>
        <v>0</v>
      </c>
      <c r="BI511" s="143">
        <f>IF(N511="nulová",J511,0)</f>
        <v>0</v>
      </c>
      <c r="BJ511" s="16" t="s">
        <v>88</v>
      </c>
      <c r="BK511" s="143">
        <f>ROUND(I511*H511,2)</f>
        <v>0</v>
      </c>
      <c r="BL511" s="16" t="s">
        <v>134</v>
      </c>
      <c r="BM511" s="142" t="s">
        <v>517</v>
      </c>
    </row>
    <row r="512" spans="2:65" s="1" customFormat="1" ht="11.25">
      <c r="B512" s="31"/>
      <c r="D512" s="144" t="s">
        <v>136</v>
      </c>
      <c r="F512" s="145" t="s">
        <v>516</v>
      </c>
      <c r="I512" s="146"/>
      <c r="L512" s="31"/>
      <c r="M512" s="147"/>
      <c r="T512" s="55"/>
      <c r="AT512" s="16" t="s">
        <v>136</v>
      </c>
      <c r="AU512" s="16" t="s">
        <v>90</v>
      </c>
    </row>
    <row r="513" spans="2:65" s="12" customFormat="1" ht="11.25">
      <c r="B513" s="150"/>
      <c r="D513" s="144" t="s">
        <v>140</v>
      </c>
      <c r="E513" s="151" t="s">
        <v>1</v>
      </c>
      <c r="F513" s="152" t="s">
        <v>404</v>
      </c>
      <c r="H513" s="151" t="s">
        <v>1</v>
      </c>
      <c r="I513" s="153"/>
      <c r="L513" s="150"/>
      <c r="M513" s="154"/>
      <c r="T513" s="155"/>
      <c r="AT513" s="151" t="s">
        <v>140</v>
      </c>
      <c r="AU513" s="151" t="s">
        <v>90</v>
      </c>
      <c r="AV513" s="12" t="s">
        <v>88</v>
      </c>
      <c r="AW513" s="12" t="s">
        <v>36</v>
      </c>
      <c r="AX513" s="12" t="s">
        <v>80</v>
      </c>
      <c r="AY513" s="151" t="s">
        <v>127</v>
      </c>
    </row>
    <row r="514" spans="2:65" s="12" customFormat="1" ht="11.25">
      <c r="B514" s="150"/>
      <c r="D514" s="144" t="s">
        <v>140</v>
      </c>
      <c r="E514" s="151" t="s">
        <v>1</v>
      </c>
      <c r="F514" s="152" t="s">
        <v>142</v>
      </c>
      <c r="H514" s="151" t="s">
        <v>1</v>
      </c>
      <c r="I514" s="153"/>
      <c r="L514" s="150"/>
      <c r="M514" s="154"/>
      <c r="T514" s="155"/>
      <c r="AT514" s="151" t="s">
        <v>140</v>
      </c>
      <c r="AU514" s="151" t="s">
        <v>90</v>
      </c>
      <c r="AV514" s="12" t="s">
        <v>88</v>
      </c>
      <c r="AW514" s="12" t="s">
        <v>36</v>
      </c>
      <c r="AX514" s="12" t="s">
        <v>80</v>
      </c>
      <c r="AY514" s="151" t="s">
        <v>127</v>
      </c>
    </row>
    <row r="515" spans="2:65" s="13" customFormat="1" ht="11.25">
      <c r="B515" s="156"/>
      <c r="D515" s="144" t="s">
        <v>140</v>
      </c>
      <c r="E515" s="157" t="s">
        <v>1</v>
      </c>
      <c r="F515" s="158" t="s">
        <v>88</v>
      </c>
      <c r="H515" s="159">
        <v>1</v>
      </c>
      <c r="I515" s="160"/>
      <c r="L515" s="156"/>
      <c r="M515" s="161"/>
      <c r="T515" s="162"/>
      <c r="AT515" s="157" t="s">
        <v>140</v>
      </c>
      <c r="AU515" s="157" t="s">
        <v>90</v>
      </c>
      <c r="AV515" s="13" t="s">
        <v>90</v>
      </c>
      <c r="AW515" s="13" t="s">
        <v>36</v>
      </c>
      <c r="AX515" s="13" t="s">
        <v>80</v>
      </c>
      <c r="AY515" s="157" t="s">
        <v>127</v>
      </c>
    </row>
    <row r="516" spans="2:65" s="14" customFormat="1" ht="11.25">
      <c r="B516" s="163"/>
      <c r="D516" s="144" t="s">
        <v>140</v>
      </c>
      <c r="E516" s="164" t="s">
        <v>1</v>
      </c>
      <c r="F516" s="165" t="s">
        <v>146</v>
      </c>
      <c r="H516" s="166">
        <v>1</v>
      </c>
      <c r="I516" s="167"/>
      <c r="L516" s="163"/>
      <c r="M516" s="168"/>
      <c r="T516" s="169"/>
      <c r="AT516" s="164" t="s">
        <v>140</v>
      </c>
      <c r="AU516" s="164" t="s">
        <v>90</v>
      </c>
      <c r="AV516" s="14" t="s">
        <v>134</v>
      </c>
      <c r="AW516" s="14" t="s">
        <v>36</v>
      </c>
      <c r="AX516" s="14" t="s">
        <v>88</v>
      </c>
      <c r="AY516" s="164" t="s">
        <v>127</v>
      </c>
    </row>
    <row r="517" spans="2:65" s="1" customFormat="1" ht="24.2" customHeight="1">
      <c r="B517" s="31"/>
      <c r="C517" s="131" t="s">
        <v>343</v>
      </c>
      <c r="D517" s="131" t="s">
        <v>129</v>
      </c>
      <c r="E517" s="132" t="s">
        <v>518</v>
      </c>
      <c r="F517" s="133" t="s">
        <v>519</v>
      </c>
      <c r="G517" s="134" t="s">
        <v>203</v>
      </c>
      <c r="H517" s="135">
        <v>1</v>
      </c>
      <c r="I517" s="136"/>
      <c r="J517" s="137">
        <f>ROUND(I517*H517,2)</f>
        <v>0</v>
      </c>
      <c r="K517" s="133" t="s">
        <v>133</v>
      </c>
      <c r="L517" s="31"/>
      <c r="M517" s="138" t="s">
        <v>1</v>
      </c>
      <c r="N517" s="139" t="s">
        <v>45</v>
      </c>
      <c r="P517" s="140">
        <f>O517*H517</f>
        <v>0</v>
      </c>
      <c r="Q517" s="140">
        <v>1.7099999999999999E-3</v>
      </c>
      <c r="R517" s="140">
        <f>Q517*H517</f>
        <v>1.7099999999999999E-3</v>
      </c>
      <c r="S517" s="140">
        <v>0</v>
      </c>
      <c r="T517" s="141">
        <f>S517*H517</f>
        <v>0</v>
      </c>
      <c r="AR517" s="142" t="s">
        <v>134</v>
      </c>
      <c r="AT517" s="142" t="s">
        <v>129</v>
      </c>
      <c r="AU517" s="142" t="s">
        <v>90</v>
      </c>
      <c r="AY517" s="16" t="s">
        <v>127</v>
      </c>
      <c r="BE517" s="143">
        <f>IF(N517="základní",J517,0)</f>
        <v>0</v>
      </c>
      <c r="BF517" s="143">
        <f>IF(N517="snížená",J517,0)</f>
        <v>0</v>
      </c>
      <c r="BG517" s="143">
        <f>IF(N517="zákl. přenesená",J517,0)</f>
        <v>0</v>
      </c>
      <c r="BH517" s="143">
        <f>IF(N517="sníž. přenesená",J517,0)</f>
        <v>0</v>
      </c>
      <c r="BI517" s="143">
        <f>IF(N517="nulová",J517,0)</f>
        <v>0</v>
      </c>
      <c r="BJ517" s="16" t="s">
        <v>88</v>
      </c>
      <c r="BK517" s="143">
        <f>ROUND(I517*H517,2)</f>
        <v>0</v>
      </c>
      <c r="BL517" s="16" t="s">
        <v>134</v>
      </c>
      <c r="BM517" s="142" t="s">
        <v>520</v>
      </c>
    </row>
    <row r="518" spans="2:65" s="1" customFormat="1" ht="29.25">
      <c r="B518" s="31"/>
      <c r="D518" s="144" t="s">
        <v>136</v>
      </c>
      <c r="F518" s="145" t="s">
        <v>521</v>
      </c>
      <c r="I518" s="146"/>
      <c r="L518" s="31"/>
      <c r="M518" s="147"/>
      <c r="T518" s="55"/>
      <c r="AT518" s="16" t="s">
        <v>136</v>
      </c>
      <c r="AU518" s="16" t="s">
        <v>90</v>
      </c>
    </row>
    <row r="519" spans="2:65" s="1" customFormat="1" ht="11.25">
      <c r="B519" s="31"/>
      <c r="D519" s="148" t="s">
        <v>138</v>
      </c>
      <c r="F519" s="149" t="s">
        <v>522</v>
      </c>
      <c r="I519" s="146"/>
      <c r="L519" s="31"/>
      <c r="M519" s="147"/>
      <c r="T519" s="55"/>
      <c r="AT519" s="16" t="s">
        <v>138</v>
      </c>
      <c r="AU519" s="16" t="s">
        <v>90</v>
      </c>
    </row>
    <row r="520" spans="2:65" s="12" customFormat="1" ht="11.25">
      <c r="B520" s="150"/>
      <c r="D520" s="144" t="s">
        <v>140</v>
      </c>
      <c r="E520" s="151" t="s">
        <v>1</v>
      </c>
      <c r="F520" s="152" t="s">
        <v>404</v>
      </c>
      <c r="H520" s="151" t="s">
        <v>1</v>
      </c>
      <c r="I520" s="153"/>
      <c r="L520" s="150"/>
      <c r="M520" s="154"/>
      <c r="T520" s="155"/>
      <c r="AT520" s="151" t="s">
        <v>140</v>
      </c>
      <c r="AU520" s="151" t="s">
        <v>90</v>
      </c>
      <c r="AV520" s="12" t="s">
        <v>88</v>
      </c>
      <c r="AW520" s="12" t="s">
        <v>36</v>
      </c>
      <c r="AX520" s="12" t="s">
        <v>80</v>
      </c>
      <c r="AY520" s="151" t="s">
        <v>127</v>
      </c>
    </row>
    <row r="521" spans="2:65" s="12" customFormat="1" ht="11.25">
      <c r="B521" s="150"/>
      <c r="D521" s="144" t="s">
        <v>140</v>
      </c>
      <c r="E521" s="151" t="s">
        <v>1</v>
      </c>
      <c r="F521" s="152" t="s">
        <v>142</v>
      </c>
      <c r="H521" s="151" t="s">
        <v>1</v>
      </c>
      <c r="I521" s="153"/>
      <c r="L521" s="150"/>
      <c r="M521" s="154"/>
      <c r="T521" s="155"/>
      <c r="AT521" s="151" t="s">
        <v>140</v>
      </c>
      <c r="AU521" s="151" t="s">
        <v>90</v>
      </c>
      <c r="AV521" s="12" t="s">
        <v>88</v>
      </c>
      <c r="AW521" s="12" t="s">
        <v>36</v>
      </c>
      <c r="AX521" s="12" t="s">
        <v>80</v>
      </c>
      <c r="AY521" s="151" t="s">
        <v>127</v>
      </c>
    </row>
    <row r="522" spans="2:65" s="13" customFormat="1" ht="11.25">
      <c r="B522" s="156"/>
      <c r="D522" s="144" t="s">
        <v>140</v>
      </c>
      <c r="E522" s="157" t="s">
        <v>1</v>
      </c>
      <c r="F522" s="158" t="s">
        <v>88</v>
      </c>
      <c r="H522" s="159">
        <v>1</v>
      </c>
      <c r="I522" s="160"/>
      <c r="L522" s="156"/>
      <c r="M522" s="161"/>
      <c r="T522" s="162"/>
      <c r="AT522" s="157" t="s">
        <v>140</v>
      </c>
      <c r="AU522" s="157" t="s">
        <v>90</v>
      </c>
      <c r="AV522" s="13" t="s">
        <v>90</v>
      </c>
      <c r="AW522" s="13" t="s">
        <v>36</v>
      </c>
      <c r="AX522" s="13" t="s">
        <v>80</v>
      </c>
      <c r="AY522" s="157" t="s">
        <v>127</v>
      </c>
    </row>
    <row r="523" spans="2:65" s="14" customFormat="1" ht="11.25">
      <c r="B523" s="163"/>
      <c r="D523" s="144" t="s">
        <v>140</v>
      </c>
      <c r="E523" s="164" t="s">
        <v>1</v>
      </c>
      <c r="F523" s="165" t="s">
        <v>146</v>
      </c>
      <c r="H523" s="166">
        <v>1</v>
      </c>
      <c r="I523" s="167"/>
      <c r="L523" s="163"/>
      <c r="M523" s="168"/>
      <c r="T523" s="169"/>
      <c r="AT523" s="164" t="s">
        <v>140</v>
      </c>
      <c r="AU523" s="164" t="s">
        <v>90</v>
      </c>
      <c r="AV523" s="14" t="s">
        <v>134</v>
      </c>
      <c r="AW523" s="14" t="s">
        <v>36</v>
      </c>
      <c r="AX523" s="14" t="s">
        <v>88</v>
      </c>
      <c r="AY523" s="164" t="s">
        <v>127</v>
      </c>
    </row>
    <row r="524" spans="2:65" s="1" customFormat="1" ht="24.2" customHeight="1">
      <c r="B524" s="31"/>
      <c r="C524" s="170" t="s">
        <v>523</v>
      </c>
      <c r="D524" s="170" t="s">
        <v>309</v>
      </c>
      <c r="E524" s="171" t="s">
        <v>524</v>
      </c>
      <c r="F524" s="172" t="s">
        <v>525</v>
      </c>
      <c r="G524" s="173" t="s">
        <v>203</v>
      </c>
      <c r="H524" s="174">
        <v>1</v>
      </c>
      <c r="I524" s="175"/>
      <c r="J524" s="176">
        <f>ROUND(I524*H524,2)</f>
        <v>0</v>
      </c>
      <c r="K524" s="172" t="s">
        <v>133</v>
      </c>
      <c r="L524" s="177"/>
      <c r="M524" s="178" t="s">
        <v>1</v>
      </c>
      <c r="N524" s="179" t="s">
        <v>45</v>
      </c>
      <c r="P524" s="140">
        <f>O524*H524</f>
        <v>0</v>
      </c>
      <c r="Q524" s="140">
        <v>2.7199999999999998E-2</v>
      </c>
      <c r="R524" s="140">
        <f>Q524*H524</f>
        <v>2.7199999999999998E-2</v>
      </c>
      <c r="S524" s="140">
        <v>0</v>
      </c>
      <c r="T524" s="141">
        <f>S524*H524</f>
        <v>0</v>
      </c>
      <c r="AR524" s="142" t="s">
        <v>200</v>
      </c>
      <c r="AT524" s="142" t="s">
        <v>309</v>
      </c>
      <c r="AU524" s="142" t="s">
        <v>90</v>
      </c>
      <c r="AY524" s="16" t="s">
        <v>127</v>
      </c>
      <c r="BE524" s="143">
        <f>IF(N524="základní",J524,0)</f>
        <v>0</v>
      </c>
      <c r="BF524" s="143">
        <f>IF(N524="snížená",J524,0)</f>
        <v>0</v>
      </c>
      <c r="BG524" s="143">
        <f>IF(N524="zákl. přenesená",J524,0)</f>
        <v>0</v>
      </c>
      <c r="BH524" s="143">
        <f>IF(N524="sníž. přenesená",J524,0)</f>
        <v>0</v>
      </c>
      <c r="BI524" s="143">
        <f>IF(N524="nulová",J524,0)</f>
        <v>0</v>
      </c>
      <c r="BJ524" s="16" t="s">
        <v>88</v>
      </c>
      <c r="BK524" s="143">
        <f>ROUND(I524*H524,2)</f>
        <v>0</v>
      </c>
      <c r="BL524" s="16" t="s">
        <v>134</v>
      </c>
      <c r="BM524" s="142" t="s">
        <v>526</v>
      </c>
    </row>
    <row r="525" spans="2:65" s="1" customFormat="1" ht="19.5">
      <c r="B525" s="31"/>
      <c r="D525" s="144" t="s">
        <v>136</v>
      </c>
      <c r="F525" s="145" t="s">
        <v>525</v>
      </c>
      <c r="I525" s="146"/>
      <c r="L525" s="31"/>
      <c r="M525" s="147"/>
      <c r="T525" s="55"/>
      <c r="AT525" s="16" t="s">
        <v>136</v>
      </c>
      <c r="AU525" s="16" t="s">
        <v>90</v>
      </c>
    </row>
    <row r="526" spans="2:65" s="12" customFormat="1" ht="11.25">
      <c r="B526" s="150"/>
      <c r="D526" s="144" t="s">
        <v>140</v>
      </c>
      <c r="E526" s="151" t="s">
        <v>1</v>
      </c>
      <c r="F526" s="152" t="s">
        <v>404</v>
      </c>
      <c r="H526" s="151" t="s">
        <v>1</v>
      </c>
      <c r="I526" s="153"/>
      <c r="L526" s="150"/>
      <c r="M526" s="154"/>
      <c r="T526" s="155"/>
      <c r="AT526" s="151" t="s">
        <v>140</v>
      </c>
      <c r="AU526" s="151" t="s">
        <v>90</v>
      </c>
      <c r="AV526" s="12" t="s">
        <v>88</v>
      </c>
      <c r="AW526" s="12" t="s">
        <v>36</v>
      </c>
      <c r="AX526" s="12" t="s">
        <v>80</v>
      </c>
      <c r="AY526" s="151" t="s">
        <v>127</v>
      </c>
    </row>
    <row r="527" spans="2:65" s="12" customFormat="1" ht="11.25">
      <c r="B527" s="150"/>
      <c r="D527" s="144" t="s">
        <v>140</v>
      </c>
      <c r="E527" s="151" t="s">
        <v>1</v>
      </c>
      <c r="F527" s="152" t="s">
        <v>142</v>
      </c>
      <c r="H527" s="151" t="s">
        <v>1</v>
      </c>
      <c r="I527" s="153"/>
      <c r="L527" s="150"/>
      <c r="M527" s="154"/>
      <c r="T527" s="155"/>
      <c r="AT527" s="151" t="s">
        <v>140</v>
      </c>
      <c r="AU527" s="151" t="s">
        <v>90</v>
      </c>
      <c r="AV527" s="12" t="s">
        <v>88</v>
      </c>
      <c r="AW527" s="12" t="s">
        <v>36</v>
      </c>
      <c r="AX527" s="12" t="s">
        <v>80</v>
      </c>
      <c r="AY527" s="151" t="s">
        <v>127</v>
      </c>
    </row>
    <row r="528" spans="2:65" s="13" customFormat="1" ht="11.25">
      <c r="B528" s="156"/>
      <c r="D528" s="144" t="s">
        <v>140</v>
      </c>
      <c r="E528" s="157" t="s">
        <v>1</v>
      </c>
      <c r="F528" s="158" t="s">
        <v>88</v>
      </c>
      <c r="H528" s="159">
        <v>1</v>
      </c>
      <c r="I528" s="160"/>
      <c r="L528" s="156"/>
      <c r="M528" s="161"/>
      <c r="T528" s="162"/>
      <c r="AT528" s="157" t="s">
        <v>140</v>
      </c>
      <c r="AU528" s="157" t="s">
        <v>90</v>
      </c>
      <c r="AV528" s="13" t="s">
        <v>90</v>
      </c>
      <c r="AW528" s="13" t="s">
        <v>36</v>
      </c>
      <c r="AX528" s="13" t="s">
        <v>80</v>
      </c>
      <c r="AY528" s="157" t="s">
        <v>127</v>
      </c>
    </row>
    <row r="529" spans="2:65" s="14" customFormat="1" ht="11.25">
      <c r="B529" s="163"/>
      <c r="D529" s="144" t="s">
        <v>140</v>
      </c>
      <c r="E529" s="164" t="s">
        <v>1</v>
      </c>
      <c r="F529" s="165" t="s">
        <v>146</v>
      </c>
      <c r="H529" s="166">
        <v>1</v>
      </c>
      <c r="I529" s="167"/>
      <c r="L529" s="163"/>
      <c r="M529" s="168"/>
      <c r="T529" s="169"/>
      <c r="AT529" s="164" t="s">
        <v>140</v>
      </c>
      <c r="AU529" s="164" t="s">
        <v>90</v>
      </c>
      <c r="AV529" s="14" t="s">
        <v>134</v>
      </c>
      <c r="AW529" s="14" t="s">
        <v>36</v>
      </c>
      <c r="AX529" s="14" t="s">
        <v>88</v>
      </c>
      <c r="AY529" s="164" t="s">
        <v>127</v>
      </c>
    </row>
    <row r="530" spans="2:65" s="1" customFormat="1" ht="24.2" customHeight="1">
      <c r="B530" s="31"/>
      <c r="C530" s="131" t="s">
        <v>527</v>
      </c>
      <c r="D530" s="131" t="s">
        <v>129</v>
      </c>
      <c r="E530" s="132" t="s">
        <v>528</v>
      </c>
      <c r="F530" s="133" t="s">
        <v>529</v>
      </c>
      <c r="G530" s="134" t="s">
        <v>158</v>
      </c>
      <c r="H530" s="135">
        <v>31</v>
      </c>
      <c r="I530" s="136"/>
      <c r="J530" s="137">
        <f>ROUND(I530*H530,2)</f>
        <v>0</v>
      </c>
      <c r="K530" s="133" t="s">
        <v>133</v>
      </c>
      <c r="L530" s="31"/>
      <c r="M530" s="138" t="s">
        <v>1</v>
      </c>
      <c r="N530" s="139" t="s">
        <v>45</v>
      </c>
      <c r="P530" s="140">
        <f>O530*H530</f>
        <v>0</v>
      </c>
      <c r="Q530" s="140">
        <v>0</v>
      </c>
      <c r="R530" s="140">
        <f>Q530*H530</f>
        <v>0</v>
      </c>
      <c r="S530" s="140">
        <v>0</v>
      </c>
      <c r="T530" s="141">
        <f>S530*H530</f>
        <v>0</v>
      </c>
      <c r="AR530" s="142" t="s">
        <v>134</v>
      </c>
      <c r="AT530" s="142" t="s">
        <v>129</v>
      </c>
      <c r="AU530" s="142" t="s">
        <v>90</v>
      </c>
      <c r="AY530" s="16" t="s">
        <v>127</v>
      </c>
      <c r="BE530" s="143">
        <f>IF(N530="základní",J530,0)</f>
        <v>0</v>
      </c>
      <c r="BF530" s="143">
        <f>IF(N530="snížená",J530,0)</f>
        <v>0</v>
      </c>
      <c r="BG530" s="143">
        <f>IF(N530="zákl. přenesená",J530,0)</f>
        <v>0</v>
      </c>
      <c r="BH530" s="143">
        <f>IF(N530="sníž. přenesená",J530,0)</f>
        <v>0</v>
      </c>
      <c r="BI530" s="143">
        <f>IF(N530="nulová",J530,0)</f>
        <v>0</v>
      </c>
      <c r="BJ530" s="16" t="s">
        <v>88</v>
      </c>
      <c r="BK530" s="143">
        <f>ROUND(I530*H530,2)</f>
        <v>0</v>
      </c>
      <c r="BL530" s="16" t="s">
        <v>134</v>
      </c>
      <c r="BM530" s="142" t="s">
        <v>530</v>
      </c>
    </row>
    <row r="531" spans="2:65" s="1" customFormat="1" ht="29.25">
      <c r="B531" s="31"/>
      <c r="D531" s="144" t="s">
        <v>136</v>
      </c>
      <c r="F531" s="145" t="s">
        <v>531</v>
      </c>
      <c r="I531" s="146"/>
      <c r="L531" s="31"/>
      <c r="M531" s="147"/>
      <c r="T531" s="55"/>
      <c r="AT531" s="16" t="s">
        <v>136</v>
      </c>
      <c r="AU531" s="16" t="s">
        <v>90</v>
      </c>
    </row>
    <row r="532" spans="2:65" s="1" customFormat="1" ht="11.25">
      <c r="B532" s="31"/>
      <c r="D532" s="148" t="s">
        <v>138</v>
      </c>
      <c r="F532" s="149" t="s">
        <v>532</v>
      </c>
      <c r="I532" s="146"/>
      <c r="L532" s="31"/>
      <c r="M532" s="147"/>
      <c r="T532" s="55"/>
      <c r="AT532" s="16" t="s">
        <v>138</v>
      </c>
      <c r="AU532" s="16" t="s">
        <v>90</v>
      </c>
    </row>
    <row r="533" spans="2:65" s="12" customFormat="1" ht="11.25">
      <c r="B533" s="150"/>
      <c r="D533" s="144" t="s">
        <v>140</v>
      </c>
      <c r="E533" s="151" t="s">
        <v>1</v>
      </c>
      <c r="F533" s="152" t="s">
        <v>404</v>
      </c>
      <c r="H533" s="151" t="s">
        <v>1</v>
      </c>
      <c r="I533" s="153"/>
      <c r="L533" s="150"/>
      <c r="M533" s="154"/>
      <c r="T533" s="155"/>
      <c r="AT533" s="151" t="s">
        <v>140</v>
      </c>
      <c r="AU533" s="151" t="s">
        <v>90</v>
      </c>
      <c r="AV533" s="12" t="s">
        <v>88</v>
      </c>
      <c r="AW533" s="12" t="s">
        <v>36</v>
      </c>
      <c r="AX533" s="12" t="s">
        <v>80</v>
      </c>
      <c r="AY533" s="151" t="s">
        <v>127</v>
      </c>
    </row>
    <row r="534" spans="2:65" s="12" customFormat="1" ht="11.25">
      <c r="B534" s="150"/>
      <c r="D534" s="144" t="s">
        <v>140</v>
      </c>
      <c r="E534" s="151" t="s">
        <v>1</v>
      </c>
      <c r="F534" s="152" t="s">
        <v>264</v>
      </c>
      <c r="H534" s="151" t="s">
        <v>1</v>
      </c>
      <c r="I534" s="153"/>
      <c r="L534" s="150"/>
      <c r="M534" s="154"/>
      <c r="T534" s="155"/>
      <c r="AT534" s="151" t="s">
        <v>140</v>
      </c>
      <c r="AU534" s="151" t="s">
        <v>90</v>
      </c>
      <c r="AV534" s="12" t="s">
        <v>88</v>
      </c>
      <c r="AW534" s="12" t="s">
        <v>36</v>
      </c>
      <c r="AX534" s="12" t="s">
        <v>80</v>
      </c>
      <c r="AY534" s="151" t="s">
        <v>127</v>
      </c>
    </row>
    <row r="535" spans="2:65" s="13" customFormat="1" ht="11.25">
      <c r="B535" s="156"/>
      <c r="D535" s="144" t="s">
        <v>140</v>
      </c>
      <c r="E535" s="157" t="s">
        <v>1</v>
      </c>
      <c r="F535" s="158" t="s">
        <v>372</v>
      </c>
      <c r="H535" s="159">
        <v>31</v>
      </c>
      <c r="I535" s="160"/>
      <c r="L535" s="156"/>
      <c r="M535" s="161"/>
      <c r="T535" s="162"/>
      <c r="AT535" s="157" t="s">
        <v>140</v>
      </c>
      <c r="AU535" s="157" t="s">
        <v>90</v>
      </c>
      <c r="AV535" s="13" t="s">
        <v>90</v>
      </c>
      <c r="AW535" s="13" t="s">
        <v>36</v>
      </c>
      <c r="AX535" s="13" t="s">
        <v>88</v>
      </c>
      <c r="AY535" s="157" t="s">
        <v>127</v>
      </c>
    </row>
    <row r="536" spans="2:65" s="1" customFormat="1" ht="24.2" customHeight="1">
      <c r="B536" s="31"/>
      <c r="C536" s="170" t="s">
        <v>533</v>
      </c>
      <c r="D536" s="170" t="s">
        <v>309</v>
      </c>
      <c r="E536" s="171" t="s">
        <v>534</v>
      </c>
      <c r="F536" s="172" t="s">
        <v>535</v>
      </c>
      <c r="G536" s="173" t="s">
        <v>158</v>
      </c>
      <c r="H536" s="174">
        <v>31</v>
      </c>
      <c r="I536" s="175"/>
      <c r="J536" s="176">
        <f>ROUND(I536*H536,2)</f>
        <v>0</v>
      </c>
      <c r="K536" s="172" t="s">
        <v>1</v>
      </c>
      <c r="L536" s="177"/>
      <c r="M536" s="178" t="s">
        <v>1</v>
      </c>
      <c r="N536" s="179" t="s">
        <v>45</v>
      </c>
      <c r="P536" s="140">
        <f>O536*H536</f>
        <v>0</v>
      </c>
      <c r="Q536" s="140">
        <v>2.7E-4</v>
      </c>
      <c r="R536" s="140">
        <f>Q536*H536</f>
        <v>8.3700000000000007E-3</v>
      </c>
      <c r="S536" s="140">
        <v>0</v>
      </c>
      <c r="T536" s="141">
        <f>S536*H536</f>
        <v>0</v>
      </c>
      <c r="AR536" s="142" t="s">
        <v>200</v>
      </c>
      <c r="AT536" s="142" t="s">
        <v>309</v>
      </c>
      <c r="AU536" s="142" t="s">
        <v>90</v>
      </c>
      <c r="AY536" s="16" t="s">
        <v>127</v>
      </c>
      <c r="BE536" s="143">
        <f>IF(N536="základní",J536,0)</f>
        <v>0</v>
      </c>
      <c r="BF536" s="143">
        <f>IF(N536="snížená",J536,0)</f>
        <v>0</v>
      </c>
      <c r="BG536" s="143">
        <f>IF(N536="zákl. přenesená",J536,0)</f>
        <v>0</v>
      </c>
      <c r="BH536" s="143">
        <f>IF(N536="sníž. přenesená",J536,0)</f>
        <v>0</v>
      </c>
      <c r="BI536" s="143">
        <f>IF(N536="nulová",J536,0)</f>
        <v>0</v>
      </c>
      <c r="BJ536" s="16" t="s">
        <v>88</v>
      </c>
      <c r="BK536" s="143">
        <f>ROUND(I536*H536,2)</f>
        <v>0</v>
      </c>
      <c r="BL536" s="16" t="s">
        <v>134</v>
      </c>
      <c r="BM536" s="142" t="s">
        <v>536</v>
      </c>
    </row>
    <row r="537" spans="2:65" s="1" customFormat="1" ht="11.25">
      <c r="B537" s="31"/>
      <c r="D537" s="144" t="s">
        <v>136</v>
      </c>
      <c r="F537" s="145" t="s">
        <v>537</v>
      </c>
      <c r="I537" s="146"/>
      <c r="L537" s="31"/>
      <c r="M537" s="147"/>
      <c r="T537" s="55"/>
      <c r="AT537" s="16" t="s">
        <v>136</v>
      </c>
      <c r="AU537" s="16" t="s">
        <v>90</v>
      </c>
    </row>
    <row r="538" spans="2:65" s="12" customFormat="1" ht="11.25">
      <c r="B538" s="150"/>
      <c r="D538" s="144" t="s">
        <v>140</v>
      </c>
      <c r="E538" s="151" t="s">
        <v>1</v>
      </c>
      <c r="F538" s="152" t="s">
        <v>404</v>
      </c>
      <c r="H538" s="151" t="s">
        <v>1</v>
      </c>
      <c r="I538" s="153"/>
      <c r="L538" s="150"/>
      <c r="M538" s="154"/>
      <c r="T538" s="155"/>
      <c r="AT538" s="151" t="s">
        <v>140</v>
      </c>
      <c r="AU538" s="151" t="s">
        <v>90</v>
      </c>
      <c r="AV538" s="12" t="s">
        <v>88</v>
      </c>
      <c r="AW538" s="12" t="s">
        <v>36</v>
      </c>
      <c r="AX538" s="12" t="s">
        <v>80</v>
      </c>
      <c r="AY538" s="151" t="s">
        <v>127</v>
      </c>
    </row>
    <row r="539" spans="2:65" s="12" customFormat="1" ht="11.25">
      <c r="B539" s="150"/>
      <c r="D539" s="144" t="s">
        <v>140</v>
      </c>
      <c r="E539" s="151" t="s">
        <v>1</v>
      </c>
      <c r="F539" s="152" t="s">
        <v>264</v>
      </c>
      <c r="H539" s="151" t="s">
        <v>1</v>
      </c>
      <c r="I539" s="153"/>
      <c r="L539" s="150"/>
      <c r="M539" s="154"/>
      <c r="T539" s="155"/>
      <c r="AT539" s="151" t="s">
        <v>140</v>
      </c>
      <c r="AU539" s="151" t="s">
        <v>90</v>
      </c>
      <c r="AV539" s="12" t="s">
        <v>88</v>
      </c>
      <c r="AW539" s="12" t="s">
        <v>36</v>
      </c>
      <c r="AX539" s="12" t="s">
        <v>80</v>
      </c>
      <c r="AY539" s="151" t="s">
        <v>127</v>
      </c>
    </row>
    <row r="540" spans="2:65" s="13" customFormat="1" ht="11.25">
      <c r="B540" s="156"/>
      <c r="D540" s="144" t="s">
        <v>140</v>
      </c>
      <c r="E540" s="157" t="s">
        <v>1</v>
      </c>
      <c r="F540" s="158" t="s">
        <v>372</v>
      </c>
      <c r="H540" s="159">
        <v>31</v>
      </c>
      <c r="I540" s="160"/>
      <c r="L540" s="156"/>
      <c r="M540" s="161"/>
      <c r="T540" s="162"/>
      <c r="AT540" s="157" t="s">
        <v>140</v>
      </c>
      <c r="AU540" s="157" t="s">
        <v>90</v>
      </c>
      <c r="AV540" s="13" t="s">
        <v>90</v>
      </c>
      <c r="AW540" s="13" t="s">
        <v>36</v>
      </c>
      <c r="AX540" s="13" t="s">
        <v>88</v>
      </c>
      <c r="AY540" s="157" t="s">
        <v>127</v>
      </c>
    </row>
    <row r="541" spans="2:65" s="1" customFormat="1" ht="16.5" customHeight="1">
      <c r="B541" s="31"/>
      <c r="C541" s="170" t="s">
        <v>538</v>
      </c>
      <c r="D541" s="170" t="s">
        <v>309</v>
      </c>
      <c r="E541" s="171" t="s">
        <v>539</v>
      </c>
      <c r="F541" s="172" t="s">
        <v>540</v>
      </c>
      <c r="G541" s="173" t="s">
        <v>203</v>
      </c>
      <c r="H541" s="174">
        <v>10</v>
      </c>
      <c r="I541" s="175"/>
      <c r="J541" s="176">
        <f>ROUND(I541*H541,2)</f>
        <v>0</v>
      </c>
      <c r="K541" s="172" t="s">
        <v>1</v>
      </c>
      <c r="L541" s="177"/>
      <c r="M541" s="178" t="s">
        <v>1</v>
      </c>
      <c r="N541" s="179" t="s">
        <v>45</v>
      </c>
      <c r="P541" s="140">
        <f>O541*H541</f>
        <v>0</v>
      </c>
      <c r="Q541" s="140">
        <v>6.4999999999999997E-4</v>
      </c>
      <c r="R541" s="140">
        <f>Q541*H541</f>
        <v>6.4999999999999997E-3</v>
      </c>
      <c r="S541" s="140">
        <v>0</v>
      </c>
      <c r="T541" s="141">
        <f>S541*H541</f>
        <v>0</v>
      </c>
      <c r="AR541" s="142" t="s">
        <v>200</v>
      </c>
      <c r="AT541" s="142" t="s">
        <v>309</v>
      </c>
      <c r="AU541" s="142" t="s">
        <v>90</v>
      </c>
      <c r="AY541" s="16" t="s">
        <v>127</v>
      </c>
      <c r="BE541" s="143">
        <f>IF(N541="základní",J541,0)</f>
        <v>0</v>
      </c>
      <c r="BF541" s="143">
        <f>IF(N541="snížená",J541,0)</f>
        <v>0</v>
      </c>
      <c r="BG541" s="143">
        <f>IF(N541="zákl. přenesená",J541,0)</f>
        <v>0</v>
      </c>
      <c r="BH541" s="143">
        <f>IF(N541="sníž. přenesená",J541,0)</f>
        <v>0</v>
      </c>
      <c r="BI541" s="143">
        <f>IF(N541="nulová",J541,0)</f>
        <v>0</v>
      </c>
      <c r="BJ541" s="16" t="s">
        <v>88</v>
      </c>
      <c r="BK541" s="143">
        <f>ROUND(I541*H541,2)</f>
        <v>0</v>
      </c>
      <c r="BL541" s="16" t="s">
        <v>134</v>
      </c>
      <c r="BM541" s="142" t="s">
        <v>541</v>
      </c>
    </row>
    <row r="542" spans="2:65" s="1" customFormat="1" ht="11.25">
      <c r="B542" s="31"/>
      <c r="D542" s="144" t="s">
        <v>136</v>
      </c>
      <c r="F542" s="145" t="s">
        <v>542</v>
      </c>
      <c r="I542" s="146"/>
      <c r="L542" s="31"/>
      <c r="M542" s="147"/>
      <c r="T542" s="55"/>
      <c r="AT542" s="16" t="s">
        <v>136</v>
      </c>
      <c r="AU542" s="16" t="s">
        <v>90</v>
      </c>
    </row>
    <row r="543" spans="2:65" s="12" customFormat="1" ht="11.25">
      <c r="B543" s="150"/>
      <c r="D543" s="144" t="s">
        <v>140</v>
      </c>
      <c r="E543" s="151" t="s">
        <v>1</v>
      </c>
      <c r="F543" s="152" t="s">
        <v>404</v>
      </c>
      <c r="H543" s="151" t="s">
        <v>1</v>
      </c>
      <c r="I543" s="153"/>
      <c r="L543" s="150"/>
      <c r="M543" s="154"/>
      <c r="T543" s="155"/>
      <c r="AT543" s="151" t="s">
        <v>140</v>
      </c>
      <c r="AU543" s="151" t="s">
        <v>90</v>
      </c>
      <c r="AV543" s="12" t="s">
        <v>88</v>
      </c>
      <c r="AW543" s="12" t="s">
        <v>36</v>
      </c>
      <c r="AX543" s="12" t="s">
        <v>80</v>
      </c>
      <c r="AY543" s="151" t="s">
        <v>127</v>
      </c>
    </row>
    <row r="544" spans="2:65" s="12" customFormat="1" ht="11.25">
      <c r="B544" s="150"/>
      <c r="D544" s="144" t="s">
        <v>140</v>
      </c>
      <c r="E544" s="151" t="s">
        <v>1</v>
      </c>
      <c r="F544" s="152" t="s">
        <v>264</v>
      </c>
      <c r="H544" s="151" t="s">
        <v>1</v>
      </c>
      <c r="I544" s="153"/>
      <c r="L544" s="150"/>
      <c r="M544" s="154"/>
      <c r="T544" s="155"/>
      <c r="AT544" s="151" t="s">
        <v>140</v>
      </c>
      <c r="AU544" s="151" t="s">
        <v>90</v>
      </c>
      <c r="AV544" s="12" t="s">
        <v>88</v>
      </c>
      <c r="AW544" s="12" t="s">
        <v>36</v>
      </c>
      <c r="AX544" s="12" t="s">
        <v>80</v>
      </c>
      <c r="AY544" s="151" t="s">
        <v>127</v>
      </c>
    </row>
    <row r="545" spans="2:65" s="13" customFormat="1" ht="11.25">
      <c r="B545" s="156"/>
      <c r="D545" s="144" t="s">
        <v>140</v>
      </c>
      <c r="E545" s="157" t="s">
        <v>1</v>
      </c>
      <c r="F545" s="158" t="s">
        <v>213</v>
      </c>
      <c r="H545" s="159">
        <v>10</v>
      </c>
      <c r="I545" s="160"/>
      <c r="L545" s="156"/>
      <c r="M545" s="161"/>
      <c r="T545" s="162"/>
      <c r="AT545" s="157" t="s">
        <v>140</v>
      </c>
      <c r="AU545" s="157" t="s">
        <v>90</v>
      </c>
      <c r="AV545" s="13" t="s">
        <v>90</v>
      </c>
      <c r="AW545" s="13" t="s">
        <v>36</v>
      </c>
      <c r="AX545" s="13" t="s">
        <v>88</v>
      </c>
      <c r="AY545" s="157" t="s">
        <v>127</v>
      </c>
    </row>
    <row r="546" spans="2:65" s="1" customFormat="1" ht="24.2" customHeight="1">
      <c r="B546" s="31"/>
      <c r="C546" s="170" t="s">
        <v>543</v>
      </c>
      <c r="D546" s="170" t="s">
        <v>309</v>
      </c>
      <c r="E546" s="171" t="s">
        <v>544</v>
      </c>
      <c r="F546" s="172" t="s">
        <v>545</v>
      </c>
      <c r="G546" s="173" t="s">
        <v>203</v>
      </c>
      <c r="H546" s="174">
        <v>1</v>
      </c>
      <c r="I546" s="175"/>
      <c r="J546" s="176">
        <f>ROUND(I546*H546,2)</f>
        <v>0</v>
      </c>
      <c r="K546" s="172" t="s">
        <v>1</v>
      </c>
      <c r="L546" s="177"/>
      <c r="M546" s="178" t="s">
        <v>1</v>
      </c>
      <c r="N546" s="179" t="s">
        <v>45</v>
      </c>
      <c r="P546" s="140">
        <f>O546*H546</f>
        <v>0</v>
      </c>
      <c r="Q546" s="140">
        <v>2.0000000000000001E-4</v>
      </c>
      <c r="R546" s="140">
        <f>Q546*H546</f>
        <v>2.0000000000000001E-4</v>
      </c>
      <c r="S546" s="140">
        <v>0</v>
      </c>
      <c r="T546" s="141">
        <f>S546*H546</f>
        <v>0</v>
      </c>
      <c r="AR546" s="142" t="s">
        <v>200</v>
      </c>
      <c r="AT546" s="142" t="s">
        <v>309</v>
      </c>
      <c r="AU546" s="142" t="s">
        <v>90</v>
      </c>
      <c r="AY546" s="16" t="s">
        <v>127</v>
      </c>
      <c r="BE546" s="143">
        <f>IF(N546="základní",J546,0)</f>
        <v>0</v>
      </c>
      <c r="BF546" s="143">
        <f>IF(N546="snížená",J546,0)</f>
        <v>0</v>
      </c>
      <c r="BG546" s="143">
        <f>IF(N546="zákl. přenesená",J546,0)</f>
        <v>0</v>
      </c>
      <c r="BH546" s="143">
        <f>IF(N546="sníž. přenesená",J546,0)</f>
        <v>0</v>
      </c>
      <c r="BI546" s="143">
        <f>IF(N546="nulová",J546,0)</f>
        <v>0</v>
      </c>
      <c r="BJ546" s="16" t="s">
        <v>88</v>
      </c>
      <c r="BK546" s="143">
        <f>ROUND(I546*H546,2)</f>
        <v>0</v>
      </c>
      <c r="BL546" s="16" t="s">
        <v>134</v>
      </c>
      <c r="BM546" s="142" t="s">
        <v>546</v>
      </c>
    </row>
    <row r="547" spans="2:65" s="1" customFormat="1" ht="11.25">
      <c r="B547" s="31"/>
      <c r="D547" s="144" t="s">
        <v>136</v>
      </c>
      <c r="F547" s="145" t="s">
        <v>545</v>
      </c>
      <c r="I547" s="146"/>
      <c r="L547" s="31"/>
      <c r="M547" s="147"/>
      <c r="T547" s="55"/>
      <c r="AT547" s="16" t="s">
        <v>136</v>
      </c>
      <c r="AU547" s="16" t="s">
        <v>90</v>
      </c>
    </row>
    <row r="548" spans="2:65" s="12" customFormat="1" ht="11.25">
      <c r="B548" s="150"/>
      <c r="D548" s="144" t="s">
        <v>140</v>
      </c>
      <c r="E548" s="151" t="s">
        <v>1</v>
      </c>
      <c r="F548" s="152" t="s">
        <v>404</v>
      </c>
      <c r="H548" s="151" t="s">
        <v>1</v>
      </c>
      <c r="I548" s="153"/>
      <c r="L548" s="150"/>
      <c r="M548" s="154"/>
      <c r="T548" s="155"/>
      <c r="AT548" s="151" t="s">
        <v>140</v>
      </c>
      <c r="AU548" s="151" t="s">
        <v>90</v>
      </c>
      <c r="AV548" s="12" t="s">
        <v>88</v>
      </c>
      <c r="AW548" s="12" t="s">
        <v>36</v>
      </c>
      <c r="AX548" s="12" t="s">
        <v>80</v>
      </c>
      <c r="AY548" s="151" t="s">
        <v>127</v>
      </c>
    </row>
    <row r="549" spans="2:65" s="12" customFormat="1" ht="11.25">
      <c r="B549" s="150"/>
      <c r="D549" s="144" t="s">
        <v>140</v>
      </c>
      <c r="E549" s="151" t="s">
        <v>1</v>
      </c>
      <c r="F549" s="152" t="s">
        <v>264</v>
      </c>
      <c r="H549" s="151" t="s">
        <v>1</v>
      </c>
      <c r="I549" s="153"/>
      <c r="L549" s="150"/>
      <c r="M549" s="154"/>
      <c r="T549" s="155"/>
      <c r="AT549" s="151" t="s">
        <v>140</v>
      </c>
      <c r="AU549" s="151" t="s">
        <v>90</v>
      </c>
      <c r="AV549" s="12" t="s">
        <v>88</v>
      </c>
      <c r="AW549" s="12" t="s">
        <v>36</v>
      </c>
      <c r="AX549" s="12" t="s">
        <v>80</v>
      </c>
      <c r="AY549" s="151" t="s">
        <v>127</v>
      </c>
    </row>
    <row r="550" spans="2:65" s="13" customFormat="1" ht="11.25">
      <c r="B550" s="156"/>
      <c r="D550" s="144" t="s">
        <v>140</v>
      </c>
      <c r="E550" s="157" t="s">
        <v>1</v>
      </c>
      <c r="F550" s="158" t="s">
        <v>88</v>
      </c>
      <c r="H550" s="159">
        <v>1</v>
      </c>
      <c r="I550" s="160"/>
      <c r="L550" s="156"/>
      <c r="M550" s="161"/>
      <c r="T550" s="162"/>
      <c r="AT550" s="157" t="s">
        <v>140</v>
      </c>
      <c r="AU550" s="157" t="s">
        <v>90</v>
      </c>
      <c r="AV550" s="13" t="s">
        <v>90</v>
      </c>
      <c r="AW550" s="13" t="s">
        <v>36</v>
      </c>
      <c r="AX550" s="13" t="s">
        <v>88</v>
      </c>
      <c r="AY550" s="157" t="s">
        <v>127</v>
      </c>
    </row>
    <row r="551" spans="2:65" s="1" customFormat="1" ht="24.2" customHeight="1">
      <c r="B551" s="31"/>
      <c r="C551" s="131" t="s">
        <v>547</v>
      </c>
      <c r="D551" s="131" t="s">
        <v>129</v>
      </c>
      <c r="E551" s="132" t="s">
        <v>548</v>
      </c>
      <c r="F551" s="133" t="s">
        <v>549</v>
      </c>
      <c r="G551" s="134" t="s">
        <v>158</v>
      </c>
      <c r="H551" s="135">
        <v>3</v>
      </c>
      <c r="I551" s="136"/>
      <c r="J551" s="137">
        <f>ROUND(I551*H551,2)</f>
        <v>0</v>
      </c>
      <c r="K551" s="133" t="s">
        <v>133</v>
      </c>
      <c r="L551" s="31"/>
      <c r="M551" s="138" t="s">
        <v>1</v>
      </c>
      <c r="N551" s="139" t="s">
        <v>45</v>
      </c>
      <c r="P551" s="140">
        <f>O551*H551</f>
        <v>0</v>
      </c>
      <c r="Q551" s="140">
        <v>0</v>
      </c>
      <c r="R551" s="140">
        <f>Q551*H551</f>
        <v>0</v>
      </c>
      <c r="S551" s="140">
        <v>0</v>
      </c>
      <c r="T551" s="141">
        <f>S551*H551</f>
        <v>0</v>
      </c>
      <c r="AR551" s="142" t="s">
        <v>134</v>
      </c>
      <c r="AT551" s="142" t="s">
        <v>129</v>
      </c>
      <c r="AU551" s="142" t="s">
        <v>90</v>
      </c>
      <c r="AY551" s="16" t="s">
        <v>127</v>
      </c>
      <c r="BE551" s="143">
        <f>IF(N551="základní",J551,0)</f>
        <v>0</v>
      </c>
      <c r="BF551" s="143">
        <f>IF(N551="snížená",J551,0)</f>
        <v>0</v>
      </c>
      <c r="BG551" s="143">
        <f>IF(N551="zákl. přenesená",J551,0)</f>
        <v>0</v>
      </c>
      <c r="BH551" s="143">
        <f>IF(N551="sníž. přenesená",J551,0)</f>
        <v>0</v>
      </c>
      <c r="BI551" s="143">
        <f>IF(N551="nulová",J551,0)</f>
        <v>0</v>
      </c>
      <c r="BJ551" s="16" t="s">
        <v>88</v>
      </c>
      <c r="BK551" s="143">
        <f>ROUND(I551*H551,2)</f>
        <v>0</v>
      </c>
      <c r="BL551" s="16" t="s">
        <v>134</v>
      </c>
      <c r="BM551" s="142" t="s">
        <v>550</v>
      </c>
    </row>
    <row r="552" spans="2:65" s="1" customFormat="1" ht="29.25">
      <c r="B552" s="31"/>
      <c r="D552" s="144" t="s">
        <v>136</v>
      </c>
      <c r="F552" s="145" t="s">
        <v>551</v>
      </c>
      <c r="I552" s="146"/>
      <c r="L552" s="31"/>
      <c r="M552" s="147"/>
      <c r="T552" s="55"/>
      <c r="AT552" s="16" t="s">
        <v>136</v>
      </c>
      <c r="AU552" s="16" t="s">
        <v>90</v>
      </c>
    </row>
    <row r="553" spans="2:65" s="1" customFormat="1" ht="11.25">
      <c r="B553" s="31"/>
      <c r="D553" s="148" t="s">
        <v>138</v>
      </c>
      <c r="F553" s="149" t="s">
        <v>552</v>
      </c>
      <c r="I553" s="146"/>
      <c r="L553" s="31"/>
      <c r="M553" s="147"/>
      <c r="T553" s="55"/>
      <c r="AT553" s="16" t="s">
        <v>138</v>
      </c>
      <c r="AU553" s="16" t="s">
        <v>90</v>
      </c>
    </row>
    <row r="554" spans="2:65" s="12" customFormat="1" ht="11.25">
      <c r="B554" s="150"/>
      <c r="D554" s="144" t="s">
        <v>140</v>
      </c>
      <c r="E554" s="151" t="s">
        <v>1</v>
      </c>
      <c r="F554" s="152" t="s">
        <v>404</v>
      </c>
      <c r="H554" s="151" t="s">
        <v>1</v>
      </c>
      <c r="I554" s="153"/>
      <c r="L554" s="150"/>
      <c r="M554" s="154"/>
      <c r="T554" s="155"/>
      <c r="AT554" s="151" t="s">
        <v>140</v>
      </c>
      <c r="AU554" s="151" t="s">
        <v>90</v>
      </c>
      <c r="AV554" s="12" t="s">
        <v>88</v>
      </c>
      <c r="AW554" s="12" t="s">
        <v>36</v>
      </c>
      <c r="AX554" s="12" t="s">
        <v>80</v>
      </c>
      <c r="AY554" s="151" t="s">
        <v>127</v>
      </c>
    </row>
    <row r="555" spans="2:65" s="12" customFormat="1" ht="11.25">
      <c r="B555" s="150"/>
      <c r="D555" s="144" t="s">
        <v>140</v>
      </c>
      <c r="E555" s="151" t="s">
        <v>1</v>
      </c>
      <c r="F555" s="152" t="s">
        <v>264</v>
      </c>
      <c r="H555" s="151" t="s">
        <v>1</v>
      </c>
      <c r="I555" s="153"/>
      <c r="L555" s="150"/>
      <c r="M555" s="154"/>
      <c r="T555" s="155"/>
      <c r="AT555" s="151" t="s">
        <v>140</v>
      </c>
      <c r="AU555" s="151" t="s">
        <v>90</v>
      </c>
      <c r="AV555" s="12" t="s">
        <v>88</v>
      </c>
      <c r="AW555" s="12" t="s">
        <v>36</v>
      </c>
      <c r="AX555" s="12" t="s">
        <v>80</v>
      </c>
      <c r="AY555" s="151" t="s">
        <v>127</v>
      </c>
    </row>
    <row r="556" spans="2:65" s="13" customFormat="1" ht="11.25">
      <c r="B556" s="156"/>
      <c r="D556" s="144" t="s">
        <v>140</v>
      </c>
      <c r="E556" s="157" t="s">
        <v>1</v>
      </c>
      <c r="F556" s="158" t="s">
        <v>155</v>
      </c>
      <c r="H556" s="159">
        <v>3</v>
      </c>
      <c r="I556" s="160"/>
      <c r="L556" s="156"/>
      <c r="M556" s="161"/>
      <c r="T556" s="162"/>
      <c r="AT556" s="157" t="s">
        <v>140</v>
      </c>
      <c r="AU556" s="157" t="s">
        <v>90</v>
      </c>
      <c r="AV556" s="13" t="s">
        <v>90</v>
      </c>
      <c r="AW556" s="13" t="s">
        <v>36</v>
      </c>
      <c r="AX556" s="13" t="s">
        <v>88</v>
      </c>
      <c r="AY556" s="157" t="s">
        <v>127</v>
      </c>
    </row>
    <row r="557" spans="2:65" s="1" customFormat="1" ht="24.2" customHeight="1">
      <c r="B557" s="31"/>
      <c r="C557" s="170" t="s">
        <v>553</v>
      </c>
      <c r="D557" s="170" t="s">
        <v>309</v>
      </c>
      <c r="E557" s="171" t="s">
        <v>554</v>
      </c>
      <c r="F557" s="172" t="s">
        <v>555</v>
      </c>
      <c r="G557" s="173" t="s">
        <v>158</v>
      </c>
      <c r="H557" s="174">
        <v>3.0449999999999999</v>
      </c>
      <c r="I557" s="175"/>
      <c r="J557" s="176">
        <f>ROUND(I557*H557,2)</f>
        <v>0</v>
      </c>
      <c r="K557" s="172" t="s">
        <v>1</v>
      </c>
      <c r="L557" s="177"/>
      <c r="M557" s="178" t="s">
        <v>1</v>
      </c>
      <c r="N557" s="179" t="s">
        <v>45</v>
      </c>
      <c r="P557" s="140">
        <f>O557*H557</f>
        <v>0</v>
      </c>
      <c r="Q557" s="140">
        <v>4.2000000000000002E-4</v>
      </c>
      <c r="R557" s="140">
        <f>Q557*H557</f>
        <v>1.2788999999999999E-3</v>
      </c>
      <c r="S557" s="140">
        <v>0</v>
      </c>
      <c r="T557" s="141">
        <f>S557*H557</f>
        <v>0</v>
      </c>
      <c r="AR557" s="142" t="s">
        <v>200</v>
      </c>
      <c r="AT557" s="142" t="s">
        <v>309</v>
      </c>
      <c r="AU557" s="142" t="s">
        <v>90</v>
      </c>
      <c r="AY557" s="16" t="s">
        <v>127</v>
      </c>
      <c r="BE557" s="143">
        <f>IF(N557="základní",J557,0)</f>
        <v>0</v>
      </c>
      <c r="BF557" s="143">
        <f>IF(N557="snížená",J557,0)</f>
        <v>0</v>
      </c>
      <c r="BG557" s="143">
        <f>IF(N557="zákl. přenesená",J557,0)</f>
        <v>0</v>
      </c>
      <c r="BH557" s="143">
        <f>IF(N557="sníž. přenesená",J557,0)</f>
        <v>0</v>
      </c>
      <c r="BI557" s="143">
        <f>IF(N557="nulová",J557,0)</f>
        <v>0</v>
      </c>
      <c r="BJ557" s="16" t="s">
        <v>88</v>
      </c>
      <c r="BK557" s="143">
        <f>ROUND(I557*H557,2)</f>
        <v>0</v>
      </c>
      <c r="BL557" s="16" t="s">
        <v>134</v>
      </c>
      <c r="BM557" s="142" t="s">
        <v>556</v>
      </c>
    </row>
    <row r="558" spans="2:65" s="1" customFormat="1" ht="11.25">
      <c r="B558" s="31"/>
      <c r="D558" s="144" t="s">
        <v>136</v>
      </c>
      <c r="F558" s="145" t="s">
        <v>557</v>
      </c>
      <c r="I558" s="146"/>
      <c r="L558" s="31"/>
      <c r="M558" s="147"/>
      <c r="T558" s="55"/>
      <c r="AT558" s="16" t="s">
        <v>136</v>
      </c>
      <c r="AU558" s="16" t="s">
        <v>90</v>
      </c>
    </row>
    <row r="559" spans="2:65" s="12" customFormat="1" ht="11.25">
      <c r="B559" s="150"/>
      <c r="D559" s="144" t="s">
        <v>140</v>
      </c>
      <c r="E559" s="151" t="s">
        <v>1</v>
      </c>
      <c r="F559" s="152" t="s">
        <v>404</v>
      </c>
      <c r="H559" s="151" t="s">
        <v>1</v>
      </c>
      <c r="I559" s="153"/>
      <c r="L559" s="150"/>
      <c r="M559" s="154"/>
      <c r="T559" s="155"/>
      <c r="AT559" s="151" t="s">
        <v>140</v>
      </c>
      <c r="AU559" s="151" t="s">
        <v>90</v>
      </c>
      <c r="AV559" s="12" t="s">
        <v>88</v>
      </c>
      <c r="AW559" s="12" t="s">
        <v>36</v>
      </c>
      <c r="AX559" s="12" t="s">
        <v>80</v>
      </c>
      <c r="AY559" s="151" t="s">
        <v>127</v>
      </c>
    </row>
    <row r="560" spans="2:65" s="12" customFormat="1" ht="11.25">
      <c r="B560" s="150"/>
      <c r="D560" s="144" t="s">
        <v>140</v>
      </c>
      <c r="E560" s="151" t="s">
        <v>1</v>
      </c>
      <c r="F560" s="152" t="s">
        <v>264</v>
      </c>
      <c r="H560" s="151" t="s">
        <v>1</v>
      </c>
      <c r="I560" s="153"/>
      <c r="L560" s="150"/>
      <c r="M560" s="154"/>
      <c r="T560" s="155"/>
      <c r="AT560" s="151" t="s">
        <v>140</v>
      </c>
      <c r="AU560" s="151" t="s">
        <v>90</v>
      </c>
      <c r="AV560" s="12" t="s">
        <v>88</v>
      </c>
      <c r="AW560" s="12" t="s">
        <v>36</v>
      </c>
      <c r="AX560" s="12" t="s">
        <v>80</v>
      </c>
      <c r="AY560" s="151" t="s">
        <v>127</v>
      </c>
    </row>
    <row r="561" spans="2:65" s="13" customFormat="1" ht="11.25">
      <c r="B561" s="156"/>
      <c r="D561" s="144" t="s">
        <v>140</v>
      </c>
      <c r="E561" s="157" t="s">
        <v>1</v>
      </c>
      <c r="F561" s="158" t="s">
        <v>155</v>
      </c>
      <c r="H561" s="159">
        <v>3</v>
      </c>
      <c r="I561" s="160"/>
      <c r="L561" s="156"/>
      <c r="M561" s="161"/>
      <c r="T561" s="162"/>
      <c r="AT561" s="157" t="s">
        <v>140</v>
      </c>
      <c r="AU561" s="157" t="s">
        <v>90</v>
      </c>
      <c r="AV561" s="13" t="s">
        <v>90</v>
      </c>
      <c r="AW561" s="13" t="s">
        <v>36</v>
      </c>
      <c r="AX561" s="13" t="s">
        <v>88</v>
      </c>
      <c r="AY561" s="157" t="s">
        <v>127</v>
      </c>
    </row>
    <row r="562" spans="2:65" s="13" customFormat="1" ht="11.25">
      <c r="B562" s="156"/>
      <c r="D562" s="144" t="s">
        <v>140</v>
      </c>
      <c r="F562" s="158" t="s">
        <v>558</v>
      </c>
      <c r="H562" s="159">
        <v>3.0449999999999999</v>
      </c>
      <c r="I562" s="160"/>
      <c r="L562" s="156"/>
      <c r="M562" s="161"/>
      <c r="T562" s="162"/>
      <c r="AT562" s="157" t="s">
        <v>140</v>
      </c>
      <c r="AU562" s="157" t="s">
        <v>90</v>
      </c>
      <c r="AV562" s="13" t="s">
        <v>90</v>
      </c>
      <c r="AW562" s="13" t="s">
        <v>4</v>
      </c>
      <c r="AX562" s="13" t="s">
        <v>88</v>
      </c>
      <c r="AY562" s="157" t="s">
        <v>127</v>
      </c>
    </row>
    <row r="563" spans="2:65" s="1" customFormat="1" ht="24.2" customHeight="1">
      <c r="B563" s="31"/>
      <c r="C563" s="170" t="s">
        <v>559</v>
      </c>
      <c r="D563" s="170" t="s">
        <v>309</v>
      </c>
      <c r="E563" s="171" t="s">
        <v>560</v>
      </c>
      <c r="F563" s="172" t="s">
        <v>561</v>
      </c>
      <c r="G563" s="173" t="s">
        <v>203</v>
      </c>
      <c r="H563" s="174">
        <v>1</v>
      </c>
      <c r="I563" s="175"/>
      <c r="J563" s="176">
        <f>ROUND(I563*H563,2)</f>
        <v>0</v>
      </c>
      <c r="K563" s="172" t="s">
        <v>1</v>
      </c>
      <c r="L563" s="177"/>
      <c r="M563" s="178" t="s">
        <v>1</v>
      </c>
      <c r="N563" s="179" t="s">
        <v>45</v>
      </c>
      <c r="P563" s="140">
        <f>O563*H563</f>
        <v>0</v>
      </c>
      <c r="Q563" s="140">
        <v>6.9999999999999999E-4</v>
      </c>
      <c r="R563" s="140">
        <f>Q563*H563</f>
        <v>6.9999999999999999E-4</v>
      </c>
      <c r="S563" s="140">
        <v>0</v>
      </c>
      <c r="T563" s="141">
        <f>S563*H563</f>
        <v>0</v>
      </c>
      <c r="AR563" s="142" t="s">
        <v>200</v>
      </c>
      <c r="AT563" s="142" t="s">
        <v>309</v>
      </c>
      <c r="AU563" s="142" t="s">
        <v>90</v>
      </c>
      <c r="AY563" s="16" t="s">
        <v>127</v>
      </c>
      <c r="BE563" s="143">
        <f>IF(N563="základní",J563,0)</f>
        <v>0</v>
      </c>
      <c r="BF563" s="143">
        <f>IF(N563="snížená",J563,0)</f>
        <v>0</v>
      </c>
      <c r="BG563" s="143">
        <f>IF(N563="zákl. přenesená",J563,0)</f>
        <v>0</v>
      </c>
      <c r="BH563" s="143">
        <f>IF(N563="sníž. přenesená",J563,0)</f>
        <v>0</v>
      </c>
      <c r="BI563" s="143">
        <f>IF(N563="nulová",J563,0)</f>
        <v>0</v>
      </c>
      <c r="BJ563" s="16" t="s">
        <v>88</v>
      </c>
      <c r="BK563" s="143">
        <f>ROUND(I563*H563,2)</f>
        <v>0</v>
      </c>
      <c r="BL563" s="16" t="s">
        <v>134</v>
      </c>
      <c r="BM563" s="142" t="s">
        <v>562</v>
      </c>
    </row>
    <row r="564" spans="2:65" s="1" customFormat="1" ht="11.25">
      <c r="B564" s="31"/>
      <c r="D564" s="144" t="s">
        <v>136</v>
      </c>
      <c r="F564" s="145" t="s">
        <v>561</v>
      </c>
      <c r="I564" s="146"/>
      <c r="L564" s="31"/>
      <c r="M564" s="147"/>
      <c r="T564" s="55"/>
      <c r="AT564" s="16" t="s">
        <v>136</v>
      </c>
      <c r="AU564" s="16" t="s">
        <v>90</v>
      </c>
    </row>
    <row r="565" spans="2:65" s="12" customFormat="1" ht="11.25">
      <c r="B565" s="150"/>
      <c r="D565" s="144" t="s">
        <v>140</v>
      </c>
      <c r="E565" s="151" t="s">
        <v>1</v>
      </c>
      <c r="F565" s="152" t="s">
        <v>404</v>
      </c>
      <c r="H565" s="151" t="s">
        <v>1</v>
      </c>
      <c r="I565" s="153"/>
      <c r="L565" s="150"/>
      <c r="M565" s="154"/>
      <c r="T565" s="155"/>
      <c r="AT565" s="151" t="s">
        <v>140</v>
      </c>
      <c r="AU565" s="151" t="s">
        <v>90</v>
      </c>
      <c r="AV565" s="12" t="s">
        <v>88</v>
      </c>
      <c r="AW565" s="12" t="s">
        <v>36</v>
      </c>
      <c r="AX565" s="12" t="s">
        <v>80</v>
      </c>
      <c r="AY565" s="151" t="s">
        <v>127</v>
      </c>
    </row>
    <row r="566" spans="2:65" s="12" customFormat="1" ht="11.25">
      <c r="B566" s="150"/>
      <c r="D566" s="144" t="s">
        <v>140</v>
      </c>
      <c r="E566" s="151" t="s">
        <v>1</v>
      </c>
      <c r="F566" s="152" t="s">
        <v>264</v>
      </c>
      <c r="H566" s="151" t="s">
        <v>1</v>
      </c>
      <c r="I566" s="153"/>
      <c r="L566" s="150"/>
      <c r="M566" s="154"/>
      <c r="T566" s="155"/>
      <c r="AT566" s="151" t="s">
        <v>140</v>
      </c>
      <c r="AU566" s="151" t="s">
        <v>90</v>
      </c>
      <c r="AV566" s="12" t="s">
        <v>88</v>
      </c>
      <c r="AW566" s="12" t="s">
        <v>36</v>
      </c>
      <c r="AX566" s="12" t="s">
        <v>80</v>
      </c>
      <c r="AY566" s="151" t="s">
        <v>127</v>
      </c>
    </row>
    <row r="567" spans="2:65" s="13" customFormat="1" ht="11.25">
      <c r="B567" s="156"/>
      <c r="D567" s="144" t="s">
        <v>140</v>
      </c>
      <c r="E567" s="157" t="s">
        <v>1</v>
      </c>
      <c r="F567" s="158" t="s">
        <v>88</v>
      </c>
      <c r="H567" s="159">
        <v>1</v>
      </c>
      <c r="I567" s="160"/>
      <c r="L567" s="156"/>
      <c r="M567" s="161"/>
      <c r="T567" s="162"/>
      <c r="AT567" s="157" t="s">
        <v>140</v>
      </c>
      <c r="AU567" s="157" t="s">
        <v>90</v>
      </c>
      <c r="AV567" s="13" t="s">
        <v>90</v>
      </c>
      <c r="AW567" s="13" t="s">
        <v>36</v>
      </c>
      <c r="AX567" s="13" t="s">
        <v>88</v>
      </c>
      <c r="AY567" s="157" t="s">
        <v>127</v>
      </c>
    </row>
    <row r="568" spans="2:65" s="1" customFormat="1" ht="16.5" customHeight="1">
      <c r="B568" s="31"/>
      <c r="C568" s="131" t="s">
        <v>563</v>
      </c>
      <c r="D568" s="131" t="s">
        <v>129</v>
      </c>
      <c r="E568" s="132" t="s">
        <v>564</v>
      </c>
      <c r="F568" s="133" t="s">
        <v>565</v>
      </c>
      <c r="G568" s="134" t="s">
        <v>203</v>
      </c>
      <c r="H568" s="135">
        <v>10</v>
      </c>
      <c r="I568" s="136"/>
      <c r="J568" s="137">
        <f>ROUND(I568*H568,2)</f>
        <v>0</v>
      </c>
      <c r="K568" s="133" t="s">
        <v>133</v>
      </c>
      <c r="L568" s="31"/>
      <c r="M568" s="138" t="s">
        <v>1</v>
      </c>
      <c r="N568" s="139" t="s">
        <v>45</v>
      </c>
      <c r="P568" s="140">
        <f>O568*H568</f>
        <v>0</v>
      </c>
      <c r="Q568" s="140">
        <v>3.8000000000000002E-4</v>
      </c>
      <c r="R568" s="140">
        <f>Q568*H568</f>
        <v>3.8000000000000004E-3</v>
      </c>
      <c r="S568" s="140">
        <v>0</v>
      </c>
      <c r="T568" s="141">
        <f>S568*H568</f>
        <v>0</v>
      </c>
      <c r="AR568" s="142" t="s">
        <v>134</v>
      </c>
      <c r="AT568" s="142" t="s">
        <v>129</v>
      </c>
      <c r="AU568" s="142" t="s">
        <v>90</v>
      </c>
      <c r="AY568" s="16" t="s">
        <v>127</v>
      </c>
      <c r="BE568" s="143">
        <f>IF(N568="základní",J568,0)</f>
        <v>0</v>
      </c>
      <c r="BF568" s="143">
        <f>IF(N568="snížená",J568,0)</f>
        <v>0</v>
      </c>
      <c r="BG568" s="143">
        <f>IF(N568="zákl. přenesená",J568,0)</f>
        <v>0</v>
      </c>
      <c r="BH568" s="143">
        <f>IF(N568="sníž. přenesená",J568,0)</f>
        <v>0</v>
      </c>
      <c r="BI568" s="143">
        <f>IF(N568="nulová",J568,0)</f>
        <v>0</v>
      </c>
      <c r="BJ568" s="16" t="s">
        <v>88</v>
      </c>
      <c r="BK568" s="143">
        <f>ROUND(I568*H568,2)</f>
        <v>0</v>
      </c>
      <c r="BL568" s="16" t="s">
        <v>134</v>
      </c>
      <c r="BM568" s="142" t="s">
        <v>566</v>
      </c>
    </row>
    <row r="569" spans="2:65" s="1" customFormat="1" ht="19.5">
      <c r="B569" s="31"/>
      <c r="D569" s="144" t="s">
        <v>136</v>
      </c>
      <c r="F569" s="145" t="s">
        <v>567</v>
      </c>
      <c r="I569" s="146"/>
      <c r="L569" s="31"/>
      <c r="M569" s="147"/>
      <c r="T569" s="55"/>
      <c r="AT569" s="16" t="s">
        <v>136</v>
      </c>
      <c r="AU569" s="16" t="s">
        <v>90</v>
      </c>
    </row>
    <row r="570" spans="2:65" s="1" customFormat="1" ht="11.25">
      <c r="B570" s="31"/>
      <c r="D570" s="148" t="s">
        <v>138</v>
      </c>
      <c r="F570" s="149" t="s">
        <v>568</v>
      </c>
      <c r="I570" s="146"/>
      <c r="L570" s="31"/>
      <c r="M570" s="147"/>
      <c r="T570" s="55"/>
      <c r="AT570" s="16" t="s">
        <v>138</v>
      </c>
      <c r="AU570" s="16" t="s">
        <v>90</v>
      </c>
    </row>
    <row r="571" spans="2:65" s="12" customFormat="1" ht="11.25">
      <c r="B571" s="150"/>
      <c r="D571" s="144" t="s">
        <v>140</v>
      </c>
      <c r="E571" s="151" t="s">
        <v>1</v>
      </c>
      <c r="F571" s="152" t="s">
        <v>246</v>
      </c>
      <c r="H571" s="151" t="s">
        <v>1</v>
      </c>
      <c r="I571" s="153"/>
      <c r="L571" s="150"/>
      <c r="M571" s="154"/>
      <c r="T571" s="155"/>
      <c r="AT571" s="151" t="s">
        <v>140</v>
      </c>
      <c r="AU571" s="151" t="s">
        <v>90</v>
      </c>
      <c r="AV571" s="12" t="s">
        <v>88</v>
      </c>
      <c r="AW571" s="12" t="s">
        <v>36</v>
      </c>
      <c r="AX571" s="12" t="s">
        <v>80</v>
      </c>
      <c r="AY571" s="151" t="s">
        <v>127</v>
      </c>
    </row>
    <row r="572" spans="2:65" s="12" customFormat="1" ht="11.25">
      <c r="B572" s="150"/>
      <c r="D572" s="144" t="s">
        <v>140</v>
      </c>
      <c r="E572" s="151" t="s">
        <v>1</v>
      </c>
      <c r="F572" s="152" t="s">
        <v>190</v>
      </c>
      <c r="H572" s="151" t="s">
        <v>1</v>
      </c>
      <c r="I572" s="153"/>
      <c r="L572" s="150"/>
      <c r="M572" s="154"/>
      <c r="T572" s="155"/>
      <c r="AT572" s="151" t="s">
        <v>140</v>
      </c>
      <c r="AU572" s="151" t="s">
        <v>90</v>
      </c>
      <c r="AV572" s="12" t="s">
        <v>88</v>
      </c>
      <c r="AW572" s="12" t="s">
        <v>36</v>
      </c>
      <c r="AX572" s="12" t="s">
        <v>80</v>
      </c>
      <c r="AY572" s="151" t="s">
        <v>127</v>
      </c>
    </row>
    <row r="573" spans="2:65" s="13" customFormat="1" ht="11.25">
      <c r="B573" s="156"/>
      <c r="D573" s="144" t="s">
        <v>140</v>
      </c>
      <c r="E573" s="157" t="s">
        <v>1</v>
      </c>
      <c r="F573" s="158" t="s">
        <v>213</v>
      </c>
      <c r="H573" s="159">
        <v>10</v>
      </c>
      <c r="I573" s="160"/>
      <c r="L573" s="156"/>
      <c r="M573" s="161"/>
      <c r="T573" s="162"/>
      <c r="AT573" s="157" t="s">
        <v>140</v>
      </c>
      <c r="AU573" s="157" t="s">
        <v>90</v>
      </c>
      <c r="AV573" s="13" t="s">
        <v>90</v>
      </c>
      <c r="AW573" s="13" t="s">
        <v>36</v>
      </c>
      <c r="AX573" s="13" t="s">
        <v>88</v>
      </c>
      <c r="AY573" s="157" t="s">
        <v>127</v>
      </c>
    </row>
    <row r="574" spans="2:65" s="1" customFormat="1" ht="16.5" customHeight="1">
      <c r="B574" s="31"/>
      <c r="C574" s="131" t="s">
        <v>569</v>
      </c>
      <c r="D574" s="131" t="s">
        <v>129</v>
      </c>
      <c r="E574" s="132" t="s">
        <v>570</v>
      </c>
      <c r="F574" s="133" t="s">
        <v>571</v>
      </c>
      <c r="G574" s="134" t="s">
        <v>203</v>
      </c>
      <c r="H574" s="135">
        <v>1</v>
      </c>
      <c r="I574" s="136"/>
      <c r="J574" s="137">
        <f>ROUND(I574*H574,2)</f>
        <v>0</v>
      </c>
      <c r="K574" s="133" t="s">
        <v>133</v>
      </c>
      <c r="L574" s="31"/>
      <c r="M574" s="138" t="s">
        <v>1</v>
      </c>
      <c r="N574" s="139" t="s">
        <v>45</v>
      </c>
      <c r="P574" s="140">
        <f>O574*H574</f>
        <v>0</v>
      </c>
      <c r="Q574" s="140">
        <v>6.7000000000000002E-4</v>
      </c>
      <c r="R574" s="140">
        <f>Q574*H574</f>
        <v>6.7000000000000002E-4</v>
      </c>
      <c r="S574" s="140">
        <v>0</v>
      </c>
      <c r="T574" s="141">
        <f>S574*H574</f>
        <v>0</v>
      </c>
      <c r="AR574" s="142" t="s">
        <v>134</v>
      </c>
      <c r="AT574" s="142" t="s">
        <v>129</v>
      </c>
      <c r="AU574" s="142" t="s">
        <v>90</v>
      </c>
      <c r="AY574" s="16" t="s">
        <v>127</v>
      </c>
      <c r="BE574" s="143">
        <f>IF(N574="základní",J574,0)</f>
        <v>0</v>
      </c>
      <c r="BF574" s="143">
        <f>IF(N574="snížená",J574,0)</f>
        <v>0</v>
      </c>
      <c r="BG574" s="143">
        <f>IF(N574="zákl. přenesená",J574,0)</f>
        <v>0</v>
      </c>
      <c r="BH574" s="143">
        <f>IF(N574="sníž. přenesená",J574,0)</f>
        <v>0</v>
      </c>
      <c r="BI574" s="143">
        <f>IF(N574="nulová",J574,0)</f>
        <v>0</v>
      </c>
      <c r="BJ574" s="16" t="s">
        <v>88</v>
      </c>
      <c r="BK574" s="143">
        <f>ROUND(I574*H574,2)</f>
        <v>0</v>
      </c>
      <c r="BL574" s="16" t="s">
        <v>134</v>
      </c>
      <c r="BM574" s="142" t="s">
        <v>572</v>
      </c>
    </row>
    <row r="575" spans="2:65" s="1" customFormat="1" ht="19.5">
      <c r="B575" s="31"/>
      <c r="D575" s="144" t="s">
        <v>136</v>
      </c>
      <c r="F575" s="145" t="s">
        <v>573</v>
      </c>
      <c r="I575" s="146"/>
      <c r="L575" s="31"/>
      <c r="M575" s="147"/>
      <c r="T575" s="55"/>
      <c r="AT575" s="16" t="s">
        <v>136</v>
      </c>
      <c r="AU575" s="16" t="s">
        <v>90</v>
      </c>
    </row>
    <row r="576" spans="2:65" s="1" customFormat="1" ht="11.25">
      <c r="B576" s="31"/>
      <c r="D576" s="148" t="s">
        <v>138</v>
      </c>
      <c r="F576" s="149" t="s">
        <v>574</v>
      </c>
      <c r="I576" s="146"/>
      <c r="L576" s="31"/>
      <c r="M576" s="147"/>
      <c r="T576" s="55"/>
      <c r="AT576" s="16" t="s">
        <v>138</v>
      </c>
      <c r="AU576" s="16" t="s">
        <v>90</v>
      </c>
    </row>
    <row r="577" spans="2:65" s="12" customFormat="1" ht="11.25">
      <c r="B577" s="150"/>
      <c r="D577" s="144" t="s">
        <v>140</v>
      </c>
      <c r="E577" s="151" t="s">
        <v>1</v>
      </c>
      <c r="F577" s="152" t="s">
        <v>246</v>
      </c>
      <c r="H577" s="151" t="s">
        <v>1</v>
      </c>
      <c r="I577" s="153"/>
      <c r="L577" s="150"/>
      <c r="M577" s="154"/>
      <c r="T577" s="155"/>
      <c r="AT577" s="151" t="s">
        <v>140</v>
      </c>
      <c r="AU577" s="151" t="s">
        <v>90</v>
      </c>
      <c r="AV577" s="12" t="s">
        <v>88</v>
      </c>
      <c r="AW577" s="12" t="s">
        <v>36</v>
      </c>
      <c r="AX577" s="12" t="s">
        <v>80</v>
      </c>
      <c r="AY577" s="151" t="s">
        <v>127</v>
      </c>
    </row>
    <row r="578" spans="2:65" s="12" customFormat="1" ht="11.25">
      <c r="B578" s="150"/>
      <c r="D578" s="144" t="s">
        <v>140</v>
      </c>
      <c r="E578" s="151" t="s">
        <v>1</v>
      </c>
      <c r="F578" s="152" t="s">
        <v>190</v>
      </c>
      <c r="H578" s="151" t="s">
        <v>1</v>
      </c>
      <c r="I578" s="153"/>
      <c r="L578" s="150"/>
      <c r="M578" s="154"/>
      <c r="T578" s="155"/>
      <c r="AT578" s="151" t="s">
        <v>140</v>
      </c>
      <c r="AU578" s="151" t="s">
        <v>90</v>
      </c>
      <c r="AV578" s="12" t="s">
        <v>88</v>
      </c>
      <c r="AW578" s="12" t="s">
        <v>36</v>
      </c>
      <c r="AX578" s="12" t="s">
        <v>80</v>
      </c>
      <c r="AY578" s="151" t="s">
        <v>127</v>
      </c>
    </row>
    <row r="579" spans="2:65" s="13" customFormat="1" ht="11.25">
      <c r="B579" s="156"/>
      <c r="D579" s="144" t="s">
        <v>140</v>
      </c>
      <c r="E579" s="157" t="s">
        <v>1</v>
      </c>
      <c r="F579" s="158" t="s">
        <v>88</v>
      </c>
      <c r="H579" s="159">
        <v>1</v>
      </c>
      <c r="I579" s="160"/>
      <c r="L579" s="156"/>
      <c r="M579" s="161"/>
      <c r="T579" s="162"/>
      <c r="AT579" s="157" t="s">
        <v>140</v>
      </c>
      <c r="AU579" s="157" t="s">
        <v>90</v>
      </c>
      <c r="AV579" s="13" t="s">
        <v>90</v>
      </c>
      <c r="AW579" s="13" t="s">
        <v>36</v>
      </c>
      <c r="AX579" s="13" t="s">
        <v>88</v>
      </c>
      <c r="AY579" s="157" t="s">
        <v>127</v>
      </c>
    </row>
    <row r="580" spans="2:65" s="1" customFormat="1" ht="24.2" customHeight="1">
      <c r="B580" s="31"/>
      <c r="C580" s="131" t="s">
        <v>575</v>
      </c>
      <c r="D580" s="131" t="s">
        <v>129</v>
      </c>
      <c r="E580" s="132" t="s">
        <v>576</v>
      </c>
      <c r="F580" s="133" t="s">
        <v>577</v>
      </c>
      <c r="G580" s="134" t="s">
        <v>203</v>
      </c>
      <c r="H580" s="135">
        <v>10</v>
      </c>
      <c r="I580" s="136"/>
      <c r="J580" s="137">
        <f>ROUND(I580*H580,2)</f>
        <v>0</v>
      </c>
      <c r="K580" s="133" t="s">
        <v>133</v>
      </c>
      <c r="L580" s="31"/>
      <c r="M580" s="138" t="s">
        <v>1</v>
      </c>
      <c r="N580" s="139" t="s">
        <v>45</v>
      </c>
      <c r="P580" s="140">
        <f>O580*H580</f>
        <v>0</v>
      </c>
      <c r="Q580" s="140">
        <v>2.0000000000000002E-5</v>
      </c>
      <c r="R580" s="140">
        <f>Q580*H580</f>
        <v>2.0000000000000001E-4</v>
      </c>
      <c r="S580" s="140">
        <v>2.6199999999999999E-3</v>
      </c>
      <c r="T580" s="141">
        <f>S580*H580</f>
        <v>2.6200000000000001E-2</v>
      </c>
      <c r="AR580" s="142" t="s">
        <v>134</v>
      </c>
      <c r="AT580" s="142" t="s">
        <v>129</v>
      </c>
      <c r="AU580" s="142" t="s">
        <v>90</v>
      </c>
      <c r="AY580" s="16" t="s">
        <v>127</v>
      </c>
      <c r="BE580" s="143">
        <f>IF(N580="základní",J580,0)</f>
        <v>0</v>
      </c>
      <c r="BF580" s="143">
        <f>IF(N580="snížená",J580,0)</f>
        <v>0</v>
      </c>
      <c r="BG580" s="143">
        <f>IF(N580="zákl. přenesená",J580,0)</f>
        <v>0</v>
      </c>
      <c r="BH580" s="143">
        <f>IF(N580="sníž. přenesená",J580,0)</f>
        <v>0</v>
      </c>
      <c r="BI580" s="143">
        <f>IF(N580="nulová",J580,0)</f>
        <v>0</v>
      </c>
      <c r="BJ580" s="16" t="s">
        <v>88</v>
      </c>
      <c r="BK580" s="143">
        <f>ROUND(I580*H580,2)</f>
        <v>0</v>
      </c>
      <c r="BL580" s="16" t="s">
        <v>134</v>
      </c>
      <c r="BM580" s="142" t="s">
        <v>578</v>
      </c>
    </row>
    <row r="581" spans="2:65" s="1" customFormat="1" ht="19.5">
      <c r="B581" s="31"/>
      <c r="D581" s="144" t="s">
        <v>136</v>
      </c>
      <c r="F581" s="145" t="s">
        <v>579</v>
      </c>
      <c r="I581" s="146"/>
      <c r="L581" s="31"/>
      <c r="M581" s="147"/>
      <c r="T581" s="55"/>
      <c r="AT581" s="16" t="s">
        <v>136</v>
      </c>
      <c r="AU581" s="16" t="s">
        <v>90</v>
      </c>
    </row>
    <row r="582" spans="2:65" s="1" customFormat="1" ht="11.25">
      <c r="B582" s="31"/>
      <c r="D582" s="148" t="s">
        <v>138</v>
      </c>
      <c r="F582" s="149" t="s">
        <v>580</v>
      </c>
      <c r="I582" s="146"/>
      <c r="L582" s="31"/>
      <c r="M582" s="147"/>
      <c r="T582" s="55"/>
      <c r="AT582" s="16" t="s">
        <v>138</v>
      </c>
      <c r="AU582" s="16" t="s">
        <v>90</v>
      </c>
    </row>
    <row r="583" spans="2:65" s="12" customFormat="1" ht="11.25">
      <c r="B583" s="150"/>
      <c r="D583" s="144" t="s">
        <v>140</v>
      </c>
      <c r="E583" s="151" t="s">
        <v>1</v>
      </c>
      <c r="F583" s="152" t="s">
        <v>404</v>
      </c>
      <c r="H583" s="151" t="s">
        <v>1</v>
      </c>
      <c r="I583" s="153"/>
      <c r="L583" s="150"/>
      <c r="M583" s="154"/>
      <c r="T583" s="155"/>
      <c r="AT583" s="151" t="s">
        <v>140</v>
      </c>
      <c r="AU583" s="151" t="s">
        <v>90</v>
      </c>
      <c r="AV583" s="12" t="s">
        <v>88</v>
      </c>
      <c r="AW583" s="12" t="s">
        <v>36</v>
      </c>
      <c r="AX583" s="12" t="s">
        <v>80</v>
      </c>
      <c r="AY583" s="151" t="s">
        <v>127</v>
      </c>
    </row>
    <row r="584" spans="2:65" s="12" customFormat="1" ht="11.25">
      <c r="B584" s="150"/>
      <c r="D584" s="144" t="s">
        <v>140</v>
      </c>
      <c r="E584" s="151" t="s">
        <v>1</v>
      </c>
      <c r="F584" s="152" t="s">
        <v>264</v>
      </c>
      <c r="H584" s="151" t="s">
        <v>1</v>
      </c>
      <c r="I584" s="153"/>
      <c r="L584" s="150"/>
      <c r="M584" s="154"/>
      <c r="T584" s="155"/>
      <c r="AT584" s="151" t="s">
        <v>140</v>
      </c>
      <c r="AU584" s="151" t="s">
        <v>90</v>
      </c>
      <c r="AV584" s="12" t="s">
        <v>88</v>
      </c>
      <c r="AW584" s="12" t="s">
        <v>36</v>
      </c>
      <c r="AX584" s="12" t="s">
        <v>80</v>
      </c>
      <c r="AY584" s="151" t="s">
        <v>127</v>
      </c>
    </row>
    <row r="585" spans="2:65" s="13" customFormat="1" ht="11.25">
      <c r="B585" s="156"/>
      <c r="D585" s="144" t="s">
        <v>140</v>
      </c>
      <c r="E585" s="157" t="s">
        <v>1</v>
      </c>
      <c r="F585" s="158" t="s">
        <v>213</v>
      </c>
      <c r="H585" s="159">
        <v>10</v>
      </c>
      <c r="I585" s="160"/>
      <c r="L585" s="156"/>
      <c r="M585" s="161"/>
      <c r="T585" s="162"/>
      <c r="AT585" s="157" t="s">
        <v>140</v>
      </c>
      <c r="AU585" s="157" t="s">
        <v>90</v>
      </c>
      <c r="AV585" s="13" t="s">
        <v>90</v>
      </c>
      <c r="AW585" s="13" t="s">
        <v>36</v>
      </c>
      <c r="AX585" s="13" t="s">
        <v>88</v>
      </c>
      <c r="AY585" s="157" t="s">
        <v>127</v>
      </c>
    </row>
    <row r="586" spans="2:65" s="1" customFormat="1" ht="24.2" customHeight="1">
      <c r="B586" s="31"/>
      <c r="C586" s="170" t="s">
        <v>581</v>
      </c>
      <c r="D586" s="170" t="s">
        <v>309</v>
      </c>
      <c r="E586" s="171" t="s">
        <v>582</v>
      </c>
      <c r="F586" s="172" t="s">
        <v>583</v>
      </c>
      <c r="G586" s="173" t="s">
        <v>203</v>
      </c>
      <c r="H586" s="174">
        <v>10</v>
      </c>
      <c r="I586" s="175"/>
      <c r="J586" s="176">
        <f>ROUND(I586*H586,2)</f>
        <v>0</v>
      </c>
      <c r="K586" s="172" t="s">
        <v>1</v>
      </c>
      <c r="L586" s="177"/>
      <c r="M586" s="178" t="s">
        <v>1</v>
      </c>
      <c r="N586" s="179" t="s">
        <v>45</v>
      </c>
      <c r="P586" s="140">
        <f>O586*H586</f>
        <v>0</v>
      </c>
      <c r="Q586" s="140">
        <v>3.0400000000000002E-3</v>
      </c>
      <c r="R586" s="140">
        <f>Q586*H586</f>
        <v>3.0400000000000003E-2</v>
      </c>
      <c r="S586" s="140">
        <v>0</v>
      </c>
      <c r="T586" s="141">
        <f>S586*H586</f>
        <v>0</v>
      </c>
      <c r="AR586" s="142" t="s">
        <v>200</v>
      </c>
      <c r="AT586" s="142" t="s">
        <v>309</v>
      </c>
      <c r="AU586" s="142" t="s">
        <v>90</v>
      </c>
      <c r="AY586" s="16" t="s">
        <v>127</v>
      </c>
      <c r="BE586" s="143">
        <f>IF(N586="základní",J586,0)</f>
        <v>0</v>
      </c>
      <c r="BF586" s="143">
        <f>IF(N586="snížená",J586,0)</f>
        <v>0</v>
      </c>
      <c r="BG586" s="143">
        <f>IF(N586="zákl. přenesená",J586,0)</f>
        <v>0</v>
      </c>
      <c r="BH586" s="143">
        <f>IF(N586="sníž. přenesená",J586,0)</f>
        <v>0</v>
      </c>
      <c r="BI586" s="143">
        <f>IF(N586="nulová",J586,0)</f>
        <v>0</v>
      </c>
      <c r="BJ586" s="16" t="s">
        <v>88</v>
      </c>
      <c r="BK586" s="143">
        <f>ROUND(I586*H586,2)</f>
        <v>0</v>
      </c>
      <c r="BL586" s="16" t="s">
        <v>134</v>
      </c>
      <c r="BM586" s="142" t="s">
        <v>584</v>
      </c>
    </row>
    <row r="587" spans="2:65" s="1" customFormat="1" ht="11.25">
      <c r="B587" s="31"/>
      <c r="D587" s="144" t="s">
        <v>136</v>
      </c>
      <c r="F587" s="145" t="s">
        <v>585</v>
      </c>
      <c r="I587" s="146"/>
      <c r="L587" s="31"/>
      <c r="M587" s="147"/>
      <c r="T587" s="55"/>
      <c r="AT587" s="16" t="s">
        <v>136</v>
      </c>
      <c r="AU587" s="16" t="s">
        <v>90</v>
      </c>
    </row>
    <row r="588" spans="2:65" s="12" customFormat="1" ht="11.25">
      <c r="B588" s="150"/>
      <c r="D588" s="144" t="s">
        <v>140</v>
      </c>
      <c r="E588" s="151" t="s">
        <v>1</v>
      </c>
      <c r="F588" s="152" t="s">
        <v>404</v>
      </c>
      <c r="H588" s="151" t="s">
        <v>1</v>
      </c>
      <c r="I588" s="153"/>
      <c r="L588" s="150"/>
      <c r="M588" s="154"/>
      <c r="T588" s="155"/>
      <c r="AT588" s="151" t="s">
        <v>140</v>
      </c>
      <c r="AU588" s="151" t="s">
        <v>90</v>
      </c>
      <c r="AV588" s="12" t="s">
        <v>88</v>
      </c>
      <c r="AW588" s="12" t="s">
        <v>36</v>
      </c>
      <c r="AX588" s="12" t="s">
        <v>80</v>
      </c>
      <c r="AY588" s="151" t="s">
        <v>127</v>
      </c>
    </row>
    <row r="589" spans="2:65" s="12" customFormat="1" ht="11.25">
      <c r="B589" s="150"/>
      <c r="D589" s="144" t="s">
        <v>140</v>
      </c>
      <c r="E589" s="151" t="s">
        <v>1</v>
      </c>
      <c r="F589" s="152" t="s">
        <v>264</v>
      </c>
      <c r="H589" s="151" t="s">
        <v>1</v>
      </c>
      <c r="I589" s="153"/>
      <c r="L589" s="150"/>
      <c r="M589" s="154"/>
      <c r="T589" s="155"/>
      <c r="AT589" s="151" t="s">
        <v>140</v>
      </c>
      <c r="AU589" s="151" t="s">
        <v>90</v>
      </c>
      <c r="AV589" s="12" t="s">
        <v>88</v>
      </c>
      <c r="AW589" s="12" t="s">
        <v>36</v>
      </c>
      <c r="AX589" s="12" t="s">
        <v>80</v>
      </c>
      <c r="AY589" s="151" t="s">
        <v>127</v>
      </c>
    </row>
    <row r="590" spans="2:65" s="13" customFormat="1" ht="11.25">
      <c r="B590" s="156"/>
      <c r="D590" s="144" t="s">
        <v>140</v>
      </c>
      <c r="E590" s="157" t="s">
        <v>1</v>
      </c>
      <c r="F590" s="158" t="s">
        <v>213</v>
      </c>
      <c r="H590" s="159">
        <v>10</v>
      </c>
      <c r="I590" s="160"/>
      <c r="L590" s="156"/>
      <c r="M590" s="161"/>
      <c r="T590" s="162"/>
      <c r="AT590" s="157" t="s">
        <v>140</v>
      </c>
      <c r="AU590" s="157" t="s">
        <v>90</v>
      </c>
      <c r="AV590" s="13" t="s">
        <v>90</v>
      </c>
      <c r="AW590" s="13" t="s">
        <v>36</v>
      </c>
      <c r="AX590" s="13" t="s">
        <v>88</v>
      </c>
      <c r="AY590" s="157" t="s">
        <v>127</v>
      </c>
    </row>
    <row r="591" spans="2:65" s="1" customFormat="1" ht="24.2" customHeight="1">
      <c r="B591" s="31"/>
      <c r="C591" s="170" t="s">
        <v>586</v>
      </c>
      <c r="D591" s="170" t="s">
        <v>309</v>
      </c>
      <c r="E591" s="171" t="s">
        <v>587</v>
      </c>
      <c r="F591" s="172" t="s">
        <v>588</v>
      </c>
      <c r="G591" s="173" t="s">
        <v>203</v>
      </c>
      <c r="H591" s="174">
        <v>10</v>
      </c>
      <c r="I591" s="175"/>
      <c r="J591" s="176">
        <f>ROUND(I591*H591,2)</f>
        <v>0</v>
      </c>
      <c r="K591" s="172" t="s">
        <v>1</v>
      </c>
      <c r="L591" s="177"/>
      <c r="M591" s="178" t="s">
        <v>1</v>
      </c>
      <c r="N591" s="179" t="s">
        <v>45</v>
      </c>
      <c r="P591" s="140">
        <f>O591*H591</f>
        <v>0</v>
      </c>
      <c r="Q591" s="140">
        <v>3.3E-3</v>
      </c>
      <c r="R591" s="140">
        <f>Q591*H591</f>
        <v>3.3000000000000002E-2</v>
      </c>
      <c r="S591" s="140">
        <v>0</v>
      </c>
      <c r="T591" s="141">
        <f>S591*H591</f>
        <v>0</v>
      </c>
      <c r="AR591" s="142" t="s">
        <v>200</v>
      </c>
      <c r="AT591" s="142" t="s">
        <v>309</v>
      </c>
      <c r="AU591" s="142" t="s">
        <v>90</v>
      </c>
      <c r="AY591" s="16" t="s">
        <v>127</v>
      </c>
      <c r="BE591" s="143">
        <f>IF(N591="základní",J591,0)</f>
        <v>0</v>
      </c>
      <c r="BF591" s="143">
        <f>IF(N591="snížená",J591,0)</f>
        <v>0</v>
      </c>
      <c r="BG591" s="143">
        <f>IF(N591="zákl. přenesená",J591,0)</f>
        <v>0</v>
      </c>
      <c r="BH591" s="143">
        <f>IF(N591="sníž. přenesená",J591,0)</f>
        <v>0</v>
      </c>
      <c r="BI591" s="143">
        <f>IF(N591="nulová",J591,0)</f>
        <v>0</v>
      </c>
      <c r="BJ591" s="16" t="s">
        <v>88</v>
      </c>
      <c r="BK591" s="143">
        <f>ROUND(I591*H591,2)</f>
        <v>0</v>
      </c>
      <c r="BL591" s="16" t="s">
        <v>134</v>
      </c>
      <c r="BM591" s="142" t="s">
        <v>589</v>
      </c>
    </row>
    <row r="592" spans="2:65" s="1" customFormat="1" ht="19.5">
      <c r="B592" s="31"/>
      <c r="D592" s="144" t="s">
        <v>136</v>
      </c>
      <c r="F592" s="145" t="s">
        <v>590</v>
      </c>
      <c r="I592" s="146"/>
      <c r="L592" s="31"/>
      <c r="M592" s="147"/>
      <c r="T592" s="55"/>
      <c r="AT592" s="16" t="s">
        <v>136</v>
      </c>
      <c r="AU592" s="16" t="s">
        <v>90</v>
      </c>
    </row>
    <row r="593" spans="2:65" s="12" customFormat="1" ht="11.25">
      <c r="B593" s="150"/>
      <c r="D593" s="144" t="s">
        <v>140</v>
      </c>
      <c r="E593" s="151" t="s">
        <v>1</v>
      </c>
      <c r="F593" s="152" t="s">
        <v>404</v>
      </c>
      <c r="H593" s="151" t="s">
        <v>1</v>
      </c>
      <c r="I593" s="153"/>
      <c r="L593" s="150"/>
      <c r="M593" s="154"/>
      <c r="T593" s="155"/>
      <c r="AT593" s="151" t="s">
        <v>140</v>
      </c>
      <c r="AU593" s="151" t="s">
        <v>90</v>
      </c>
      <c r="AV593" s="12" t="s">
        <v>88</v>
      </c>
      <c r="AW593" s="12" t="s">
        <v>36</v>
      </c>
      <c r="AX593" s="12" t="s">
        <v>80</v>
      </c>
      <c r="AY593" s="151" t="s">
        <v>127</v>
      </c>
    </row>
    <row r="594" spans="2:65" s="12" customFormat="1" ht="11.25">
      <c r="B594" s="150"/>
      <c r="D594" s="144" t="s">
        <v>140</v>
      </c>
      <c r="E594" s="151" t="s">
        <v>1</v>
      </c>
      <c r="F594" s="152" t="s">
        <v>264</v>
      </c>
      <c r="H594" s="151" t="s">
        <v>1</v>
      </c>
      <c r="I594" s="153"/>
      <c r="L594" s="150"/>
      <c r="M594" s="154"/>
      <c r="T594" s="155"/>
      <c r="AT594" s="151" t="s">
        <v>140</v>
      </c>
      <c r="AU594" s="151" t="s">
        <v>90</v>
      </c>
      <c r="AV594" s="12" t="s">
        <v>88</v>
      </c>
      <c r="AW594" s="12" t="s">
        <v>36</v>
      </c>
      <c r="AX594" s="12" t="s">
        <v>80</v>
      </c>
      <c r="AY594" s="151" t="s">
        <v>127</v>
      </c>
    </row>
    <row r="595" spans="2:65" s="13" customFormat="1" ht="11.25">
      <c r="B595" s="156"/>
      <c r="D595" s="144" t="s">
        <v>140</v>
      </c>
      <c r="E595" s="157" t="s">
        <v>1</v>
      </c>
      <c r="F595" s="158" t="s">
        <v>213</v>
      </c>
      <c r="H595" s="159">
        <v>10</v>
      </c>
      <c r="I595" s="160"/>
      <c r="L595" s="156"/>
      <c r="M595" s="161"/>
      <c r="T595" s="162"/>
      <c r="AT595" s="157" t="s">
        <v>140</v>
      </c>
      <c r="AU595" s="157" t="s">
        <v>90</v>
      </c>
      <c r="AV595" s="13" t="s">
        <v>90</v>
      </c>
      <c r="AW595" s="13" t="s">
        <v>36</v>
      </c>
      <c r="AX595" s="13" t="s">
        <v>88</v>
      </c>
      <c r="AY595" s="157" t="s">
        <v>127</v>
      </c>
    </row>
    <row r="596" spans="2:65" s="1" customFormat="1" ht="24.2" customHeight="1">
      <c r="B596" s="31"/>
      <c r="C596" s="131" t="s">
        <v>591</v>
      </c>
      <c r="D596" s="131" t="s">
        <v>129</v>
      </c>
      <c r="E596" s="132" t="s">
        <v>592</v>
      </c>
      <c r="F596" s="133" t="s">
        <v>593</v>
      </c>
      <c r="G596" s="134" t="s">
        <v>203</v>
      </c>
      <c r="H596" s="135">
        <v>1</v>
      </c>
      <c r="I596" s="136"/>
      <c r="J596" s="137">
        <f>ROUND(I596*H596,2)</f>
        <v>0</v>
      </c>
      <c r="K596" s="133" t="s">
        <v>133</v>
      </c>
      <c r="L596" s="31"/>
      <c r="M596" s="138" t="s">
        <v>1</v>
      </c>
      <c r="N596" s="139" t="s">
        <v>45</v>
      </c>
      <c r="P596" s="140">
        <f>O596*H596</f>
        <v>0</v>
      </c>
      <c r="Q596" s="140">
        <v>2.0000000000000002E-5</v>
      </c>
      <c r="R596" s="140">
        <f>Q596*H596</f>
        <v>2.0000000000000002E-5</v>
      </c>
      <c r="S596" s="140">
        <v>4.7200000000000002E-3</v>
      </c>
      <c r="T596" s="141">
        <f>S596*H596</f>
        <v>4.7200000000000002E-3</v>
      </c>
      <c r="AR596" s="142" t="s">
        <v>134</v>
      </c>
      <c r="AT596" s="142" t="s">
        <v>129</v>
      </c>
      <c r="AU596" s="142" t="s">
        <v>90</v>
      </c>
      <c r="AY596" s="16" t="s">
        <v>127</v>
      </c>
      <c r="BE596" s="143">
        <f>IF(N596="základní",J596,0)</f>
        <v>0</v>
      </c>
      <c r="BF596" s="143">
        <f>IF(N596="snížená",J596,0)</f>
        <v>0</v>
      </c>
      <c r="BG596" s="143">
        <f>IF(N596="zákl. přenesená",J596,0)</f>
        <v>0</v>
      </c>
      <c r="BH596" s="143">
        <f>IF(N596="sníž. přenesená",J596,0)</f>
        <v>0</v>
      </c>
      <c r="BI596" s="143">
        <f>IF(N596="nulová",J596,0)</f>
        <v>0</v>
      </c>
      <c r="BJ596" s="16" t="s">
        <v>88</v>
      </c>
      <c r="BK596" s="143">
        <f>ROUND(I596*H596,2)</f>
        <v>0</v>
      </c>
      <c r="BL596" s="16" t="s">
        <v>134</v>
      </c>
      <c r="BM596" s="142" t="s">
        <v>594</v>
      </c>
    </row>
    <row r="597" spans="2:65" s="1" customFormat="1" ht="19.5">
      <c r="B597" s="31"/>
      <c r="D597" s="144" t="s">
        <v>136</v>
      </c>
      <c r="F597" s="145" t="s">
        <v>595</v>
      </c>
      <c r="I597" s="146"/>
      <c r="L597" s="31"/>
      <c r="M597" s="147"/>
      <c r="T597" s="55"/>
      <c r="AT597" s="16" t="s">
        <v>136</v>
      </c>
      <c r="AU597" s="16" t="s">
        <v>90</v>
      </c>
    </row>
    <row r="598" spans="2:65" s="1" customFormat="1" ht="11.25">
      <c r="B598" s="31"/>
      <c r="D598" s="148" t="s">
        <v>138</v>
      </c>
      <c r="F598" s="149" t="s">
        <v>596</v>
      </c>
      <c r="I598" s="146"/>
      <c r="L598" s="31"/>
      <c r="M598" s="147"/>
      <c r="T598" s="55"/>
      <c r="AT598" s="16" t="s">
        <v>138</v>
      </c>
      <c r="AU598" s="16" t="s">
        <v>90</v>
      </c>
    </row>
    <row r="599" spans="2:65" s="12" customFormat="1" ht="11.25">
      <c r="B599" s="150"/>
      <c r="D599" s="144" t="s">
        <v>140</v>
      </c>
      <c r="E599" s="151" t="s">
        <v>1</v>
      </c>
      <c r="F599" s="152" t="s">
        <v>404</v>
      </c>
      <c r="H599" s="151" t="s">
        <v>1</v>
      </c>
      <c r="I599" s="153"/>
      <c r="L599" s="150"/>
      <c r="M599" s="154"/>
      <c r="T599" s="155"/>
      <c r="AT599" s="151" t="s">
        <v>140</v>
      </c>
      <c r="AU599" s="151" t="s">
        <v>90</v>
      </c>
      <c r="AV599" s="12" t="s">
        <v>88</v>
      </c>
      <c r="AW599" s="12" t="s">
        <v>36</v>
      </c>
      <c r="AX599" s="12" t="s">
        <v>80</v>
      </c>
      <c r="AY599" s="151" t="s">
        <v>127</v>
      </c>
    </row>
    <row r="600" spans="2:65" s="12" customFormat="1" ht="11.25">
      <c r="B600" s="150"/>
      <c r="D600" s="144" t="s">
        <v>140</v>
      </c>
      <c r="E600" s="151" t="s">
        <v>1</v>
      </c>
      <c r="F600" s="152" t="s">
        <v>264</v>
      </c>
      <c r="H600" s="151" t="s">
        <v>1</v>
      </c>
      <c r="I600" s="153"/>
      <c r="L600" s="150"/>
      <c r="M600" s="154"/>
      <c r="T600" s="155"/>
      <c r="AT600" s="151" t="s">
        <v>140</v>
      </c>
      <c r="AU600" s="151" t="s">
        <v>90</v>
      </c>
      <c r="AV600" s="12" t="s">
        <v>88</v>
      </c>
      <c r="AW600" s="12" t="s">
        <v>36</v>
      </c>
      <c r="AX600" s="12" t="s">
        <v>80</v>
      </c>
      <c r="AY600" s="151" t="s">
        <v>127</v>
      </c>
    </row>
    <row r="601" spans="2:65" s="13" customFormat="1" ht="11.25">
      <c r="B601" s="156"/>
      <c r="D601" s="144" t="s">
        <v>140</v>
      </c>
      <c r="E601" s="157" t="s">
        <v>1</v>
      </c>
      <c r="F601" s="158" t="s">
        <v>88</v>
      </c>
      <c r="H601" s="159">
        <v>1</v>
      </c>
      <c r="I601" s="160"/>
      <c r="L601" s="156"/>
      <c r="M601" s="161"/>
      <c r="T601" s="162"/>
      <c r="AT601" s="157" t="s">
        <v>140</v>
      </c>
      <c r="AU601" s="157" t="s">
        <v>90</v>
      </c>
      <c r="AV601" s="13" t="s">
        <v>90</v>
      </c>
      <c r="AW601" s="13" t="s">
        <v>36</v>
      </c>
      <c r="AX601" s="13" t="s">
        <v>88</v>
      </c>
      <c r="AY601" s="157" t="s">
        <v>127</v>
      </c>
    </row>
    <row r="602" spans="2:65" s="1" customFormat="1" ht="24.2" customHeight="1">
      <c r="B602" s="31"/>
      <c r="C602" s="170" t="s">
        <v>597</v>
      </c>
      <c r="D602" s="170" t="s">
        <v>309</v>
      </c>
      <c r="E602" s="171" t="s">
        <v>598</v>
      </c>
      <c r="F602" s="172" t="s">
        <v>599</v>
      </c>
      <c r="G602" s="173" t="s">
        <v>203</v>
      </c>
      <c r="H602" s="174">
        <v>1</v>
      </c>
      <c r="I602" s="175"/>
      <c r="J602" s="176">
        <f>ROUND(I602*H602,2)</f>
        <v>0</v>
      </c>
      <c r="K602" s="172" t="s">
        <v>1</v>
      </c>
      <c r="L602" s="177"/>
      <c r="M602" s="178" t="s">
        <v>1</v>
      </c>
      <c r="N602" s="179" t="s">
        <v>45</v>
      </c>
      <c r="P602" s="140">
        <f>O602*H602</f>
        <v>0</v>
      </c>
      <c r="Q602" s="140">
        <v>4.8999999999999998E-3</v>
      </c>
      <c r="R602" s="140">
        <f>Q602*H602</f>
        <v>4.8999999999999998E-3</v>
      </c>
      <c r="S602" s="140">
        <v>0</v>
      </c>
      <c r="T602" s="141">
        <f>S602*H602</f>
        <v>0</v>
      </c>
      <c r="AR602" s="142" t="s">
        <v>200</v>
      </c>
      <c r="AT602" s="142" t="s">
        <v>309</v>
      </c>
      <c r="AU602" s="142" t="s">
        <v>90</v>
      </c>
      <c r="AY602" s="16" t="s">
        <v>127</v>
      </c>
      <c r="BE602" s="143">
        <f>IF(N602="základní",J602,0)</f>
        <v>0</v>
      </c>
      <c r="BF602" s="143">
        <f>IF(N602="snížená",J602,0)</f>
        <v>0</v>
      </c>
      <c r="BG602" s="143">
        <f>IF(N602="zákl. přenesená",J602,0)</f>
        <v>0</v>
      </c>
      <c r="BH602" s="143">
        <f>IF(N602="sníž. přenesená",J602,0)</f>
        <v>0</v>
      </c>
      <c r="BI602" s="143">
        <f>IF(N602="nulová",J602,0)</f>
        <v>0</v>
      </c>
      <c r="BJ602" s="16" t="s">
        <v>88</v>
      </c>
      <c r="BK602" s="143">
        <f>ROUND(I602*H602,2)</f>
        <v>0</v>
      </c>
      <c r="BL602" s="16" t="s">
        <v>134</v>
      </c>
      <c r="BM602" s="142" t="s">
        <v>600</v>
      </c>
    </row>
    <row r="603" spans="2:65" s="1" customFormat="1" ht="11.25">
      <c r="B603" s="31"/>
      <c r="D603" s="144" t="s">
        <v>136</v>
      </c>
      <c r="F603" s="145" t="s">
        <v>599</v>
      </c>
      <c r="I603" s="146"/>
      <c r="L603" s="31"/>
      <c r="M603" s="147"/>
      <c r="T603" s="55"/>
      <c r="AT603" s="16" t="s">
        <v>136</v>
      </c>
      <c r="AU603" s="16" t="s">
        <v>90</v>
      </c>
    </row>
    <row r="604" spans="2:65" s="12" customFormat="1" ht="11.25">
      <c r="B604" s="150"/>
      <c r="D604" s="144" t="s">
        <v>140</v>
      </c>
      <c r="E604" s="151" t="s">
        <v>1</v>
      </c>
      <c r="F604" s="152" t="s">
        <v>404</v>
      </c>
      <c r="H604" s="151" t="s">
        <v>1</v>
      </c>
      <c r="I604" s="153"/>
      <c r="L604" s="150"/>
      <c r="M604" s="154"/>
      <c r="T604" s="155"/>
      <c r="AT604" s="151" t="s">
        <v>140</v>
      </c>
      <c r="AU604" s="151" t="s">
        <v>90</v>
      </c>
      <c r="AV604" s="12" t="s">
        <v>88</v>
      </c>
      <c r="AW604" s="12" t="s">
        <v>36</v>
      </c>
      <c r="AX604" s="12" t="s">
        <v>80</v>
      </c>
      <c r="AY604" s="151" t="s">
        <v>127</v>
      </c>
    </row>
    <row r="605" spans="2:65" s="12" customFormat="1" ht="11.25">
      <c r="B605" s="150"/>
      <c r="D605" s="144" t="s">
        <v>140</v>
      </c>
      <c r="E605" s="151" t="s">
        <v>1</v>
      </c>
      <c r="F605" s="152" t="s">
        <v>264</v>
      </c>
      <c r="H605" s="151" t="s">
        <v>1</v>
      </c>
      <c r="I605" s="153"/>
      <c r="L605" s="150"/>
      <c r="M605" s="154"/>
      <c r="T605" s="155"/>
      <c r="AT605" s="151" t="s">
        <v>140</v>
      </c>
      <c r="AU605" s="151" t="s">
        <v>90</v>
      </c>
      <c r="AV605" s="12" t="s">
        <v>88</v>
      </c>
      <c r="AW605" s="12" t="s">
        <v>36</v>
      </c>
      <c r="AX605" s="12" t="s">
        <v>80</v>
      </c>
      <c r="AY605" s="151" t="s">
        <v>127</v>
      </c>
    </row>
    <row r="606" spans="2:65" s="13" customFormat="1" ht="11.25">
      <c r="B606" s="156"/>
      <c r="D606" s="144" t="s">
        <v>140</v>
      </c>
      <c r="E606" s="157" t="s">
        <v>1</v>
      </c>
      <c r="F606" s="158" t="s">
        <v>88</v>
      </c>
      <c r="H606" s="159">
        <v>1</v>
      </c>
      <c r="I606" s="160"/>
      <c r="L606" s="156"/>
      <c r="M606" s="161"/>
      <c r="T606" s="162"/>
      <c r="AT606" s="157" t="s">
        <v>140</v>
      </c>
      <c r="AU606" s="157" t="s">
        <v>90</v>
      </c>
      <c r="AV606" s="13" t="s">
        <v>90</v>
      </c>
      <c r="AW606" s="13" t="s">
        <v>36</v>
      </c>
      <c r="AX606" s="13" t="s">
        <v>88</v>
      </c>
      <c r="AY606" s="157" t="s">
        <v>127</v>
      </c>
    </row>
    <row r="607" spans="2:65" s="1" customFormat="1" ht="21.75" customHeight="1">
      <c r="B607" s="31"/>
      <c r="C607" s="131" t="s">
        <v>601</v>
      </c>
      <c r="D607" s="131" t="s">
        <v>129</v>
      </c>
      <c r="E607" s="132" t="s">
        <v>602</v>
      </c>
      <c r="F607" s="133" t="s">
        <v>603</v>
      </c>
      <c r="G607" s="134" t="s">
        <v>203</v>
      </c>
      <c r="H607" s="135">
        <v>3</v>
      </c>
      <c r="I607" s="136"/>
      <c r="J607" s="137">
        <f>ROUND(I607*H607,2)</f>
        <v>0</v>
      </c>
      <c r="K607" s="133" t="s">
        <v>133</v>
      </c>
      <c r="L607" s="31"/>
      <c r="M607" s="138" t="s">
        <v>1</v>
      </c>
      <c r="N607" s="139" t="s">
        <v>45</v>
      </c>
      <c r="P607" s="140">
        <f>O607*H607</f>
        <v>0</v>
      </c>
      <c r="Q607" s="140">
        <v>1.6199999999999999E-3</v>
      </c>
      <c r="R607" s="140">
        <f>Q607*H607</f>
        <v>4.8599999999999997E-3</v>
      </c>
      <c r="S607" s="140">
        <v>0</v>
      </c>
      <c r="T607" s="141">
        <f>S607*H607</f>
        <v>0</v>
      </c>
      <c r="AR607" s="142" t="s">
        <v>134</v>
      </c>
      <c r="AT607" s="142" t="s">
        <v>129</v>
      </c>
      <c r="AU607" s="142" t="s">
        <v>90</v>
      </c>
      <c r="AY607" s="16" t="s">
        <v>127</v>
      </c>
      <c r="BE607" s="143">
        <f>IF(N607="základní",J607,0)</f>
        <v>0</v>
      </c>
      <c r="BF607" s="143">
        <f>IF(N607="snížená",J607,0)</f>
        <v>0</v>
      </c>
      <c r="BG607" s="143">
        <f>IF(N607="zákl. přenesená",J607,0)</f>
        <v>0</v>
      </c>
      <c r="BH607" s="143">
        <f>IF(N607="sníž. přenesená",J607,0)</f>
        <v>0</v>
      </c>
      <c r="BI607" s="143">
        <f>IF(N607="nulová",J607,0)</f>
        <v>0</v>
      </c>
      <c r="BJ607" s="16" t="s">
        <v>88</v>
      </c>
      <c r="BK607" s="143">
        <f>ROUND(I607*H607,2)</f>
        <v>0</v>
      </c>
      <c r="BL607" s="16" t="s">
        <v>134</v>
      </c>
      <c r="BM607" s="142" t="s">
        <v>604</v>
      </c>
    </row>
    <row r="608" spans="2:65" s="1" customFormat="1" ht="29.25">
      <c r="B608" s="31"/>
      <c r="D608" s="144" t="s">
        <v>136</v>
      </c>
      <c r="F608" s="145" t="s">
        <v>605</v>
      </c>
      <c r="I608" s="146"/>
      <c r="L608" s="31"/>
      <c r="M608" s="147"/>
      <c r="T608" s="55"/>
      <c r="AT608" s="16" t="s">
        <v>136</v>
      </c>
      <c r="AU608" s="16" t="s">
        <v>90</v>
      </c>
    </row>
    <row r="609" spans="2:65" s="1" customFormat="1" ht="11.25">
      <c r="B609" s="31"/>
      <c r="D609" s="148" t="s">
        <v>138</v>
      </c>
      <c r="F609" s="149" t="s">
        <v>606</v>
      </c>
      <c r="I609" s="146"/>
      <c r="L609" s="31"/>
      <c r="M609" s="147"/>
      <c r="T609" s="55"/>
      <c r="AT609" s="16" t="s">
        <v>138</v>
      </c>
      <c r="AU609" s="16" t="s">
        <v>90</v>
      </c>
    </row>
    <row r="610" spans="2:65" s="12" customFormat="1" ht="11.25">
      <c r="B610" s="150"/>
      <c r="D610" s="144" t="s">
        <v>140</v>
      </c>
      <c r="E610" s="151" t="s">
        <v>1</v>
      </c>
      <c r="F610" s="152" t="s">
        <v>404</v>
      </c>
      <c r="H610" s="151" t="s">
        <v>1</v>
      </c>
      <c r="I610" s="153"/>
      <c r="L610" s="150"/>
      <c r="M610" s="154"/>
      <c r="T610" s="155"/>
      <c r="AT610" s="151" t="s">
        <v>140</v>
      </c>
      <c r="AU610" s="151" t="s">
        <v>90</v>
      </c>
      <c r="AV610" s="12" t="s">
        <v>88</v>
      </c>
      <c r="AW610" s="12" t="s">
        <v>36</v>
      </c>
      <c r="AX610" s="12" t="s">
        <v>80</v>
      </c>
      <c r="AY610" s="151" t="s">
        <v>127</v>
      </c>
    </row>
    <row r="611" spans="2:65" s="12" customFormat="1" ht="11.25">
      <c r="B611" s="150"/>
      <c r="D611" s="144" t="s">
        <v>140</v>
      </c>
      <c r="E611" s="151" t="s">
        <v>1</v>
      </c>
      <c r="F611" s="152" t="s">
        <v>142</v>
      </c>
      <c r="H611" s="151" t="s">
        <v>1</v>
      </c>
      <c r="I611" s="153"/>
      <c r="L611" s="150"/>
      <c r="M611" s="154"/>
      <c r="T611" s="155"/>
      <c r="AT611" s="151" t="s">
        <v>140</v>
      </c>
      <c r="AU611" s="151" t="s">
        <v>90</v>
      </c>
      <c r="AV611" s="12" t="s">
        <v>88</v>
      </c>
      <c r="AW611" s="12" t="s">
        <v>36</v>
      </c>
      <c r="AX611" s="12" t="s">
        <v>80</v>
      </c>
      <c r="AY611" s="151" t="s">
        <v>127</v>
      </c>
    </row>
    <row r="612" spans="2:65" s="13" customFormat="1" ht="11.25">
      <c r="B612" s="156"/>
      <c r="D612" s="144" t="s">
        <v>140</v>
      </c>
      <c r="E612" s="157" t="s">
        <v>1</v>
      </c>
      <c r="F612" s="158" t="s">
        <v>155</v>
      </c>
      <c r="H612" s="159">
        <v>3</v>
      </c>
      <c r="I612" s="160"/>
      <c r="L612" s="156"/>
      <c r="M612" s="161"/>
      <c r="T612" s="162"/>
      <c r="AT612" s="157" t="s">
        <v>140</v>
      </c>
      <c r="AU612" s="157" t="s">
        <v>90</v>
      </c>
      <c r="AV612" s="13" t="s">
        <v>90</v>
      </c>
      <c r="AW612" s="13" t="s">
        <v>36</v>
      </c>
      <c r="AX612" s="13" t="s">
        <v>88</v>
      </c>
      <c r="AY612" s="157" t="s">
        <v>127</v>
      </c>
    </row>
    <row r="613" spans="2:65" s="1" customFormat="1" ht="24.2" customHeight="1">
      <c r="B613" s="31"/>
      <c r="C613" s="170" t="s">
        <v>607</v>
      </c>
      <c r="D613" s="170" t="s">
        <v>309</v>
      </c>
      <c r="E613" s="171" t="s">
        <v>608</v>
      </c>
      <c r="F613" s="172" t="s">
        <v>609</v>
      </c>
      <c r="G613" s="173" t="s">
        <v>203</v>
      </c>
      <c r="H613" s="174">
        <v>1</v>
      </c>
      <c r="I613" s="175"/>
      <c r="J613" s="176">
        <f>ROUND(I613*H613,2)</f>
        <v>0</v>
      </c>
      <c r="K613" s="172" t="s">
        <v>1</v>
      </c>
      <c r="L613" s="177"/>
      <c r="M613" s="178" t="s">
        <v>1</v>
      </c>
      <c r="N613" s="179" t="s">
        <v>45</v>
      </c>
      <c r="P613" s="140">
        <f>O613*H613</f>
        <v>0</v>
      </c>
      <c r="Q613" s="140">
        <v>1.847E-2</v>
      </c>
      <c r="R613" s="140">
        <f>Q613*H613</f>
        <v>1.847E-2</v>
      </c>
      <c r="S613" s="140">
        <v>0</v>
      </c>
      <c r="T613" s="141">
        <f>S613*H613</f>
        <v>0</v>
      </c>
      <c r="AR613" s="142" t="s">
        <v>200</v>
      </c>
      <c r="AT613" s="142" t="s">
        <v>309</v>
      </c>
      <c r="AU613" s="142" t="s">
        <v>90</v>
      </c>
      <c r="AY613" s="16" t="s">
        <v>127</v>
      </c>
      <c r="BE613" s="143">
        <f>IF(N613="základní",J613,0)</f>
        <v>0</v>
      </c>
      <c r="BF613" s="143">
        <f>IF(N613="snížená",J613,0)</f>
        <v>0</v>
      </c>
      <c r="BG613" s="143">
        <f>IF(N613="zákl. přenesená",J613,0)</f>
        <v>0</v>
      </c>
      <c r="BH613" s="143">
        <f>IF(N613="sníž. přenesená",J613,0)</f>
        <v>0</v>
      </c>
      <c r="BI613" s="143">
        <f>IF(N613="nulová",J613,0)</f>
        <v>0</v>
      </c>
      <c r="BJ613" s="16" t="s">
        <v>88</v>
      </c>
      <c r="BK613" s="143">
        <f>ROUND(I613*H613,2)</f>
        <v>0</v>
      </c>
      <c r="BL613" s="16" t="s">
        <v>134</v>
      </c>
      <c r="BM613" s="142" t="s">
        <v>610</v>
      </c>
    </row>
    <row r="614" spans="2:65" s="1" customFormat="1" ht="11.25">
      <c r="B614" s="31"/>
      <c r="D614" s="144" t="s">
        <v>136</v>
      </c>
      <c r="F614" s="145" t="s">
        <v>609</v>
      </c>
      <c r="I614" s="146"/>
      <c r="L614" s="31"/>
      <c r="M614" s="147"/>
      <c r="T614" s="55"/>
      <c r="AT614" s="16" t="s">
        <v>136</v>
      </c>
      <c r="AU614" s="16" t="s">
        <v>90</v>
      </c>
    </row>
    <row r="615" spans="2:65" s="12" customFormat="1" ht="11.25">
      <c r="B615" s="150"/>
      <c r="D615" s="144" t="s">
        <v>140</v>
      </c>
      <c r="E615" s="151" t="s">
        <v>1</v>
      </c>
      <c r="F615" s="152" t="s">
        <v>404</v>
      </c>
      <c r="H615" s="151" t="s">
        <v>1</v>
      </c>
      <c r="I615" s="153"/>
      <c r="L615" s="150"/>
      <c r="M615" s="154"/>
      <c r="T615" s="155"/>
      <c r="AT615" s="151" t="s">
        <v>140</v>
      </c>
      <c r="AU615" s="151" t="s">
        <v>90</v>
      </c>
      <c r="AV615" s="12" t="s">
        <v>88</v>
      </c>
      <c r="AW615" s="12" t="s">
        <v>36</v>
      </c>
      <c r="AX615" s="12" t="s">
        <v>80</v>
      </c>
      <c r="AY615" s="151" t="s">
        <v>127</v>
      </c>
    </row>
    <row r="616" spans="2:65" s="12" customFormat="1" ht="11.25">
      <c r="B616" s="150"/>
      <c r="D616" s="144" t="s">
        <v>140</v>
      </c>
      <c r="E616" s="151" t="s">
        <v>1</v>
      </c>
      <c r="F616" s="152" t="s">
        <v>142</v>
      </c>
      <c r="H616" s="151" t="s">
        <v>1</v>
      </c>
      <c r="I616" s="153"/>
      <c r="L616" s="150"/>
      <c r="M616" s="154"/>
      <c r="T616" s="155"/>
      <c r="AT616" s="151" t="s">
        <v>140</v>
      </c>
      <c r="AU616" s="151" t="s">
        <v>90</v>
      </c>
      <c r="AV616" s="12" t="s">
        <v>88</v>
      </c>
      <c r="AW616" s="12" t="s">
        <v>36</v>
      </c>
      <c r="AX616" s="12" t="s">
        <v>80</v>
      </c>
      <c r="AY616" s="151" t="s">
        <v>127</v>
      </c>
    </row>
    <row r="617" spans="2:65" s="13" customFormat="1" ht="11.25">
      <c r="B617" s="156"/>
      <c r="D617" s="144" t="s">
        <v>140</v>
      </c>
      <c r="E617" s="157" t="s">
        <v>1</v>
      </c>
      <c r="F617" s="158" t="s">
        <v>88</v>
      </c>
      <c r="H617" s="159">
        <v>1</v>
      </c>
      <c r="I617" s="160"/>
      <c r="L617" s="156"/>
      <c r="M617" s="161"/>
      <c r="T617" s="162"/>
      <c r="AT617" s="157" t="s">
        <v>140</v>
      </c>
      <c r="AU617" s="157" t="s">
        <v>90</v>
      </c>
      <c r="AV617" s="13" t="s">
        <v>90</v>
      </c>
      <c r="AW617" s="13" t="s">
        <v>36</v>
      </c>
      <c r="AX617" s="13" t="s">
        <v>88</v>
      </c>
      <c r="AY617" s="157" t="s">
        <v>127</v>
      </c>
    </row>
    <row r="618" spans="2:65" s="1" customFormat="1" ht="16.5" customHeight="1">
      <c r="B618" s="31"/>
      <c r="C618" s="170" t="s">
        <v>611</v>
      </c>
      <c r="D618" s="170" t="s">
        <v>309</v>
      </c>
      <c r="E618" s="171" t="s">
        <v>612</v>
      </c>
      <c r="F618" s="172" t="s">
        <v>613</v>
      </c>
      <c r="G618" s="173" t="s">
        <v>203</v>
      </c>
      <c r="H618" s="174">
        <v>1</v>
      </c>
      <c r="I618" s="175"/>
      <c r="J618" s="176">
        <f>ROUND(I618*H618,2)</f>
        <v>0</v>
      </c>
      <c r="K618" s="172" t="s">
        <v>1</v>
      </c>
      <c r="L618" s="177"/>
      <c r="M618" s="178" t="s">
        <v>1</v>
      </c>
      <c r="N618" s="179" t="s">
        <v>45</v>
      </c>
      <c r="P618" s="140">
        <f>O618*H618</f>
        <v>0</v>
      </c>
      <c r="Q618" s="140">
        <v>7.3000000000000001E-3</v>
      </c>
      <c r="R618" s="140">
        <f>Q618*H618</f>
        <v>7.3000000000000001E-3</v>
      </c>
      <c r="S618" s="140">
        <v>0</v>
      </c>
      <c r="T618" s="141">
        <f>S618*H618</f>
        <v>0</v>
      </c>
      <c r="AR618" s="142" t="s">
        <v>200</v>
      </c>
      <c r="AT618" s="142" t="s">
        <v>309</v>
      </c>
      <c r="AU618" s="142" t="s">
        <v>90</v>
      </c>
      <c r="AY618" s="16" t="s">
        <v>127</v>
      </c>
      <c r="BE618" s="143">
        <f>IF(N618="základní",J618,0)</f>
        <v>0</v>
      </c>
      <c r="BF618" s="143">
        <f>IF(N618="snížená",J618,0)</f>
        <v>0</v>
      </c>
      <c r="BG618" s="143">
        <f>IF(N618="zákl. přenesená",J618,0)</f>
        <v>0</v>
      </c>
      <c r="BH618" s="143">
        <f>IF(N618="sníž. přenesená",J618,0)</f>
        <v>0</v>
      </c>
      <c r="BI618" s="143">
        <f>IF(N618="nulová",J618,0)</f>
        <v>0</v>
      </c>
      <c r="BJ618" s="16" t="s">
        <v>88</v>
      </c>
      <c r="BK618" s="143">
        <f>ROUND(I618*H618,2)</f>
        <v>0</v>
      </c>
      <c r="BL618" s="16" t="s">
        <v>134</v>
      </c>
      <c r="BM618" s="142" t="s">
        <v>614</v>
      </c>
    </row>
    <row r="619" spans="2:65" s="1" customFormat="1" ht="19.5">
      <c r="B619" s="31"/>
      <c r="D619" s="144" t="s">
        <v>136</v>
      </c>
      <c r="F619" s="145" t="s">
        <v>615</v>
      </c>
      <c r="I619" s="146"/>
      <c r="L619" s="31"/>
      <c r="M619" s="147"/>
      <c r="T619" s="55"/>
      <c r="AT619" s="16" t="s">
        <v>136</v>
      </c>
      <c r="AU619" s="16" t="s">
        <v>90</v>
      </c>
    </row>
    <row r="620" spans="2:65" s="12" customFormat="1" ht="11.25">
      <c r="B620" s="150"/>
      <c r="D620" s="144" t="s">
        <v>140</v>
      </c>
      <c r="E620" s="151" t="s">
        <v>1</v>
      </c>
      <c r="F620" s="152" t="s">
        <v>404</v>
      </c>
      <c r="H620" s="151" t="s">
        <v>1</v>
      </c>
      <c r="I620" s="153"/>
      <c r="L620" s="150"/>
      <c r="M620" s="154"/>
      <c r="T620" s="155"/>
      <c r="AT620" s="151" t="s">
        <v>140</v>
      </c>
      <c r="AU620" s="151" t="s">
        <v>90</v>
      </c>
      <c r="AV620" s="12" t="s">
        <v>88</v>
      </c>
      <c r="AW620" s="12" t="s">
        <v>36</v>
      </c>
      <c r="AX620" s="12" t="s">
        <v>80</v>
      </c>
      <c r="AY620" s="151" t="s">
        <v>127</v>
      </c>
    </row>
    <row r="621" spans="2:65" s="12" customFormat="1" ht="11.25">
      <c r="B621" s="150"/>
      <c r="D621" s="144" t="s">
        <v>140</v>
      </c>
      <c r="E621" s="151" t="s">
        <v>1</v>
      </c>
      <c r="F621" s="152" t="s">
        <v>142</v>
      </c>
      <c r="H621" s="151" t="s">
        <v>1</v>
      </c>
      <c r="I621" s="153"/>
      <c r="L621" s="150"/>
      <c r="M621" s="154"/>
      <c r="T621" s="155"/>
      <c r="AT621" s="151" t="s">
        <v>140</v>
      </c>
      <c r="AU621" s="151" t="s">
        <v>90</v>
      </c>
      <c r="AV621" s="12" t="s">
        <v>88</v>
      </c>
      <c r="AW621" s="12" t="s">
        <v>36</v>
      </c>
      <c r="AX621" s="12" t="s">
        <v>80</v>
      </c>
      <c r="AY621" s="151" t="s">
        <v>127</v>
      </c>
    </row>
    <row r="622" spans="2:65" s="13" customFormat="1" ht="11.25">
      <c r="B622" s="156"/>
      <c r="D622" s="144" t="s">
        <v>140</v>
      </c>
      <c r="E622" s="157" t="s">
        <v>1</v>
      </c>
      <c r="F622" s="158" t="s">
        <v>88</v>
      </c>
      <c r="H622" s="159">
        <v>1</v>
      </c>
      <c r="I622" s="160"/>
      <c r="L622" s="156"/>
      <c r="M622" s="161"/>
      <c r="T622" s="162"/>
      <c r="AT622" s="157" t="s">
        <v>140</v>
      </c>
      <c r="AU622" s="157" t="s">
        <v>90</v>
      </c>
      <c r="AV622" s="13" t="s">
        <v>90</v>
      </c>
      <c r="AW622" s="13" t="s">
        <v>36</v>
      </c>
      <c r="AX622" s="13" t="s">
        <v>88</v>
      </c>
      <c r="AY622" s="157" t="s">
        <v>127</v>
      </c>
    </row>
    <row r="623" spans="2:65" s="1" customFormat="1" ht="16.5" customHeight="1">
      <c r="B623" s="31"/>
      <c r="C623" s="131" t="s">
        <v>616</v>
      </c>
      <c r="D623" s="131" t="s">
        <v>129</v>
      </c>
      <c r="E623" s="132" t="s">
        <v>617</v>
      </c>
      <c r="F623" s="133" t="s">
        <v>618</v>
      </c>
      <c r="G623" s="134" t="s">
        <v>203</v>
      </c>
      <c r="H623" s="135">
        <v>1</v>
      </c>
      <c r="I623" s="136"/>
      <c r="J623" s="137">
        <f>ROUND(I623*H623,2)</f>
        <v>0</v>
      </c>
      <c r="K623" s="133" t="s">
        <v>133</v>
      </c>
      <c r="L623" s="31"/>
      <c r="M623" s="138" t="s">
        <v>1</v>
      </c>
      <c r="N623" s="139" t="s">
        <v>45</v>
      </c>
      <c r="P623" s="140">
        <f>O623*H623</f>
        <v>0</v>
      </c>
      <c r="Q623" s="140">
        <v>1.3600000000000001E-3</v>
      </c>
      <c r="R623" s="140">
        <f>Q623*H623</f>
        <v>1.3600000000000001E-3</v>
      </c>
      <c r="S623" s="140">
        <v>0</v>
      </c>
      <c r="T623" s="141">
        <f>S623*H623</f>
        <v>0</v>
      </c>
      <c r="AR623" s="142" t="s">
        <v>134</v>
      </c>
      <c r="AT623" s="142" t="s">
        <v>129</v>
      </c>
      <c r="AU623" s="142" t="s">
        <v>90</v>
      </c>
      <c r="AY623" s="16" t="s">
        <v>127</v>
      </c>
      <c r="BE623" s="143">
        <f>IF(N623="základní",J623,0)</f>
        <v>0</v>
      </c>
      <c r="BF623" s="143">
        <f>IF(N623="snížená",J623,0)</f>
        <v>0</v>
      </c>
      <c r="BG623" s="143">
        <f>IF(N623="zákl. přenesená",J623,0)</f>
        <v>0</v>
      </c>
      <c r="BH623" s="143">
        <f>IF(N623="sníž. přenesená",J623,0)</f>
        <v>0</v>
      </c>
      <c r="BI623" s="143">
        <f>IF(N623="nulová",J623,0)</f>
        <v>0</v>
      </c>
      <c r="BJ623" s="16" t="s">
        <v>88</v>
      </c>
      <c r="BK623" s="143">
        <f>ROUND(I623*H623,2)</f>
        <v>0</v>
      </c>
      <c r="BL623" s="16" t="s">
        <v>134</v>
      </c>
      <c r="BM623" s="142" t="s">
        <v>619</v>
      </c>
    </row>
    <row r="624" spans="2:65" s="1" customFormat="1" ht="19.5">
      <c r="B624" s="31"/>
      <c r="D624" s="144" t="s">
        <v>136</v>
      </c>
      <c r="F624" s="145" t="s">
        <v>620</v>
      </c>
      <c r="I624" s="146"/>
      <c r="L624" s="31"/>
      <c r="M624" s="147"/>
      <c r="T624" s="55"/>
      <c r="AT624" s="16" t="s">
        <v>136</v>
      </c>
      <c r="AU624" s="16" t="s">
        <v>90</v>
      </c>
    </row>
    <row r="625" spans="2:65" s="1" customFormat="1" ht="11.25">
      <c r="B625" s="31"/>
      <c r="D625" s="148" t="s">
        <v>138</v>
      </c>
      <c r="F625" s="149" t="s">
        <v>621</v>
      </c>
      <c r="I625" s="146"/>
      <c r="L625" s="31"/>
      <c r="M625" s="147"/>
      <c r="T625" s="55"/>
      <c r="AT625" s="16" t="s">
        <v>138</v>
      </c>
      <c r="AU625" s="16" t="s">
        <v>90</v>
      </c>
    </row>
    <row r="626" spans="2:65" s="12" customFormat="1" ht="11.25">
      <c r="B626" s="150"/>
      <c r="D626" s="144" t="s">
        <v>140</v>
      </c>
      <c r="E626" s="151" t="s">
        <v>1</v>
      </c>
      <c r="F626" s="152" t="s">
        <v>404</v>
      </c>
      <c r="H626" s="151" t="s">
        <v>1</v>
      </c>
      <c r="I626" s="153"/>
      <c r="L626" s="150"/>
      <c r="M626" s="154"/>
      <c r="T626" s="155"/>
      <c r="AT626" s="151" t="s">
        <v>140</v>
      </c>
      <c r="AU626" s="151" t="s">
        <v>90</v>
      </c>
      <c r="AV626" s="12" t="s">
        <v>88</v>
      </c>
      <c r="AW626" s="12" t="s">
        <v>36</v>
      </c>
      <c r="AX626" s="12" t="s">
        <v>80</v>
      </c>
      <c r="AY626" s="151" t="s">
        <v>127</v>
      </c>
    </row>
    <row r="627" spans="2:65" s="12" customFormat="1" ht="11.25">
      <c r="B627" s="150"/>
      <c r="D627" s="144" t="s">
        <v>140</v>
      </c>
      <c r="E627" s="151" t="s">
        <v>1</v>
      </c>
      <c r="F627" s="152" t="s">
        <v>142</v>
      </c>
      <c r="H627" s="151" t="s">
        <v>1</v>
      </c>
      <c r="I627" s="153"/>
      <c r="L627" s="150"/>
      <c r="M627" s="154"/>
      <c r="T627" s="155"/>
      <c r="AT627" s="151" t="s">
        <v>140</v>
      </c>
      <c r="AU627" s="151" t="s">
        <v>90</v>
      </c>
      <c r="AV627" s="12" t="s">
        <v>88</v>
      </c>
      <c r="AW627" s="12" t="s">
        <v>36</v>
      </c>
      <c r="AX627" s="12" t="s">
        <v>80</v>
      </c>
      <c r="AY627" s="151" t="s">
        <v>127</v>
      </c>
    </row>
    <row r="628" spans="2:65" s="13" customFormat="1" ht="11.25">
      <c r="B628" s="156"/>
      <c r="D628" s="144" t="s">
        <v>140</v>
      </c>
      <c r="E628" s="157" t="s">
        <v>1</v>
      </c>
      <c r="F628" s="158" t="s">
        <v>88</v>
      </c>
      <c r="H628" s="159">
        <v>1</v>
      </c>
      <c r="I628" s="160"/>
      <c r="L628" s="156"/>
      <c r="M628" s="161"/>
      <c r="T628" s="162"/>
      <c r="AT628" s="157" t="s">
        <v>140</v>
      </c>
      <c r="AU628" s="157" t="s">
        <v>90</v>
      </c>
      <c r="AV628" s="13" t="s">
        <v>90</v>
      </c>
      <c r="AW628" s="13" t="s">
        <v>36</v>
      </c>
      <c r="AX628" s="13" t="s">
        <v>88</v>
      </c>
      <c r="AY628" s="157" t="s">
        <v>127</v>
      </c>
    </row>
    <row r="629" spans="2:65" s="1" customFormat="1" ht="16.5" customHeight="1">
      <c r="B629" s="31"/>
      <c r="C629" s="170" t="s">
        <v>622</v>
      </c>
      <c r="D629" s="170" t="s">
        <v>309</v>
      </c>
      <c r="E629" s="171" t="s">
        <v>623</v>
      </c>
      <c r="F629" s="172" t="s">
        <v>624</v>
      </c>
      <c r="G629" s="173" t="s">
        <v>203</v>
      </c>
      <c r="H629" s="174">
        <v>1</v>
      </c>
      <c r="I629" s="175"/>
      <c r="J629" s="176">
        <f>ROUND(I629*H629,2)</f>
        <v>0</v>
      </c>
      <c r="K629" s="172" t="s">
        <v>1</v>
      </c>
      <c r="L629" s="177"/>
      <c r="M629" s="178" t="s">
        <v>1</v>
      </c>
      <c r="N629" s="179" t="s">
        <v>45</v>
      </c>
      <c r="P629" s="140">
        <f>O629*H629</f>
        <v>0</v>
      </c>
      <c r="Q629" s="140">
        <v>3.7999999999999999E-2</v>
      </c>
      <c r="R629" s="140">
        <f>Q629*H629</f>
        <v>3.7999999999999999E-2</v>
      </c>
      <c r="S629" s="140">
        <v>0</v>
      </c>
      <c r="T629" s="141">
        <f>S629*H629</f>
        <v>0</v>
      </c>
      <c r="AR629" s="142" t="s">
        <v>200</v>
      </c>
      <c r="AT629" s="142" t="s">
        <v>309</v>
      </c>
      <c r="AU629" s="142" t="s">
        <v>90</v>
      </c>
      <c r="AY629" s="16" t="s">
        <v>127</v>
      </c>
      <c r="BE629" s="143">
        <f>IF(N629="základní",J629,0)</f>
        <v>0</v>
      </c>
      <c r="BF629" s="143">
        <f>IF(N629="snížená",J629,0)</f>
        <v>0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6" t="s">
        <v>88</v>
      </c>
      <c r="BK629" s="143">
        <f>ROUND(I629*H629,2)</f>
        <v>0</v>
      </c>
      <c r="BL629" s="16" t="s">
        <v>134</v>
      </c>
      <c r="BM629" s="142" t="s">
        <v>625</v>
      </c>
    </row>
    <row r="630" spans="2:65" s="1" customFormat="1" ht="11.25">
      <c r="B630" s="31"/>
      <c r="D630" s="144" t="s">
        <v>136</v>
      </c>
      <c r="F630" s="145" t="s">
        <v>626</v>
      </c>
      <c r="I630" s="146"/>
      <c r="L630" s="31"/>
      <c r="M630" s="147"/>
      <c r="T630" s="55"/>
      <c r="AT630" s="16" t="s">
        <v>136</v>
      </c>
      <c r="AU630" s="16" t="s">
        <v>90</v>
      </c>
    </row>
    <row r="631" spans="2:65" s="12" customFormat="1" ht="11.25">
      <c r="B631" s="150"/>
      <c r="D631" s="144" t="s">
        <v>140</v>
      </c>
      <c r="E631" s="151" t="s">
        <v>1</v>
      </c>
      <c r="F631" s="152" t="s">
        <v>404</v>
      </c>
      <c r="H631" s="151" t="s">
        <v>1</v>
      </c>
      <c r="I631" s="153"/>
      <c r="L631" s="150"/>
      <c r="M631" s="154"/>
      <c r="T631" s="155"/>
      <c r="AT631" s="151" t="s">
        <v>140</v>
      </c>
      <c r="AU631" s="151" t="s">
        <v>90</v>
      </c>
      <c r="AV631" s="12" t="s">
        <v>88</v>
      </c>
      <c r="AW631" s="12" t="s">
        <v>36</v>
      </c>
      <c r="AX631" s="12" t="s">
        <v>80</v>
      </c>
      <c r="AY631" s="151" t="s">
        <v>127</v>
      </c>
    </row>
    <row r="632" spans="2:65" s="12" customFormat="1" ht="11.25">
      <c r="B632" s="150"/>
      <c r="D632" s="144" t="s">
        <v>140</v>
      </c>
      <c r="E632" s="151" t="s">
        <v>1</v>
      </c>
      <c r="F632" s="152" t="s">
        <v>142</v>
      </c>
      <c r="H632" s="151" t="s">
        <v>1</v>
      </c>
      <c r="I632" s="153"/>
      <c r="L632" s="150"/>
      <c r="M632" s="154"/>
      <c r="T632" s="155"/>
      <c r="AT632" s="151" t="s">
        <v>140</v>
      </c>
      <c r="AU632" s="151" t="s">
        <v>90</v>
      </c>
      <c r="AV632" s="12" t="s">
        <v>88</v>
      </c>
      <c r="AW632" s="12" t="s">
        <v>36</v>
      </c>
      <c r="AX632" s="12" t="s">
        <v>80</v>
      </c>
      <c r="AY632" s="151" t="s">
        <v>127</v>
      </c>
    </row>
    <row r="633" spans="2:65" s="13" customFormat="1" ht="11.25">
      <c r="B633" s="156"/>
      <c r="D633" s="144" t="s">
        <v>140</v>
      </c>
      <c r="E633" s="157" t="s">
        <v>1</v>
      </c>
      <c r="F633" s="158" t="s">
        <v>88</v>
      </c>
      <c r="H633" s="159">
        <v>1</v>
      </c>
      <c r="I633" s="160"/>
      <c r="L633" s="156"/>
      <c r="M633" s="161"/>
      <c r="T633" s="162"/>
      <c r="AT633" s="157" t="s">
        <v>140</v>
      </c>
      <c r="AU633" s="157" t="s">
        <v>90</v>
      </c>
      <c r="AV633" s="13" t="s">
        <v>90</v>
      </c>
      <c r="AW633" s="13" t="s">
        <v>36</v>
      </c>
      <c r="AX633" s="13" t="s">
        <v>88</v>
      </c>
      <c r="AY633" s="157" t="s">
        <v>127</v>
      </c>
    </row>
    <row r="634" spans="2:65" s="1" customFormat="1" ht="24.2" customHeight="1">
      <c r="B634" s="31"/>
      <c r="C634" s="170" t="s">
        <v>627</v>
      </c>
      <c r="D634" s="170" t="s">
        <v>309</v>
      </c>
      <c r="E634" s="171" t="s">
        <v>628</v>
      </c>
      <c r="F634" s="172" t="s">
        <v>629</v>
      </c>
      <c r="G634" s="173" t="s">
        <v>203</v>
      </c>
      <c r="H634" s="174">
        <v>1</v>
      </c>
      <c r="I634" s="175"/>
      <c r="J634" s="176">
        <f>ROUND(I634*H634,2)</f>
        <v>0</v>
      </c>
      <c r="K634" s="172" t="s">
        <v>1</v>
      </c>
      <c r="L634" s="177"/>
      <c r="M634" s="178" t="s">
        <v>1</v>
      </c>
      <c r="N634" s="179" t="s">
        <v>45</v>
      </c>
      <c r="P634" s="140">
        <f>O634*H634</f>
        <v>0</v>
      </c>
      <c r="Q634" s="140">
        <v>1E-3</v>
      </c>
      <c r="R634" s="140">
        <f>Q634*H634</f>
        <v>1E-3</v>
      </c>
      <c r="S634" s="140">
        <v>0</v>
      </c>
      <c r="T634" s="141">
        <f>S634*H634</f>
        <v>0</v>
      </c>
      <c r="AR634" s="142" t="s">
        <v>200</v>
      </c>
      <c r="AT634" s="142" t="s">
        <v>309</v>
      </c>
      <c r="AU634" s="142" t="s">
        <v>90</v>
      </c>
      <c r="AY634" s="16" t="s">
        <v>127</v>
      </c>
      <c r="BE634" s="143">
        <f>IF(N634="základní",J634,0)</f>
        <v>0</v>
      </c>
      <c r="BF634" s="143">
        <f>IF(N634="snížená",J634,0)</f>
        <v>0</v>
      </c>
      <c r="BG634" s="143">
        <f>IF(N634="zákl. přenesená",J634,0)</f>
        <v>0</v>
      </c>
      <c r="BH634" s="143">
        <f>IF(N634="sníž. přenesená",J634,0)</f>
        <v>0</v>
      </c>
      <c r="BI634" s="143">
        <f>IF(N634="nulová",J634,0)</f>
        <v>0</v>
      </c>
      <c r="BJ634" s="16" t="s">
        <v>88</v>
      </c>
      <c r="BK634" s="143">
        <f>ROUND(I634*H634,2)</f>
        <v>0</v>
      </c>
      <c r="BL634" s="16" t="s">
        <v>134</v>
      </c>
      <c r="BM634" s="142" t="s">
        <v>630</v>
      </c>
    </row>
    <row r="635" spans="2:65" s="1" customFormat="1" ht="11.25">
      <c r="B635" s="31"/>
      <c r="D635" s="144" t="s">
        <v>136</v>
      </c>
      <c r="F635" s="145" t="s">
        <v>629</v>
      </c>
      <c r="I635" s="146"/>
      <c r="L635" s="31"/>
      <c r="M635" s="147"/>
      <c r="T635" s="55"/>
      <c r="AT635" s="16" t="s">
        <v>136</v>
      </c>
      <c r="AU635" s="16" t="s">
        <v>90</v>
      </c>
    </row>
    <row r="636" spans="2:65" s="12" customFormat="1" ht="11.25">
      <c r="B636" s="150"/>
      <c r="D636" s="144" t="s">
        <v>140</v>
      </c>
      <c r="E636" s="151" t="s">
        <v>1</v>
      </c>
      <c r="F636" s="152" t="s">
        <v>404</v>
      </c>
      <c r="H636" s="151" t="s">
        <v>1</v>
      </c>
      <c r="I636" s="153"/>
      <c r="L636" s="150"/>
      <c r="M636" s="154"/>
      <c r="T636" s="155"/>
      <c r="AT636" s="151" t="s">
        <v>140</v>
      </c>
      <c r="AU636" s="151" t="s">
        <v>90</v>
      </c>
      <c r="AV636" s="12" t="s">
        <v>88</v>
      </c>
      <c r="AW636" s="12" t="s">
        <v>36</v>
      </c>
      <c r="AX636" s="12" t="s">
        <v>80</v>
      </c>
      <c r="AY636" s="151" t="s">
        <v>127</v>
      </c>
    </row>
    <row r="637" spans="2:65" s="12" customFormat="1" ht="11.25">
      <c r="B637" s="150"/>
      <c r="D637" s="144" t="s">
        <v>140</v>
      </c>
      <c r="E637" s="151" t="s">
        <v>1</v>
      </c>
      <c r="F637" s="152" t="s">
        <v>142</v>
      </c>
      <c r="H637" s="151" t="s">
        <v>1</v>
      </c>
      <c r="I637" s="153"/>
      <c r="L637" s="150"/>
      <c r="M637" s="154"/>
      <c r="T637" s="155"/>
      <c r="AT637" s="151" t="s">
        <v>140</v>
      </c>
      <c r="AU637" s="151" t="s">
        <v>90</v>
      </c>
      <c r="AV637" s="12" t="s">
        <v>88</v>
      </c>
      <c r="AW637" s="12" t="s">
        <v>36</v>
      </c>
      <c r="AX637" s="12" t="s">
        <v>80</v>
      </c>
      <c r="AY637" s="151" t="s">
        <v>127</v>
      </c>
    </row>
    <row r="638" spans="2:65" s="13" customFormat="1" ht="11.25">
      <c r="B638" s="156"/>
      <c r="D638" s="144" t="s">
        <v>140</v>
      </c>
      <c r="E638" s="157" t="s">
        <v>1</v>
      </c>
      <c r="F638" s="158" t="s">
        <v>88</v>
      </c>
      <c r="H638" s="159">
        <v>1</v>
      </c>
      <c r="I638" s="160"/>
      <c r="L638" s="156"/>
      <c r="M638" s="161"/>
      <c r="T638" s="162"/>
      <c r="AT638" s="157" t="s">
        <v>140</v>
      </c>
      <c r="AU638" s="157" t="s">
        <v>90</v>
      </c>
      <c r="AV638" s="13" t="s">
        <v>90</v>
      </c>
      <c r="AW638" s="13" t="s">
        <v>36</v>
      </c>
      <c r="AX638" s="13" t="s">
        <v>88</v>
      </c>
      <c r="AY638" s="157" t="s">
        <v>127</v>
      </c>
    </row>
    <row r="639" spans="2:65" s="1" customFormat="1" ht="21.75" customHeight="1">
      <c r="B639" s="31"/>
      <c r="C639" s="131" t="s">
        <v>631</v>
      </c>
      <c r="D639" s="131" t="s">
        <v>129</v>
      </c>
      <c r="E639" s="132" t="s">
        <v>632</v>
      </c>
      <c r="F639" s="133" t="s">
        <v>633</v>
      </c>
      <c r="G639" s="134" t="s">
        <v>203</v>
      </c>
      <c r="H639" s="135">
        <v>1</v>
      </c>
      <c r="I639" s="136"/>
      <c r="J639" s="137">
        <f>ROUND(I639*H639,2)</f>
        <v>0</v>
      </c>
      <c r="K639" s="133" t="s">
        <v>133</v>
      </c>
      <c r="L639" s="31"/>
      <c r="M639" s="138" t="s">
        <v>1</v>
      </c>
      <c r="N639" s="139" t="s">
        <v>45</v>
      </c>
      <c r="P639" s="140">
        <f>O639*H639</f>
        <v>0</v>
      </c>
      <c r="Q639" s="140">
        <v>1.65E-3</v>
      </c>
      <c r="R639" s="140">
        <f>Q639*H639</f>
        <v>1.65E-3</v>
      </c>
      <c r="S639" s="140">
        <v>0</v>
      </c>
      <c r="T639" s="141">
        <f>S639*H639</f>
        <v>0</v>
      </c>
      <c r="AR639" s="142" t="s">
        <v>134</v>
      </c>
      <c r="AT639" s="142" t="s">
        <v>129</v>
      </c>
      <c r="AU639" s="142" t="s">
        <v>90</v>
      </c>
      <c r="AY639" s="16" t="s">
        <v>127</v>
      </c>
      <c r="BE639" s="143">
        <f>IF(N639="základní",J639,0)</f>
        <v>0</v>
      </c>
      <c r="BF639" s="143">
        <f>IF(N639="snížená",J639,0)</f>
        <v>0</v>
      </c>
      <c r="BG639" s="143">
        <f>IF(N639="zákl. přenesená",J639,0)</f>
        <v>0</v>
      </c>
      <c r="BH639" s="143">
        <f>IF(N639="sníž. přenesená",J639,0)</f>
        <v>0</v>
      </c>
      <c r="BI639" s="143">
        <f>IF(N639="nulová",J639,0)</f>
        <v>0</v>
      </c>
      <c r="BJ639" s="16" t="s">
        <v>88</v>
      </c>
      <c r="BK639" s="143">
        <f>ROUND(I639*H639,2)</f>
        <v>0</v>
      </c>
      <c r="BL639" s="16" t="s">
        <v>134</v>
      </c>
      <c r="BM639" s="142" t="s">
        <v>634</v>
      </c>
    </row>
    <row r="640" spans="2:65" s="1" customFormat="1" ht="29.25">
      <c r="B640" s="31"/>
      <c r="D640" s="144" t="s">
        <v>136</v>
      </c>
      <c r="F640" s="145" t="s">
        <v>635</v>
      </c>
      <c r="I640" s="146"/>
      <c r="L640" s="31"/>
      <c r="M640" s="147"/>
      <c r="T640" s="55"/>
      <c r="AT640" s="16" t="s">
        <v>136</v>
      </c>
      <c r="AU640" s="16" t="s">
        <v>90</v>
      </c>
    </row>
    <row r="641" spans="2:65" s="1" customFormat="1" ht="11.25">
      <c r="B641" s="31"/>
      <c r="D641" s="148" t="s">
        <v>138</v>
      </c>
      <c r="F641" s="149" t="s">
        <v>636</v>
      </c>
      <c r="I641" s="146"/>
      <c r="L641" s="31"/>
      <c r="M641" s="147"/>
      <c r="T641" s="55"/>
      <c r="AT641" s="16" t="s">
        <v>138</v>
      </c>
      <c r="AU641" s="16" t="s">
        <v>90</v>
      </c>
    </row>
    <row r="642" spans="2:65" s="12" customFormat="1" ht="11.25">
      <c r="B642" s="150"/>
      <c r="D642" s="144" t="s">
        <v>140</v>
      </c>
      <c r="E642" s="151" t="s">
        <v>1</v>
      </c>
      <c r="F642" s="152" t="s">
        <v>404</v>
      </c>
      <c r="H642" s="151" t="s">
        <v>1</v>
      </c>
      <c r="I642" s="153"/>
      <c r="L642" s="150"/>
      <c r="M642" s="154"/>
      <c r="T642" s="155"/>
      <c r="AT642" s="151" t="s">
        <v>140</v>
      </c>
      <c r="AU642" s="151" t="s">
        <v>90</v>
      </c>
      <c r="AV642" s="12" t="s">
        <v>88</v>
      </c>
      <c r="AW642" s="12" t="s">
        <v>36</v>
      </c>
      <c r="AX642" s="12" t="s">
        <v>80</v>
      </c>
      <c r="AY642" s="151" t="s">
        <v>127</v>
      </c>
    </row>
    <row r="643" spans="2:65" s="12" customFormat="1" ht="11.25">
      <c r="B643" s="150"/>
      <c r="D643" s="144" t="s">
        <v>140</v>
      </c>
      <c r="E643" s="151" t="s">
        <v>1</v>
      </c>
      <c r="F643" s="152" t="s">
        <v>142</v>
      </c>
      <c r="H643" s="151" t="s">
        <v>1</v>
      </c>
      <c r="I643" s="153"/>
      <c r="L643" s="150"/>
      <c r="M643" s="154"/>
      <c r="T643" s="155"/>
      <c r="AT643" s="151" t="s">
        <v>140</v>
      </c>
      <c r="AU643" s="151" t="s">
        <v>90</v>
      </c>
      <c r="AV643" s="12" t="s">
        <v>88</v>
      </c>
      <c r="AW643" s="12" t="s">
        <v>36</v>
      </c>
      <c r="AX643" s="12" t="s">
        <v>80</v>
      </c>
      <c r="AY643" s="151" t="s">
        <v>127</v>
      </c>
    </row>
    <row r="644" spans="2:65" s="13" customFormat="1" ht="11.25">
      <c r="B644" s="156"/>
      <c r="D644" s="144" t="s">
        <v>140</v>
      </c>
      <c r="E644" s="157" t="s">
        <v>1</v>
      </c>
      <c r="F644" s="158" t="s">
        <v>88</v>
      </c>
      <c r="H644" s="159">
        <v>1</v>
      </c>
      <c r="I644" s="160"/>
      <c r="L644" s="156"/>
      <c r="M644" s="161"/>
      <c r="T644" s="162"/>
      <c r="AT644" s="157" t="s">
        <v>140</v>
      </c>
      <c r="AU644" s="157" t="s">
        <v>90</v>
      </c>
      <c r="AV644" s="13" t="s">
        <v>90</v>
      </c>
      <c r="AW644" s="13" t="s">
        <v>36</v>
      </c>
      <c r="AX644" s="13" t="s">
        <v>88</v>
      </c>
      <c r="AY644" s="157" t="s">
        <v>127</v>
      </c>
    </row>
    <row r="645" spans="2:65" s="1" customFormat="1" ht="24.2" customHeight="1">
      <c r="B645" s="31"/>
      <c r="C645" s="170" t="s">
        <v>637</v>
      </c>
      <c r="D645" s="170" t="s">
        <v>309</v>
      </c>
      <c r="E645" s="171" t="s">
        <v>638</v>
      </c>
      <c r="F645" s="172" t="s">
        <v>639</v>
      </c>
      <c r="G645" s="173" t="s">
        <v>203</v>
      </c>
      <c r="H645" s="174">
        <v>1</v>
      </c>
      <c r="I645" s="175"/>
      <c r="J645" s="176">
        <f>ROUND(I645*H645,2)</f>
        <v>0</v>
      </c>
      <c r="K645" s="172" t="s">
        <v>1</v>
      </c>
      <c r="L645" s="177"/>
      <c r="M645" s="178" t="s">
        <v>1</v>
      </c>
      <c r="N645" s="179" t="s">
        <v>45</v>
      </c>
      <c r="P645" s="140">
        <f>O645*H645</f>
        <v>0</v>
      </c>
      <c r="Q645" s="140">
        <v>2.4500000000000001E-2</v>
      </c>
      <c r="R645" s="140">
        <f>Q645*H645</f>
        <v>2.4500000000000001E-2</v>
      </c>
      <c r="S645" s="140">
        <v>0</v>
      </c>
      <c r="T645" s="141">
        <f>S645*H645</f>
        <v>0</v>
      </c>
      <c r="AR645" s="142" t="s">
        <v>200</v>
      </c>
      <c r="AT645" s="142" t="s">
        <v>309</v>
      </c>
      <c r="AU645" s="142" t="s">
        <v>90</v>
      </c>
      <c r="AY645" s="16" t="s">
        <v>127</v>
      </c>
      <c r="BE645" s="143">
        <f>IF(N645="základní",J645,0)</f>
        <v>0</v>
      </c>
      <c r="BF645" s="143">
        <f>IF(N645="snížená",J645,0)</f>
        <v>0</v>
      </c>
      <c r="BG645" s="143">
        <f>IF(N645="zákl. přenesená",J645,0)</f>
        <v>0</v>
      </c>
      <c r="BH645" s="143">
        <f>IF(N645="sníž. přenesená",J645,0)</f>
        <v>0</v>
      </c>
      <c r="BI645" s="143">
        <f>IF(N645="nulová",J645,0)</f>
        <v>0</v>
      </c>
      <c r="BJ645" s="16" t="s">
        <v>88</v>
      </c>
      <c r="BK645" s="143">
        <f>ROUND(I645*H645,2)</f>
        <v>0</v>
      </c>
      <c r="BL645" s="16" t="s">
        <v>134</v>
      </c>
      <c r="BM645" s="142" t="s">
        <v>640</v>
      </c>
    </row>
    <row r="646" spans="2:65" s="1" customFormat="1" ht="11.25">
      <c r="B646" s="31"/>
      <c r="D646" s="144" t="s">
        <v>136</v>
      </c>
      <c r="F646" s="145" t="s">
        <v>639</v>
      </c>
      <c r="I646" s="146"/>
      <c r="L646" s="31"/>
      <c r="M646" s="147"/>
      <c r="T646" s="55"/>
      <c r="AT646" s="16" t="s">
        <v>136</v>
      </c>
      <c r="AU646" s="16" t="s">
        <v>90</v>
      </c>
    </row>
    <row r="647" spans="2:65" s="12" customFormat="1" ht="11.25">
      <c r="B647" s="150"/>
      <c r="D647" s="144" t="s">
        <v>140</v>
      </c>
      <c r="E647" s="151" t="s">
        <v>1</v>
      </c>
      <c r="F647" s="152" t="s">
        <v>404</v>
      </c>
      <c r="H647" s="151" t="s">
        <v>1</v>
      </c>
      <c r="I647" s="153"/>
      <c r="L647" s="150"/>
      <c r="M647" s="154"/>
      <c r="T647" s="155"/>
      <c r="AT647" s="151" t="s">
        <v>140</v>
      </c>
      <c r="AU647" s="151" t="s">
        <v>90</v>
      </c>
      <c r="AV647" s="12" t="s">
        <v>88</v>
      </c>
      <c r="AW647" s="12" t="s">
        <v>36</v>
      </c>
      <c r="AX647" s="12" t="s">
        <v>80</v>
      </c>
      <c r="AY647" s="151" t="s">
        <v>127</v>
      </c>
    </row>
    <row r="648" spans="2:65" s="12" customFormat="1" ht="11.25">
      <c r="B648" s="150"/>
      <c r="D648" s="144" t="s">
        <v>140</v>
      </c>
      <c r="E648" s="151" t="s">
        <v>1</v>
      </c>
      <c r="F648" s="152" t="s">
        <v>142</v>
      </c>
      <c r="H648" s="151" t="s">
        <v>1</v>
      </c>
      <c r="I648" s="153"/>
      <c r="L648" s="150"/>
      <c r="M648" s="154"/>
      <c r="T648" s="155"/>
      <c r="AT648" s="151" t="s">
        <v>140</v>
      </c>
      <c r="AU648" s="151" t="s">
        <v>90</v>
      </c>
      <c r="AV648" s="12" t="s">
        <v>88</v>
      </c>
      <c r="AW648" s="12" t="s">
        <v>36</v>
      </c>
      <c r="AX648" s="12" t="s">
        <v>80</v>
      </c>
      <c r="AY648" s="151" t="s">
        <v>127</v>
      </c>
    </row>
    <row r="649" spans="2:65" s="13" customFormat="1" ht="11.25">
      <c r="B649" s="156"/>
      <c r="D649" s="144" t="s">
        <v>140</v>
      </c>
      <c r="E649" s="157" t="s">
        <v>1</v>
      </c>
      <c r="F649" s="158" t="s">
        <v>88</v>
      </c>
      <c r="H649" s="159">
        <v>1</v>
      </c>
      <c r="I649" s="160"/>
      <c r="L649" s="156"/>
      <c r="M649" s="161"/>
      <c r="T649" s="162"/>
      <c r="AT649" s="157" t="s">
        <v>140</v>
      </c>
      <c r="AU649" s="157" t="s">
        <v>90</v>
      </c>
      <c r="AV649" s="13" t="s">
        <v>90</v>
      </c>
      <c r="AW649" s="13" t="s">
        <v>36</v>
      </c>
      <c r="AX649" s="13" t="s">
        <v>88</v>
      </c>
      <c r="AY649" s="157" t="s">
        <v>127</v>
      </c>
    </row>
    <row r="650" spans="2:65" s="1" customFormat="1" ht="16.5" customHeight="1">
      <c r="B650" s="31"/>
      <c r="C650" s="170" t="s">
        <v>641</v>
      </c>
      <c r="D650" s="170" t="s">
        <v>309</v>
      </c>
      <c r="E650" s="171" t="s">
        <v>612</v>
      </c>
      <c r="F650" s="172" t="s">
        <v>613</v>
      </c>
      <c r="G650" s="173" t="s">
        <v>203</v>
      </c>
      <c r="H650" s="174">
        <v>1</v>
      </c>
      <c r="I650" s="175"/>
      <c r="J650" s="176">
        <f>ROUND(I650*H650,2)</f>
        <v>0</v>
      </c>
      <c r="K650" s="172" t="s">
        <v>1</v>
      </c>
      <c r="L650" s="177"/>
      <c r="M650" s="178" t="s">
        <v>1</v>
      </c>
      <c r="N650" s="179" t="s">
        <v>45</v>
      </c>
      <c r="P650" s="140">
        <f>O650*H650</f>
        <v>0</v>
      </c>
      <c r="Q650" s="140">
        <v>7.3000000000000001E-3</v>
      </c>
      <c r="R650" s="140">
        <f>Q650*H650</f>
        <v>7.3000000000000001E-3</v>
      </c>
      <c r="S650" s="140">
        <v>0</v>
      </c>
      <c r="T650" s="141">
        <f>S650*H650</f>
        <v>0</v>
      </c>
      <c r="AR650" s="142" t="s">
        <v>200</v>
      </c>
      <c r="AT650" s="142" t="s">
        <v>309</v>
      </c>
      <c r="AU650" s="142" t="s">
        <v>90</v>
      </c>
      <c r="AY650" s="16" t="s">
        <v>127</v>
      </c>
      <c r="BE650" s="143">
        <f>IF(N650="základní",J650,0)</f>
        <v>0</v>
      </c>
      <c r="BF650" s="143">
        <f>IF(N650="snížená",J650,0)</f>
        <v>0</v>
      </c>
      <c r="BG650" s="143">
        <f>IF(N650="zákl. přenesená",J650,0)</f>
        <v>0</v>
      </c>
      <c r="BH650" s="143">
        <f>IF(N650="sníž. přenesená",J650,0)</f>
        <v>0</v>
      </c>
      <c r="BI650" s="143">
        <f>IF(N650="nulová",J650,0)</f>
        <v>0</v>
      </c>
      <c r="BJ650" s="16" t="s">
        <v>88</v>
      </c>
      <c r="BK650" s="143">
        <f>ROUND(I650*H650,2)</f>
        <v>0</v>
      </c>
      <c r="BL650" s="16" t="s">
        <v>134</v>
      </c>
      <c r="BM650" s="142" t="s">
        <v>642</v>
      </c>
    </row>
    <row r="651" spans="2:65" s="1" customFormat="1" ht="19.5">
      <c r="B651" s="31"/>
      <c r="D651" s="144" t="s">
        <v>136</v>
      </c>
      <c r="F651" s="145" t="s">
        <v>615</v>
      </c>
      <c r="I651" s="146"/>
      <c r="L651" s="31"/>
      <c r="M651" s="147"/>
      <c r="T651" s="55"/>
      <c r="AT651" s="16" t="s">
        <v>136</v>
      </c>
      <c r="AU651" s="16" t="s">
        <v>90</v>
      </c>
    </row>
    <row r="652" spans="2:65" s="12" customFormat="1" ht="11.25">
      <c r="B652" s="150"/>
      <c r="D652" s="144" t="s">
        <v>140</v>
      </c>
      <c r="E652" s="151" t="s">
        <v>1</v>
      </c>
      <c r="F652" s="152" t="s">
        <v>404</v>
      </c>
      <c r="H652" s="151" t="s">
        <v>1</v>
      </c>
      <c r="I652" s="153"/>
      <c r="L652" s="150"/>
      <c r="M652" s="154"/>
      <c r="T652" s="155"/>
      <c r="AT652" s="151" t="s">
        <v>140</v>
      </c>
      <c r="AU652" s="151" t="s">
        <v>90</v>
      </c>
      <c r="AV652" s="12" t="s">
        <v>88</v>
      </c>
      <c r="AW652" s="12" t="s">
        <v>36</v>
      </c>
      <c r="AX652" s="12" t="s">
        <v>80</v>
      </c>
      <c r="AY652" s="151" t="s">
        <v>127</v>
      </c>
    </row>
    <row r="653" spans="2:65" s="12" customFormat="1" ht="11.25">
      <c r="B653" s="150"/>
      <c r="D653" s="144" t="s">
        <v>140</v>
      </c>
      <c r="E653" s="151" t="s">
        <v>1</v>
      </c>
      <c r="F653" s="152" t="s">
        <v>142</v>
      </c>
      <c r="H653" s="151" t="s">
        <v>1</v>
      </c>
      <c r="I653" s="153"/>
      <c r="L653" s="150"/>
      <c r="M653" s="154"/>
      <c r="T653" s="155"/>
      <c r="AT653" s="151" t="s">
        <v>140</v>
      </c>
      <c r="AU653" s="151" t="s">
        <v>90</v>
      </c>
      <c r="AV653" s="12" t="s">
        <v>88</v>
      </c>
      <c r="AW653" s="12" t="s">
        <v>36</v>
      </c>
      <c r="AX653" s="12" t="s">
        <v>80</v>
      </c>
      <c r="AY653" s="151" t="s">
        <v>127</v>
      </c>
    </row>
    <row r="654" spans="2:65" s="13" customFormat="1" ht="11.25">
      <c r="B654" s="156"/>
      <c r="D654" s="144" t="s">
        <v>140</v>
      </c>
      <c r="E654" s="157" t="s">
        <v>1</v>
      </c>
      <c r="F654" s="158" t="s">
        <v>88</v>
      </c>
      <c r="H654" s="159">
        <v>1</v>
      </c>
      <c r="I654" s="160"/>
      <c r="L654" s="156"/>
      <c r="M654" s="161"/>
      <c r="T654" s="162"/>
      <c r="AT654" s="157" t="s">
        <v>140</v>
      </c>
      <c r="AU654" s="157" t="s">
        <v>90</v>
      </c>
      <c r="AV654" s="13" t="s">
        <v>90</v>
      </c>
      <c r="AW654" s="13" t="s">
        <v>36</v>
      </c>
      <c r="AX654" s="13" t="s">
        <v>88</v>
      </c>
      <c r="AY654" s="157" t="s">
        <v>127</v>
      </c>
    </row>
    <row r="655" spans="2:65" s="1" customFormat="1" ht="24.2" customHeight="1">
      <c r="B655" s="31"/>
      <c r="C655" s="131" t="s">
        <v>643</v>
      </c>
      <c r="D655" s="131" t="s">
        <v>129</v>
      </c>
      <c r="E655" s="132" t="s">
        <v>644</v>
      </c>
      <c r="F655" s="133" t="s">
        <v>645</v>
      </c>
      <c r="G655" s="134" t="s">
        <v>203</v>
      </c>
      <c r="H655" s="135">
        <v>11</v>
      </c>
      <c r="I655" s="136"/>
      <c r="J655" s="137">
        <f>ROUND(I655*H655,2)</f>
        <v>0</v>
      </c>
      <c r="K655" s="133" t="s">
        <v>133</v>
      </c>
      <c r="L655" s="31"/>
      <c r="M655" s="138" t="s">
        <v>1</v>
      </c>
      <c r="N655" s="139" t="s">
        <v>45</v>
      </c>
      <c r="P655" s="140">
        <f>O655*H655</f>
        <v>0</v>
      </c>
      <c r="Q655" s="140">
        <v>0</v>
      </c>
      <c r="R655" s="140">
        <f>Q655*H655</f>
        <v>0</v>
      </c>
      <c r="S655" s="140">
        <v>0</v>
      </c>
      <c r="T655" s="141">
        <f>S655*H655</f>
        <v>0</v>
      </c>
      <c r="AR655" s="142" t="s">
        <v>134</v>
      </c>
      <c r="AT655" s="142" t="s">
        <v>129</v>
      </c>
      <c r="AU655" s="142" t="s">
        <v>90</v>
      </c>
      <c r="AY655" s="16" t="s">
        <v>127</v>
      </c>
      <c r="BE655" s="143">
        <f>IF(N655="základní",J655,0)</f>
        <v>0</v>
      </c>
      <c r="BF655" s="143">
        <f>IF(N655="snížená",J655,0)</f>
        <v>0</v>
      </c>
      <c r="BG655" s="143">
        <f>IF(N655="zákl. přenesená",J655,0)</f>
        <v>0</v>
      </c>
      <c r="BH655" s="143">
        <f>IF(N655="sníž. přenesená",J655,0)</f>
        <v>0</v>
      </c>
      <c r="BI655" s="143">
        <f>IF(N655="nulová",J655,0)</f>
        <v>0</v>
      </c>
      <c r="BJ655" s="16" t="s">
        <v>88</v>
      </c>
      <c r="BK655" s="143">
        <f>ROUND(I655*H655,2)</f>
        <v>0</v>
      </c>
      <c r="BL655" s="16" t="s">
        <v>134</v>
      </c>
      <c r="BM655" s="142" t="s">
        <v>646</v>
      </c>
    </row>
    <row r="656" spans="2:65" s="1" customFormat="1" ht="29.25">
      <c r="B656" s="31"/>
      <c r="D656" s="144" t="s">
        <v>136</v>
      </c>
      <c r="F656" s="145" t="s">
        <v>647</v>
      </c>
      <c r="I656" s="146"/>
      <c r="L656" s="31"/>
      <c r="M656" s="147"/>
      <c r="T656" s="55"/>
      <c r="AT656" s="16" t="s">
        <v>136</v>
      </c>
      <c r="AU656" s="16" t="s">
        <v>90</v>
      </c>
    </row>
    <row r="657" spans="2:65" s="1" customFormat="1" ht="11.25">
      <c r="B657" s="31"/>
      <c r="D657" s="148" t="s">
        <v>138</v>
      </c>
      <c r="F657" s="149" t="s">
        <v>648</v>
      </c>
      <c r="I657" s="146"/>
      <c r="L657" s="31"/>
      <c r="M657" s="147"/>
      <c r="T657" s="55"/>
      <c r="AT657" s="16" t="s">
        <v>138</v>
      </c>
      <c r="AU657" s="16" t="s">
        <v>90</v>
      </c>
    </row>
    <row r="658" spans="2:65" s="12" customFormat="1" ht="11.25">
      <c r="B658" s="150"/>
      <c r="D658" s="144" t="s">
        <v>140</v>
      </c>
      <c r="E658" s="151" t="s">
        <v>1</v>
      </c>
      <c r="F658" s="152" t="s">
        <v>404</v>
      </c>
      <c r="H658" s="151" t="s">
        <v>1</v>
      </c>
      <c r="I658" s="153"/>
      <c r="L658" s="150"/>
      <c r="M658" s="154"/>
      <c r="T658" s="155"/>
      <c r="AT658" s="151" t="s">
        <v>140</v>
      </c>
      <c r="AU658" s="151" t="s">
        <v>90</v>
      </c>
      <c r="AV658" s="12" t="s">
        <v>88</v>
      </c>
      <c r="AW658" s="12" t="s">
        <v>36</v>
      </c>
      <c r="AX658" s="12" t="s">
        <v>80</v>
      </c>
      <c r="AY658" s="151" t="s">
        <v>127</v>
      </c>
    </row>
    <row r="659" spans="2:65" s="12" customFormat="1" ht="11.25">
      <c r="B659" s="150"/>
      <c r="D659" s="144" t="s">
        <v>140</v>
      </c>
      <c r="E659" s="151" t="s">
        <v>1</v>
      </c>
      <c r="F659" s="152" t="s">
        <v>264</v>
      </c>
      <c r="H659" s="151" t="s">
        <v>1</v>
      </c>
      <c r="I659" s="153"/>
      <c r="L659" s="150"/>
      <c r="M659" s="154"/>
      <c r="T659" s="155"/>
      <c r="AT659" s="151" t="s">
        <v>140</v>
      </c>
      <c r="AU659" s="151" t="s">
        <v>90</v>
      </c>
      <c r="AV659" s="12" t="s">
        <v>88</v>
      </c>
      <c r="AW659" s="12" t="s">
        <v>36</v>
      </c>
      <c r="AX659" s="12" t="s">
        <v>80</v>
      </c>
      <c r="AY659" s="151" t="s">
        <v>127</v>
      </c>
    </row>
    <row r="660" spans="2:65" s="13" customFormat="1" ht="11.25">
      <c r="B660" s="156"/>
      <c r="D660" s="144" t="s">
        <v>140</v>
      </c>
      <c r="E660" s="157" t="s">
        <v>1</v>
      </c>
      <c r="F660" s="158" t="s">
        <v>220</v>
      </c>
      <c r="H660" s="159">
        <v>11</v>
      </c>
      <c r="I660" s="160"/>
      <c r="L660" s="156"/>
      <c r="M660" s="161"/>
      <c r="T660" s="162"/>
      <c r="AT660" s="157" t="s">
        <v>140</v>
      </c>
      <c r="AU660" s="157" t="s">
        <v>90</v>
      </c>
      <c r="AV660" s="13" t="s">
        <v>90</v>
      </c>
      <c r="AW660" s="13" t="s">
        <v>36</v>
      </c>
      <c r="AX660" s="13" t="s">
        <v>88</v>
      </c>
      <c r="AY660" s="157" t="s">
        <v>127</v>
      </c>
    </row>
    <row r="661" spans="2:65" s="1" customFormat="1" ht="24.2" customHeight="1">
      <c r="B661" s="31"/>
      <c r="C661" s="170" t="s">
        <v>649</v>
      </c>
      <c r="D661" s="170" t="s">
        <v>309</v>
      </c>
      <c r="E661" s="171" t="s">
        <v>650</v>
      </c>
      <c r="F661" s="172" t="s">
        <v>651</v>
      </c>
      <c r="G661" s="173" t="s">
        <v>203</v>
      </c>
      <c r="H661" s="174">
        <v>11</v>
      </c>
      <c r="I661" s="175"/>
      <c r="J661" s="176">
        <f>ROUND(I661*H661,2)</f>
        <v>0</v>
      </c>
      <c r="K661" s="172" t="s">
        <v>133</v>
      </c>
      <c r="L661" s="177"/>
      <c r="M661" s="178" t="s">
        <v>1</v>
      </c>
      <c r="N661" s="179" t="s">
        <v>45</v>
      </c>
      <c r="P661" s="140">
        <f>O661*H661</f>
        <v>0</v>
      </c>
      <c r="Q661" s="140">
        <v>1.9E-3</v>
      </c>
      <c r="R661" s="140">
        <f>Q661*H661</f>
        <v>2.0899999999999998E-2</v>
      </c>
      <c r="S661" s="140">
        <v>0</v>
      </c>
      <c r="T661" s="141">
        <f>S661*H661</f>
        <v>0</v>
      </c>
      <c r="AR661" s="142" t="s">
        <v>200</v>
      </c>
      <c r="AT661" s="142" t="s">
        <v>309</v>
      </c>
      <c r="AU661" s="142" t="s">
        <v>90</v>
      </c>
      <c r="AY661" s="16" t="s">
        <v>127</v>
      </c>
      <c r="BE661" s="143">
        <f>IF(N661="základní",J661,0)</f>
        <v>0</v>
      </c>
      <c r="BF661" s="143">
        <f>IF(N661="snížená",J661,0)</f>
        <v>0</v>
      </c>
      <c r="BG661" s="143">
        <f>IF(N661="zákl. přenesená",J661,0)</f>
        <v>0</v>
      </c>
      <c r="BH661" s="143">
        <f>IF(N661="sníž. přenesená",J661,0)</f>
        <v>0</v>
      </c>
      <c r="BI661" s="143">
        <f>IF(N661="nulová",J661,0)</f>
        <v>0</v>
      </c>
      <c r="BJ661" s="16" t="s">
        <v>88</v>
      </c>
      <c r="BK661" s="143">
        <f>ROUND(I661*H661,2)</f>
        <v>0</v>
      </c>
      <c r="BL661" s="16" t="s">
        <v>134</v>
      </c>
      <c r="BM661" s="142" t="s">
        <v>652</v>
      </c>
    </row>
    <row r="662" spans="2:65" s="1" customFormat="1" ht="19.5">
      <c r="B662" s="31"/>
      <c r="D662" s="144" t="s">
        <v>136</v>
      </c>
      <c r="F662" s="145" t="s">
        <v>651</v>
      </c>
      <c r="I662" s="146"/>
      <c r="L662" s="31"/>
      <c r="M662" s="147"/>
      <c r="T662" s="55"/>
      <c r="AT662" s="16" t="s">
        <v>136</v>
      </c>
      <c r="AU662" s="16" t="s">
        <v>90</v>
      </c>
    </row>
    <row r="663" spans="2:65" s="12" customFormat="1" ht="11.25">
      <c r="B663" s="150"/>
      <c r="D663" s="144" t="s">
        <v>140</v>
      </c>
      <c r="E663" s="151" t="s">
        <v>1</v>
      </c>
      <c r="F663" s="152" t="s">
        <v>404</v>
      </c>
      <c r="H663" s="151" t="s">
        <v>1</v>
      </c>
      <c r="I663" s="153"/>
      <c r="L663" s="150"/>
      <c r="M663" s="154"/>
      <c r="T663" s="155"/>
      <c r="AT663" s="151" t="s">
        <v>140</v>
      </c>
      <c r="AU663" s="151" t="s">
        <v>90</v>
      </c>
      <c r="AV663" s="12" t="s">
        <v>88</v>
      </c>
      <c r="AW663" s="12" t="s">
        <v>36</v>
      </c>
      <c r="AX663" s="12" t="s">
        <v>80</v>
      </c>
      <c r="AY663" s="151" t="s">
        <v>127</v>
      </c>
    </row>
    <row r="664" spans="2:65" s="12" customFormat="1" ht="11.25">
      <c r="B664" s="150"/>
      <c r="D664" s="144" t="s">
        <v>140</v>
      </c>
      <c r="E664" s="151" t="s">
        <v>1</v>
      </c>
      <c r="F664" s="152" t="s">
        <v>264</v>
      </c>
      <c r="H664" s="151" t="s">
        <v>1</v>
      </c>
      <c r="I664" s="153"/>
      <c r="L664" s="150"/>
      <c r="M664" s="154"/>
      <c r="T664" s="155"/>
      <c r="AT664" s="151" t="s">
        <v>140</v>
      </c>
      <c r="AU664" s="151" t="s">
        <v>90</v>
      </c>
      <c r="AV664" s="12" t="s">
        <v>88</v>
      </c>
      <c r="AW664" s="12" t="s">
        <v>36</v>
      </c>
      <c r="AX664" s="12" t="s">
        <v>80</v>
      </c>
      <c r="AY664" s="151" t="s">
        <v>127</v>
      </c>
    </row>
    <row r="665" spans="2:65" s="12" customFormat="1" ht="11.25">
      <c r="B665" s="150"/>
      <c r="D665" s="144" t="s">
        <v>140</v>
      </c>
      <c r="E665" s="151" t="s">
        <v>1</v>
      </c>
      <c r="F665" s="152" t="s">
        <v>653</v>
      </c>
      <c r="H665" s="151" t="s">
        <v>1</v>
      </c>
      <c r="I665" s="153"/>
      <c r="L665" s="150"/>
      <c r="M665" s="154"/>
      <c r="T665" s="155"/>
      <c r="AT665" s="151" t="s">
        <v>140</v>
      </c>
      <c r="AU665" s="151" t="s">
        <v>90</v>
      </c>
      <c r="AV665" s="12" t="s">
        <v>88</v>
      </c>
      <c r="AW665" s="12" t="s">
        <v>36</v>
      </c>
      <c r="AX665" s="12" t="s">
        <v>80</v>
      </c>
      <c r="AY665" s="151" t="s">
        <v>127</v>
      </c>
    </row>
    <row r="666" spans="2:65" s="13" customFormat="1" ht="11.25">
      <c r="B666" s="156"/>
      <c r="D666" s="144" t="s">
        <v>140</v>
      </c>
      <c r="E666" s="157" t="s">
        <v>1</v>
      </c>
      <c r="F666" s="158" t="s">
        <v>213</v>
      </c>
      <c r="H666" s="159">
        <v>10</v>
      </c>
      <c r="I666" s="160"/>
      <c r="L666" s="156"/>
      <c r="M666" s="161"/>
      <c r="T666" s="162"/>
      <c r="AT666" s="157" t="s">
        <v>140</v>
      </c>
      <c r="AU666" s="157" t="s">
        <v>90</v>
      </c>
      <c r="AV666" s="13" t="s">
        <v>90</v>
      </c>
      <c r="AW666" s="13" t="s">
        <v>36</v>
      </c>
      <c r="AX666" s="13" t="s">
        <v>80</v>
      </c>
      <c r="AY666" s="157" t="s">
        <v>127</v>
      </c>
    </row>
    <row r="667" spans="2:65" s="12" customFormat="1" ht="11.25">
      <c r="B667" s="150"/>
      <c r="D667" s="144" t="s">
        <v>140</v>
      </c>
      <c r="E667" s="151" t="s">
        <v>1</v>
      </c>
      <c r="F667" s="152" t="s">
        <v>654</v>
      </c>
      <c r="H667" s="151" t="s">
        <v>1</v>
      </c>
      <c r="I667" s="153"/>
      <c r="L667" s="150"/>
      <c r="M667" s="154"/>
      <c r="T667" s="155"/>
      <c r="AT667" s="151" t="s">
        <v>140</v>
      </c>
      <c r="AU667" s="151" t="s">
        <v>90</v>
      </c>
      <c r="AV667" s="12" t="s">
        <v>88</v>
      </c>
      <c r="AW667" s="12" t="s">
        <v>36</v>
      </c>
      <c r="AX667" s="12" t="s">
        <v>80</v>
      </c>
      <c r="AY667" s="151" t="s">
        <v>127</v>
      </c>
    </row>
    <row r="668" spans="2:65" s="13" customFormat="1" ht="11.25">
      <c r="B668" s="156"/>
      <c r="D668" s="144" t="s">
        <v>140</v>
      </c>
      <c r="E668" s="157" t="s">
        <v>1</v>
      </c>
      <c r="F668" s="158" t="s">
        <v>88</v>
      </c>
      <c r="H668" s="159">
        <v>1</v>
      </c>
      <c r="I668" s="160"/>
      <c r="L668" s="156"/>
      <c r="M668" s="161"/>
      <c r="T668" s="162"/>
      <c r="AT668" s="157" t="s">
        <v>140</v>
      </c>
      <c r="AU668" s="157" t="s">
        <v>90</v>
      </c>
      <c r="AV668" s="13" t="s">
        <v>90</v>
      </c>
      <c r="AW668" s="13" t="s">
        <v>36</v>
      </c>
      <c r="AX668" s="13" t="s">
        <v>80</v>
      </c>
      <c r="AY668" s="157" t="s">
        <v>127</v>
      </c>
    </row>
    <row r="669" spans="2:65" s="14" customFormat="1" ht="11.25">
      <c r="B669" s="163"/>
      <c r="D669" s="144" t="s">
        <v>140</v>
      </c>
      <c r="E669" s="164" t="s">
        <v>1</v>
      </c>
      <c r="F669" s="165" t="s">
        <v>146</v>
      </c>
      <c r="H669" s="166">
        <v>11</v>
      </c>
      <c r="I669" s="167"/>
      <c r="L669" s="163"/>
      <c r="M669" s="168"/>
      <c r="T669" s="169"/>
      <c r="AT669" s="164" t="s">
        <v>140</v>
      </c>
      <c r="AU669" s="164" t="s">
        <v>90</v>
      </c>
      <c r="AV669" s="14" t="s">
        <v>134</v>
      </c>
      <c r="AW669" s="14" t="s">
        <v>36</v>
      </c>
      <c r="AX669" s="14" t="s">
        <v>88</v>
      </c>
      <c r="AY669" s="164" t="s">
        <v>127</v>
      </c>
    </row>
    <row r="670" spans="2:65" s="1" customFormat="1" ht="21.75" customHeight="1">
      <c r="B670" s="31"/>
      <c r="C670" s="131" t="s">
        <v>655</v>
      </c>
      <c r="D670" s="131" t="s">
        <v>129</v>
      </c>
      <c r="E670" s="132" t="s">
        <v>656</v>
      </c>
      <c r="F670" s="133" t="s">
        <v>657</v>
      </c>
      <c r="G670" s="134" t="s">
        <v>203</v>
      </c>
      <c r="H670" s="135">
        <v>1</v>
      </c>
      <c r="I670" s="136"/>
      <c r="J670" s="137">
        <f>ROUND(I670*H670,2)</f>
        <v>0</v>
      </c>
      <c r="K670" s="133" t="s">
        <v>133</v>
      </c>
      <c r="L670" s="31"/>
      <c r="M670" s="138" t="s">
        <v>1</v>
      </c>
      <c r="N670" s="139" t="s">
        <v>45</v>
      </c>
      <c r="P670" s="140">
        <f>O670*H670</f>
        <v>0</v>
      </c>
      <c r="Q670" s="140">
        <v>1.6999999999999999E-3</v>
      </c>
      <c r="R670" s="140">
        <f>Q670*H670</f>
        <v>1.6999999999999999E-3</v>
      </c>
      <c r="S670" s="140">
        <v>0</v>
      </c>
      <c r="T670" s="141">
        <f>S670*H670</f>
        <v>0</v>
      </c>
      <c r="AR670" s="142" t="s">
        <v>134</v>
      </c>
      <c r="AT670" s="142" t="s">
        <v>129</v>
      </c>
      <c r="AU670" s="142" t="s">
        <v>90</v>
      </c>
      <c r="AY670" s="16" t="s">
        <v>127</v>
      </c>
      <c r="BE670" s="143">
        <f>IF(N670="základní",J670,0)</f>
        <v>0</v>
      </c>
      <c r="BF670" s="143">
        <f>IF(N670="snížená",J670,0)</f>
        <v>0</v>
      </c>
      <c r="BG670" s="143">
        <f>IF(N670="zákl. přenesená",J670,0)</f>
        <v>0</v>
      </c>
      <c r="BH670" s="143">
        <f>IF(N670="sníž. přenesená",J670,0)</f>
        <v>0</v>
      </c>
      <c r="BI670" s="143">
        <f>IF(N670="nulová",J670,0)</f>
        <v>0</v>
      </c>
      <c r="BJ670" s="16" t="s">
        <v>88</v>
      </c>
      <c r="BK670" s="143">
        <f>ROUND(I670*H670,2)</f>
        <v>0</v>
      </c>
      <c r="BL670" s="16" t="s">
        <v>134</v>
      </c>
      <c r="BM670" s="142" t="s">
        <v>658</v>
      </c>
    </row>
    <row r="671" spans="2:65" s="1" customFormat="1" ht="29.25">
      <c r="B671" s="31"/>
      <c r="D671" s="144" t="s">
        <v>136</v>
      </c>
      <c r="F671" s="145" t="s">
        <v>659</v>
      </c>
      <c r="I671" s="146"/>
      <c r="L671" s="31"/>
      <c r="M671" s="147"/>
      <c r="T671" s="55"/>
      <c r="AT671" s="16" t="s">
        <v>136</v>
      </c>
      <c r="AU671" s="16" t="s">
        <v>90</v>
      </c>
    </row>
    <row r="672" spans="2:65" s="1" customFormat="1" ht="11.25">
      <c r="B672" s="31"/>
      <c r="D672" s="148" t="s">
        <v>138</v>
      </c>
      <c r="F672" s="149" t="s">
        <v>660</v>
      </c>
      <c r="I672" s="146"/>
      <c r="L672" s="31"/>
      <c r="M672" s="147"/>
      <c r="T672" s="55"/>
      <c r="AT672" s="16" t="s">
        <v>138</v>
      </c>
      <c r="AU672" s="16" t="s">
        <v>90</v>
      </c>
    </row>
    <row r="673" spans="2:65" s="12" customFormat="1" ht="11.25">
      <c r="B673" s="150"/>
      <c r="D673" s="144" t="s">
        <v>140</v>
      </c>
      <c r="E673" s="151" t="s">
        <v>1</v>
      </c>
      <c r="F673" s="152" t="s">
        <v>404</v>
      </c>
      <c r="H673" s="151" t="s">
        <v>1</v>
      </c>
      <c r="I673" s="153"/>
      <c r="L673" s="150"/>
      <c r="M673" s="154"/>
      <c r="T673" s="155"/>
      <c r="AT673" s="151" t="s">
        <v>140</v>
      </c>
      <c r="AU673" s="151" t="s">
        <v>90</v>
      </c>
      <c r="AV673" s="12" t="s">
        <v>88</v>
      </c>
      <c r="AW673" s="12" t="s">
        <v>36</v>
      </c>
      <c r="AX673" s="12" t="s">
        <v>80</v>
      </c>
      <c r="AY673" s="151" t="s">
        <v>127</v>
      </c>
    </row>
    <row r="674" spans="2:65" s="12" customFormat="1" ht="11.25">
      <c r="B674" s="150"/>
      <c r="D674" s="144" t="s">
        <v>140</v>
      </c>
      <c r="E674" s="151" t="s">
        <v>1</v>
      </c>
      <c r="F674" s="152" t="s">
        <v>142</v>
      </c>
      <c r="H674" s="151" t="s">
        <v>1</v>
      </c>
      <c r="I674" s="153"/>
      <c r="L674" s="150"/>
      <c r="M674" s="154"/>
      <c r="T674" s="155"/>
      <c r="AT674" s="151" t="s">
        <v>140</v>
      </c>
      <c r="AU674" s="151" t="s">
        <v>90</v>
      </c>
      <c r="AV674" s="12" t="s">
        <v>88</v>
      </c>
      <c r="AW674" s="12" t="s">
        <v>36</v>
      </c>
      <c r="AX674" s="12" t="s">
        <v>80</v>
      </c>
      <c r="AY674" s="151" t="s">
        <v>127</v>
      </c>
    </row>
    <row r="675" spans="2:65" s="13" customFormat="1" ht="11.25">
      <c r="B675" s="156"/>
      <c r="D675" s="144" t="s">
        <v>140</v>
      </c>
      <c r="E675" s="157" t="s">
        <v>1</v>
      </c>
      <c r="F675" s="158" t="s">
        <v>88</v>
      </c>
      <c r="H675" s="159">
        <v>1</v>
      </c>
      <c r="I675" s="160"/>
      <c r="L675" s="156"/>
      <c r="M675" s="161"/>
      <c r="T675" s="162"/>
      <c r="AT675" s="157" t="s">
        <v>140</v>
      </c>
      <c r="AU675" s="157" t="s">
        <v>90</v>
      </c>
      <c r="AV675" s="13" t="s">
        <v>90</v>
      </c>
      <c r="AW675" s="13" t="s">
        <v>36</v>
      </c>
      <c r="AX675" s="13" t="s">
        <v>88</v>
      </c>
      <c r="AY675" s="157" t="s">
        <v>127</v>
      </c>
    </row>
    <row r="676" spans="2:65" s="1" customFormat="1" ht="24.2" customHeight="1">
      <c r="B676" s="31"/>
      <c r="C676" s="170" t="s">
        <v>661</v>
      </c>
      <c r="D676" s="170" t="s">
        <v>309</v>
      </c>
      <c r="E676" s="171" t="s">
        <v>662</v>
      </c>
      <c r="F676" s="172" t="s">
        <v>663</v>
      </c>
      <c r="G676" s="173" t="s">
        <v>203</v>
      </c>
      <c r="H676" s="174">
        <v>1</v>
      </c>
      <c r="I676" s="175"/>
      <c r="J676" s="176">
        <f>ROUND(I676*H676,2)</f>
        <v>0</v>
      </c>
      <c r="K676" s="172" t="s">
        <v>1</v>
      </c>
      <c r="L676" s="177"/>
      <c r="M676" s="178" t="s">
        <v>1</v>
      </c>
      <c r="N676" s="179" t="s">
        <v>45</v>
      </c>
      <c r="P676" s="140">
        <f>O676*H676</f>
        <v>0</v>
      </c>
      <c r="Q676" s="140">
        <v>3.5000000000000003E-2</v>
      </c>
      <c r="R676" s="140">
        <f>Q676*H676</f>
        <v>3.5000000000000003E-2</v>
      </c>
      <c r="S676" s="140">
        <v>0</v>
      </c>
      <c r="T676" s="141">
        <f>S676*H676</f>
        <v>0</v>
      </c>
      <c r="AR676" s="142" t="s">
        <v>200</v>
      </c>
      <c r="AT676" s="142" t="s">
        <v>309</v>
      </c>
      <c r="AU676" s="142" t="s">
        <v>90</v>
      </c>
      <c r="AY676" s="16" t="s">
        <v>127</v>
      </c>
      <c r="BE676" s="143">
        <f>IF(N676="základní",J676,0)</f>
        <v>0</v>
      </c>
      <c r="BF676" s="143">
        <f>IF(N676="snížená",J676,0)</f>
        <v>0</v>
      </c>
      <c r="BG676" s="143">
        <f>IF(N676="zákl. přenesená",J676,0)</f>
        <v>0</v>
      </c>
      <c r="BH676" s="143">
        <f>IF(N676="sníž. přenesená",J676,0)</f>
        <v>0</v>
      </c>
      <c r="BI676" s="143">
        <f>IF(N676="nulová",J676,0)</f>
        <v>0</v>
      </c>
      <c r="BJ676" s="16" t="s">
        <v>88</v>
      </c>
      <c r="BK676" s="143">
        <f>ROUND(I676*H676,2)</f>
        <v>0</v>
      </c>
      <c r="BL676" s="16" t="s">
        <v>134</v>
      </c>
      <c r="BM676" s="142" t="s">
        <v>664</v>
      </c>
    </row>
    <row r="677" spans="2:65" s="1" customFormat="1" ht="11.25">
      <c r="B677" s="31"/>
      <c r="D677" s="144" t="s">
        <v>136</v>
      </c>
      <c r="F677" s="145" t="s">
        <v>663</v>
      </c>
      <c r="I677" s="146"/>
      <c r="L677" s="31"/>
      <c r="M677" s="147"/>
      <c r="T677" s="55"/>
      <c r="AT677" s="16" t="s">
        <v>136</v>
      </c>
      <c r="AU677" s="16" t="s">
        <v>90</v>
      </c>
    </row>
    <row r="678" spans="2:65" s="12" customFormat="1" ht="11.25">
      <c r="B678" s="150"/>
      <c r="D678" s="144" t="s">
        <v>140</v>
      </c>
      <c r="E678" s="151" t="s">
        <v>1</v>
      </c>
      <c r="F678" s="152" t="s">
        <v>404</v>
      </c>
      <c r="H678" s="151" t="s">
        <v>1</v>
      </c>
      <c r="I678" s="153"/>
      <c r="L678" s="150"/>
      <c r="M678" s="154"/>
      <c r="T678" s="155"/>
      <c r="AT678" s="151" t="s">
        <v>140</v>
      </c>
      <c r="AU678" s="151" t="s">
        <v>90</v>
      </c>
      <c r="AV678" s="12" t="s">
        <v>88</v>
      </c>
      <c r="AW678" s="12" t="s">
        <v>36</v>
      </c>
      <c r="AX678" s="12" t="s">
        <v>80</v>
      </c>
      <c r="AY678" s="151" t="s">
        <v>127</v>
      </c>
    </row>
    <row r="679" spans="2:65" s="12" customFormat="1" ht="11.25">
      <c r="B679" s="150"/>
      <c r="D679" s="144" t="s">
        <v>140</v>
      </c>
      <c r="E679" s="151" t="s">
        <v>1</v>
      </c>
      <c r="F679" s="152" t="s">
        <v>142</v>
      </c>
      <c r="H679" s="151" t="s">
        <v>1</v>
      </c>
      <c r="I679" s="153"/>
      <c r="L679" s="150"/>
      <c r="M679" s="154"/>
      <c r="T679" s="155"/>
      <c r="AT679" s="151" t="s">
        <v>140</v>
      </c>
      <c r="AU679" s="151" t="s">
        <v>90</v>
      </c>
      <c r="AV679" s="12" t="s">
        <v>88</v>
      </c>
      <c r="AW679" s="12" t="s">
        <v>36</v>
      </c>
      <c r="AX679" s="12" t="s">
        <v>80</v>
      </c>
      <c r="AY679" s="151" t="s">
        <v>127</v>
      </c>
    </row>
    <row r="680" spans="2:65" s="13" customFormat="1" ht="11.25">
      <c r="B680" s="156"/>
      <c r="D680" s="144" t="s">
        <v>140</v>
      </c>
      <c r="E680" s="157" t="s">
        <v>1</v>
      </c>
      <c r="F680" s="158" t="s">
        <v>88</v>
      </c>
      <c r="H680" s="159">
        <v>1</v>
      </c>
      <c r="I680" s="160"/>
      <c r="L680" s="156"/>
      <c r="M680" s="161"/>
      <c r="T680" s="162"/>
      <c r="AT680" s="157" t="s">
        <v>140</v>
      </c>
      <c r="AU680" s="157" t="s">
        <v>90</v>
      </c>
      <c r="AV680" s="13" t="s">
        <v>90</v>
      </c>
      <c r="AW680" s="13" t="s">
        <v>36</v>
      </c>
      <c r="AX680" s="13" t="s">
        <v>88</v>
      </c>
      <c r="AY680" s="157" t="s">
        <v>127</v>
      </c>
    </row>
    <row r="681" spans="2:65" s="1" customFormat="1" ht="16.5" customHeight="1">
      <c r="B681" s="31"/>
      <c r="C681" s="170" t="s">
        <v>665</v>
      </c>
      <c r="D681" s="170" t="s">
        <v>309</v>
      </c>
      <c r="E681" s="171" t="s">
        <v>612</v>
      </c>
      <c r="F681" s="172" t="s">
        <v>613</v>
      </c>
      <c r="G681" s="173" t="s">
        <v>203</v>
      </c>
      <c r="H681" s="174">
        <v>1</v>
      </c>
      <c r="I681" s="175"/>
      <c r="J681" s="176">
        <f>ROUND(I681*H681,2)</f>
        <v>0</v>
      </c>
      <c r="K681" s="172" t="s">
        <v>1</v>
      </c>
      <c r="L681" s="177"/>
      <c r="M681" s="178" t="s">
        <v>1</v>
      </c>
      <c r="N681" s="179" t="s">
        <v>45</v>
      </c>
      <c r="P681" s="140">
        <f>O681*H681</f>
        <v>0</v>
      </c>
      <c r="Q681" s="140">
        <v>7.3000000000000001E-3</v>
      </c>
      <c r="R681" s="140">
        <f>Q681*H681</f>
        <v>7.3000000000000001E-3</v>
      </c>
      <c r="S681" s="140">
        <v>0</v>
      </c>
      <c r="T681" s="141">
        <f>S681*H681</f>
        <v>0</v>
      </c>
      <c r="AR681" s="142" t="s">
        <v>200</v>
      </c>
      <c r="AT681" s="142" t="s">
        <v>309</v>
      </c>
      <c r="AU681" s="142" t="s">
        <v>90</v>
      </c>
      <c r="AY681" s="16" t="s">
        <v>127</v>
      </c>
      <c r="BE681" s="143">
        <f>IF(N681="základní",J681,0)</f>
        <v>0</v>
      </c>
      <c r="BF681" s="143">
        <f>IF(N681="snížená",J681,0)</f>
        <v>0</v>
      </c>
      <c r="BG681" s="143">
        <f>IF(N681="zákl. přenesená",J681,0)</f>
        <v>0</v>
      </c>
      <c r="BH681" s="143">
        <f>IF(N681="sníž. přenesená",J681,0)</f>
        <v>0</v>
      </c>
      <c r="BI681" s="143">
        <f>IF(N681="nulová",J681,0)</f>
        <v>0</v>
      </c>
      <c r="BJ681" s="16" t="s">
        <v>88</v>
      </c>
      <c r="BK681" s="143">
        <f>ROUND(I681*H681,2)</f>
        <v>0</v>
      </c>
      <c r="BL681" s="16" t="s">
        <v>134</v>
      </c>
      <c r="BM681" s="142" t="s">
        <v>666</v>
      </c>
    </row>
    <row r="682" spans="2:65" s="1" customFormat="1" ht="19.5">
      <c r="B682" s="31"/>
      <c r="D682" s="144" t="s">
        <v>136</v>
      </c>
      <c r="F682" s="145" t="s">
        <v>615</v>
      </c>
      <c r="I682" s="146"/>
      <c r="L682" s="31"/>
      <c r="M682" s="147"/>
      <c r="T682" s="55"/>
      <c r="AT682" s="16" t="s">
        <v>136</v>
      </c>
      <c r="AU682" s="16" t="s">
        <v>90</v>
      </c>
    </row>
    <row r="683" spans="2:65" s="12" customFormat="1" ht="11.25">
      <c r="B683" s="150"/>
      <c r="D683" s="144" t="s">
        <v>140</v>
      </c>
      <c r="E683" s="151" t="s">
        <v>1</v>
      </c>
      <c r="F683" s="152" t="s">
        <v>404</v>
      </c>
      <c r="H683" s="151" t="s">
        <v>1</v>
      </c>
      <c r="I683" s="153"/>
      <c r="L683" s="150"/>
      <c r="M683" s="154"/>
      <c r="T683" s="155"/>
      <c r="AT683" s="151" t="s">
        <v>140</v>
      </c>
      <c r="AU683" s="151" t="s">
        <v>90</v>
      </c>
      <c r="AV683" s="12" t="s">
        <v>88</v>
      </c>
      <c r="AW683" s="12" t="s">
        <v>36</v>
      </c>
      <c r="AX683" s="12" t="s">
        <v>80</v>
      </c>
      <c r="AY683" s="151" t="s">
        <v>127</v>
      </c>
    </row>
    <row r="684" spans="2:65" s="12" customFormat="1" ht="11.25">
      <c r="B684" s="150"/>
      <c r="D684" s="144" t="s">
        <v>140</v>
      </c>
      <c r="E684" s="151" t="s">
        <v>1</v>
      </c>
      <c r="F684" s="152" t="s">
        <v>142</v>
      </c>
      <c r="H684" s="151" t="s">
        <v>1</v>
      </c>
      <c r="I684" s="153"/>
      <c r="L684" s="150"/>
      <c r="M684" s="154"/>
      <c r="T684" s="155"/>
      <c r="AT684" s="151" t="s">
        <v>140</v>
      </c>
      <c r="AU684" s="151" t="s">
        <v>90</v>
      </c>
      <c r="AV684" s="12" t="s">
        <v>88</v>
      </c>
      <c r="AW684" s="12" t="s">
        <v>36</v>
      </c>
      <c r="AX684" s="12" t="s">
        <v>80</v>
      </c>
      <c r="AY684" s="151" t="s">
        <v>127</v>
      </c>
    </row>
    <row r="685" spans="2:65" s="13" customFormat="1" ht="11.25">
      <c r="B685" s="156"/>
      <c r="D685" s="144" t="s">
        <v>140</v>
      </c>
      <c r="E685" s="157" t="s">
        <v>1</v>
      </c>
      <c r="F685" s="158" t="s">
        <v>88</v>
      </c>
      <c r="H685" s="159">
        <v>1</v>
      </c>
      <c r="I685" s="160"/>
      <c r="L685" s="156"/>
      <c r="M685" s="161"/>
      <c r="T685" s="162"/>
      <c r="AT685" s="157" t="s">
        <v>140</v>
      </c>
      <c r="AU685" s="157" t="s">
        <v>90</v>
      </c>
      <c r="AV685" s="13" t="s">
        <v>90</v>
      </c>
      <c r="AW685" s="13" t="s">
        <v>36</v>
      </c>
      <c r="AX685" s="13" t="s">
        <v>88</v>
      </c>
      <c r="AY685" s="157" t="s">
        <v>127</v>
      </c>
    </row>
    <row r="686" spans="2:65" s="1" customFormat="1" ht="16.5" customHeight="1">
      <c r="B686" s="31"/>
      <c r="C686" s="131" t="s">
        <v>667</v>
      </c>
      <c r="D686" s="131" t="s">
        <v>129</v>
      </c>
      <c r="E686" s="132" t="s">
        <v>668</v>
      </c>
      <c r="F686" s="133" t="s">
        <v>669</v>
      </c>
      <c r="G686" s="134" t="s">
        <v>158</v>
      </c>
      <c r="H686" s="135">
        <v>34</v>
      </c>
      <c r="I686" s="136"/>
      <c r="J686" s="137">
        <f>ROUND(I686*H686,2)</f>
        <v>0</v>
      </c>
      <c r="K686" s="133" t="s">
        <v>133</v>
      </c>
      <c r="L686" s="31"/>
      <c r="M686" s="138" t="s">
        <v>1</v>
      </c>
      <c r="N686" s="139" t="s">
        <v>45</v>
      </c>
      <c r="P686" s="140">
        <f>O686*H686</f>
        <v>0</v>
      </c>
      <c r="Q686" s="140">
        <v>0</v>
      </c>
      <c r="R686" s="140">
        <f>Q686*H686</f>
        <v>0</v>
      </c>
      <c r="S686" s="140">
        <v>0</v>
      </c>
      <c r="T686" s="141">
        <f>S686*H686</f>
        <v>0</v>
      </c>
      <c r="AR686" s="142" t="s">
        <v>134</v>
      </c>
      <c r="AT686" s="142" t="s">
        <v>129</v>
      </c>
      <c r="AU686" s="142" t="s">
        <v>90</v>
      </c>
      <c r="AY686" s="16" t="s">
        <v>127</v>
      </c>
      <c r="BE686" s="143">
        <f>IF(N686="základní",J686,0)</f>
        <v>0</v>
      </c>
      <c r="BF686" s="143">
        <f>IF(N686="snížená",J686,0)</f>
        <v>0</v>
      </c>
      <c r="BG686" s="143">
        <f>IF(N686="zákl. přenesená",J686,0)</f>
        <v>0</v>
      </c>
      <c r="BH686" s="143">
        <f>IF(N686="sníž. přenesená",J686,0)</f>
        <v>0</v>
      </c>
      <c r="BI686" s="143">
        <f>IF(N686="nulová",J686,0)</f>
        <v>0</v>
      </c>
      <c r="BJ686" s="16" t="s">
        <v>88</v>
      </c>
      <c r="BK686" s="143">
        <f>ROUND(I686*H686,2)</f>
        <v>0</v>
      </c>
      <c r="BL686" s="16" t="s">
        <v>134</v>
      </c>
      <c r="BM686" s="142" t="s">
        <v>670</v>
      </c>
    </row>
    <row r="687" spans="2:65" s="1" customFormat="1" ht="11.25">
      <c r="B687" s="31"/>
      <c r="D687" s="144" t="s">
        <v>136</v>
      </c>
      <c r="F687" s="145" t="s">
        <v>671</v>
      </c>
      <c r="I687" s="146"/>
      <c r="L687" s="31"/>
      <c r="M687" s="147"/>
      <c r="T687" s="55"/>
      <c r="AT687" s="16" t="s">
        <v>136</v>
      </c>
      <c r="AU687" s="16" t="s">
        <v>90</v>
      </c>
    </row>
    <row r="688" spans="2:65" s="1" customFormat="1" ht="11.25">
      <c r="B688" s="31"/>
      <c r="D688" s="148" t="s">
        <v>138</v>
      </c>
      <c r="F688" s="149" t="s">
        <v>672</v>
      </c>
      <c r="I688" s="146"/>
      <c r="L688" s="31"/>
      <c r="M688" s="147"/>
      <c r="T688" s="55"/>
      <c r="AT688" s="16" t="s">
        <v>138</v>
      </c>
      <c r="AU688" s="16" t="s">
        <v>90</v>
      </c>
    </row>
    <row r="689" spans="2:65" s="12" customFormat="1" ht="11.25">
      <c r="B689" s="150"/>
      <c r="D689" s="144" t="s">
        <v>140</v>
      </c>
      <c r="E689" s="151" t="s">
        <v>1</v>
      </c>
      <c r="F689" s="152" t="s">
        <v>673</v>
      </c>
      <c r="H689" s="151" t="s">
        <v>1</v>
      </c>
      <c r="I689" s="153"/>
      <c r="L689" s="150"/>
      <c r="M689" s="154"/>
      <c r="T689" s="155"/>
      <c r="AT689" s="151" t="s">
        <v>140</v>
      </c>
      <c r="AU689" s="151" t="s">
        <v>90</v>
      </c>
      <c r="AV689" s="12" t="s">
        <v>88</v>
      </c>
      <c r="AW689" s="12" t="s">
        <v>36</v>
      </c>
      <c r="AX689" s="12" t="s">
        <v>80</v>
      </c>
      <c r="AY689" s="151" t="s">
        <v>127</v>
      </c>
    </row>
    <row r="690" spans="2:65" s="12" customFormat="1" ht="11.25">
      <c r="B690" s="150"/>
      <c r="D690" s="144" t="s">
        <v>140</v>
      </c>
      <c r="E690" s="151" t="s">
        <v>1</v>
      </c>
      <c r="F690" s="152" t="s">
        <v>144</v>
      </c>
      <c r="H690" s="151" t="s">
        <v>1</v>
      </c>
      <c r="I690" s="153"/>
      <c r="L690" s="150"/>
      <c r="M690" s="154"/>
      <c r="T690" s="155"/>
      <c r="AT690" s="151" t="s">
        <v>140</v>
      </c>
      <c r="AU690" s="151" t="s">
        <v>90</v>
      </c>
      <c r="AV690" s="12" t="s">
        <v>88</v>
      </c>
      <c r="AW690" s="12" t="s">
        <v>36</v>
      </c>
      <c r="AX690" s="12" t="s">
        <v>80</v>
      </c>
      <c r="AY690" s="151" t="s">
        <v>127</v>
      </c>
    </row>
    <row r="691" spans="2:65" s="13" customFormat="1" ht="11.25">
      <c r="B691" s="156"/>
      <c r="D691" s="144" t="s">
        <v>140</v>
      </c>
      <c r="E691" s="157" t="s">
        <v>1</v>
      </c>
      <c r="F691" s="158" t="s">
        <v>392</v>
      </c>
      <c r="H691" s="159">
        <v>34</v>
      </c>
      <c r="I691" s="160"/>
      <c r="L691" s="156"/>
      <c r="M691" s="161"/>
      <c r="T691" s="162"/>
      <c r="AT691" s="157" t="s">
        <v>140</v>
      </c>
      <c r="AU691" s="157" t="s">
        <v>90</v>
      </c>
      <c r="AV691" s="13" t="s">
        <v>90</v>
      </c>
      <c r="AW691" s="13" t="s">
        <v>36</v>
      </c>
      <c r="AX691" s="13" t="s">
        <v>80</v>
      </c>
      <c r="AY691" s="157" t="s">
        <v>127</v>
      </c>
    </row>
    <row r="692" spans="2:65" s="14" customFormat="1" ht="11.25">
      <c r="B692" s="163"/>
      <c r="D692" s="144" t="s">
        <v>140</v>
      </c>
      <c r="E692" s="164" t="s">
        <v>1</v>
      </c>
      <c r="F692" s="165" t="s">
        <v>146</v>
      </c>
      <c r="H692" s="166">
        <v>34</v>
      </c>
      <c r="I692" s="167"/>
      <c r="L692" s="163"/>
      <c r="M692" s="168"/>
      <c r="T692" s="169"/>
      <c r="AT692" s="164" t="s">
        <v>140</v>
      </c>
      <c r="AU692" s="164" t="s">
        <v>90</v>
      </c>
      <c r="AV692" s="14" t="s">
        <v>134</v>
      </c>
      <c r="AW692" s="14" t="s">
        <v>36</v>
      </c>
      <c r="AX692" s="14" t="s">
        <v>88</v>
      </c>
      <c r="AY692" s="164" t="s">
        <v>127</v>
      </c>
    </row>
    <row r="693" spans="2:65" s="1" customFormat="1" ht="21.75" customHeight="1">
      <c r="B693" s="31"/>
      <c r="C693" s="131" t="s">
        <v>674</v>
      </c>
      <c r="D693" s="131" t="s">
        <v>129</v>
      </c>
      <c r="E693" s="132" t="s">
        <v>675</v>
      </c>
      <c r="F693" s="133" t="s">
        <v>676</v>
      </c>
      <c r="G693" s="134" t="s">
        <v>158</v>
      </c>
      <c r="H693" s="135">
        <v>57</v>
      </c>
      <c r="I693" s="136"/>
      <c r="J693" s="137">
        <f>ROUND(I693*H693,2)</f>
        <v>0</v>
      </c>
      <c r="K693" s="133" t="s">
        <v>133</v>
      </c>
      <c r="L693" s="31"/>
      <c r="M693" s="138" t="s">
        <v>1</v>
      </c>
      <c r="N693" s="139" t="s">
        <v>45</v>
      </c>
      <c r="P693" s="140">
        <f>O693*H693</f>
        <v>0</v>
      </c>
      <c r="Q693" s="140">
        <v>0</v>
      </c>
      <c r="R693" s="140">
        <f>Q693*H693</f>
        <v>0</v>
      </c>
      <c r="S693" s="140">
        <v>0</v>
      </c>
      <c r="T693" s="141">
        <f>S693*H693</f>
        <v>0</v>
      </c>
      <c r="AR693" s="142" t="s">
        <v>134</v>
      </c>
      <c r="AT693" s="142" t="s">
        <v>129</v>
      </c>
      <c r="AU693" s="142" t="s">
        <v>90</v>
      </c>
      <c r="AY693" s="16" t="s">
        <v>127</v>
      </c>
      <c r="BE693" s="143">
        <f>IF(N693="základní",J693,0)</f>
        <v>0</v>
      </c>
      <c r="BF693" s="143">
        <f>IF(N693="snížená",J693,0)</f>
        <v>0</v>
      </c>
      <c r="BG693" s="143">
        <f>IF(N693="zákl. přenesená",J693,0)</f>
        <v>0</v>
      </c>
      <c r="BH693" s="143">
        <f>IF(N693="sníž. přenesená",J693,0)</f>
        <v>0</v>
      </c>
      <c r="BI693" s="143">
        <f>IF(N693="nulová",J693,0)</f>
        <v>0</v>
      </c>
      <c r="BJ693" s="16" t="s">
        <v>88</v>
      </c>
      <c r="BK693" s="143">
        <f>ROUND(I693*H693,2)</f>
        <v>0</v>
      </c>
      <c r="BL693" s="16" t="s">
        <v>134</v>
      </c>
      <c r="BM693" s="142" t="s">
        <v>677</v>
      </c>
    </row>
    <row r="694" spans="2:65" s="1" customFormat="1" ht="11.25">
      <c r="B694" s="31"/>
      <c r="D694" s="144" t="s">
        <v>136</v>
      </c>
      <c r="F694" s="145" t="s">
        <v>678</v>
      </c>
      <c r="I694" s="146"/>
      <c r="L694" s="31"/>
      <c r="M694" s="147"/>
      <c r="T694" s="55"/>
      <c r="AT694" s="16" t="s">
        <v>136</v>
      </c>
      <c r="AU694" s="16" t="s">
        <v>90</v>
      </c>
    </row>
    <row r="695" spans="2:65" s="1" customFormat="1" ht="11.25">
      <c r="B695" s="31"/>
      <c r="D695" s="148" t="s">
        <v>138</v>
      </c>
      <c r="F695" s="149" t="s">
        <v>679</v>
      </c>
      <c r="I695" s="146"/>
      <c r="L695" s="31"/>
      <c r="M695" s="147"/>
      <c r="T695" s="55"/>
      <c r="AT695" s="16" t="s">
        <v>138</v>
      </c>
      <c r="AU695" s="16" t="s">
        <v>90</v>
      </c>
    </row>
    <row r="696" spans="2:65" s="12" customFormat="1" ht="11.25">
      <c r="B696" s="150"/>
      <c r="D696" s="144" t="s">
        <v>140</v>
      </c>
      <c r="E696" s="151" t="s">
        <v>1</v>
      </c>
      <c r="F696" s="152" t="s">
        <v>673</v>
      </c>
      <c r="H696" s="151" t="s">
        <v>1</v>
      </c>
      <c r="I696" s="153"/>
      <c r="L696" s="150"/>
      <c r="M696" s="154"/>
      <c r="T696" s="155"/>
      <c r="AT696" s="151" t="s">
        <v>140</v>
      </c>
      <c r="AU696" s="151" t="s">
        <v>90</v>
      </c>
      <c r="AV696" s="12" t="s">
        <v>88</v>
      </c>
      <c r="AW696" s="12" t="s">
        <v>36</v>
      </c>
      <c r="AX696" s="12" t="s">
        <v>80</v>
      </c>
      <c r="AY696" s="151" t="s">
        <v>127</v>
      </c>
    </row>
    <row r="697" spans="2:65" s="12" customFormat="1" ht="11.25">
      <c r="B697" s="150"/>
      <c r="D697" s="144" t="s">
        <v>140</v>
      </c>
      <c r="E697" s="151" t="s">
        <v>1</v>
      </c>
      <c r="F697" s="152" t="s">
        <v>142</v>
      </c>
      <c r="H697" s="151" t="s">
        <v>1</v>
      </c>
      <c r="I697" s="153"/>
      <c r="L697" s="150"/>
      <c r="M697" s="154"/>
      <c r="T697" s="155"/>
      <c r="AT697" s="151" t="s">
        <v>140</v>
      </c>
      <c r="AU697" s="151" t="s">
        <v>90</v>
      </c>
      <c r="AV697" s="12" t="s">
        <v>88</v>
      </c>
      <c r="AW697" s="12" t="s">
        <v>36</v>
      </c>
      <c r="AX697" s="12" t="s">
        <v>80</v>
      </c>
      <c r="AY697" s="151" t="s">
        <v>127</v>
      </c>
    </row>
    <row r="698" spans="2:65" s="13" customFormat="1" ht="11.25">
      <c r="B698" s="156"/>
      <c r="D698" s="144" t="s">
        <v>140</v>
      </c>
      <c r="E698" s="157" t="s">
        <v>1</v>
      </c>
      <c r="F698" s="158" t="s">
        <v>343</v>
      </c>
      <c r="H698" s="159">
        <v>57</v>
      </c>
      <c r="I698" s="160"/>
      <c r="L698" s="156"/>
      <c r="M698" s="161"/>
      <c r="T698" s="162"/>
      <c r="AT698" s="157" t="s">
        <v>140</v>
      </c>
      <c r="AU698" s="157" t="s">
        <v>90</v>
      </c>
      <c r="AV698" s="13" t="s">
        <v>90</v>
      </c>
      <c r="AW698" s="13" t="s">
        <v>36</v>
      </c>
      <c r="AX698" s="13" t="s">
        <v>80</v>
      </c>
      <c r="AY698" s="157" t="s">
        <v>127</v>
      </c>
    </row>
    <row r="699" spans="2:65" s="14" customFormat="1" ht="11.25">
      <c r="B699" s="163"/>
      <c r="D699" s="144" t="s">
        <v>140</v>
      </c>
      <c r="E699" s="164" t="s">
        <v>1</v>
      </c>
      <c r="F699" s="165" t="s">
        <v>146</v>
      </c>
      <c r="H699" s="166">
        <v>57</v>
      </c>
      <c r="I699" s="167"/>
      <c r="L699" s="163"/>
      <c r="M699" s="168"/>
      <c r="T699" s="169"/>
      <c r="AT699" s="164" t="s">
        <v>140</v>
      </c>
      <c r="AU699" s="164" t="s">
        <v>90</v>
      </c>
      <c r="AV699" s="14" t="s">
        <v>134</v>
      </c>
      <c r="AW699" s="14" t="s">
        <v>36</v>
      </c>
      <c r="AX699" s="14" t="s">
        <v>88</v>
      </c>
      <c r="AY699" s="164" t="s">
        <v>127</v>
      </c>
    </row>
    <row r="700" spans="2:65" s="1" customFormat="1" ht="24.2" customHeight="1">
      <c r="B700" s="31"/>
      <c r="C700" s="131" t="s">
        <v>680</v>
      </c>
      <c r="D700" s="131" t="s">
        <v>129</v>
      </c>
      <c r="E700" s="132" t="s">
        <v>681</v>
      </c>
      <c r="F700" s="133" t="s">
        <v>682</v>
      </c>
      <c r="G700" s="134" t="s">
        <v>158</v>
      </c>
      <c r="H700" s="135">
        <v>91</v>
      </c>
      <c r="I700" s="136"/>
      <c r="J700" s="137">
        <f>ROUND(I700*H700,2)</f>
        <v>0</v>
      </c>
      <c r="K700" s="133" t="s">
        <v>133</v>
      </c>
      <c r="L700" s="31"/>
      <c r="M700" s="138" t="s">
        <v>1</v>
      </c>
      <c r="N700" s="139" t="s">
        <v>45</v>
      </c>
      <c r="P700" s="140">
        <f>O700*H700</f>
        <v>0</v>
      </c>
      <c r="Q700" s="140">
        <v>0</v>
      </c>
      <c r="R700" s="140">
        <f>Q700*H700</f>
        <v>0</v>
      </c>
      <c r="S700" s="140">
        <v>0</v>
      </c>
      <c r="T700" s="141">
        <f>S700*H700</f>
        <v>0</v>
      </c>
      <c r="AR700" s="142" t="s">
        <v>134</v>
      </c>
      <c r="AT700" s="142" t="s">
        <v>129</v>
      </c>
      <c r="AU700" s="142" t="s">
        <v>90</v>
      </c>
      <c r="AY700" s="16" t="s">
        <v>127</v>
      </c>
      <c r="BE700" s="143">
        <f>IF(N700="základní",J700,0)</f>
        <v>0</v>
      </c>
      <c r="BF700" s="143">
        <f>IF(N700="snížená",J700,0)</f>
        <v>0</v>
      </c>
      <c r="BG700" s="143">
        <f>IF(N700="zákl. přenesená",J700,0)</f>
        <v>0</v>
      </c>
      <c r="BH700" s="143">
        <f>IF(N700="sníž. přenesená",J700,0)</f>
        <v>0</v>
      </c>
      <c r="BI700" s="143">
        <f>IF(N700="nulová",J700,0)</f>
        <v>0</v>
      </c>
      <c r="BJ700" s="16" t="s">
        <v>88</v>
      </c>
      <c r="BK700" s="143">
        <f>ROUND(I700*H700,2)</f>
        <v>0</v>
      </c>
      <c r="BL700" s="16" t="s">
        <v>134</v>
      </c>
      <c r="BM700" s="142" t="s">
        <v>683</v>
      </c>
    </row>
    <row r="701" spans="2:65" s="1" customFormat="1" ht="11.25">
      <c r="B701" s="31"/>
      <c r="D701" s="144" t="s">
        <v>136</v>
      </c>
      <c r="F701" s="145" t="s">
        <v>682</v>
      </c>
      <c r="I701" s="146"/>
      <c r="L701" s="31"/>
      <c r="M701" s="147"/>
      <c r="T701" s="55"/>
      <c r="AT701" s="16" t="s">
        <v>136</v>
      </c>
      <c r="AU701" s="16" t="s">
        <v>90</v>
      </c>
    </row>
    <row r="702" spans="2:65" s="1" customFormat="1" ht="11.25">
      <c r="B702" s="31"/>
      <c r="D702" s="148" t="s">
        <v>138</v>
      </c>
      <c r="F702" s="149" t="s">
        <v>684</v>
      </c>
      <c r="I702" s="146"/>
      <c r="L702" s="31"/>
      <c r="M702" s="147"/>
      <c r="T702" s="55"/>
      <c r="AT702" s="16" t="s">
        <v>138</v>
      </c>
      <c r="AU702" s="16" t="s">
        <v>90</v>
      </c>
    </row>
    <row r="703" spans="2:65" s="12" customFormat="1" ht="11.25">
      <c r="B703" s="150"/>
      <c r="D703" s="144" t="s">
        <v>140</v>
      </c>
      <c r="E703" s="151" t="s">
        <v>1</v>
      </c>
      <c r="F703" s="152" t="s">
        <v>673</v>
      </c>
      <c r="H703" s="151" t="s">
        <v>1</v>
      </c>
      <c r="I703" s="153"/>
      <c r="L703" s="150"/>
      <c r="M703" s="154"/>
      <c r="T703" s="155"/>
      <c r="AT703" s="151" t="s">
        <v>140</v>
      </c>
      <c r="AU703" s="151" t="s">
        <v>90</v>
      </c>
      <c r="AV703" s="12" t="s">
        <v>88</v>
      </c>
      <c r="AW703" s="12" t="s">
        <v>36</v>
      </c>
      <c r="AX703" s="12" t="s">
        <v>80</v>
      </c>
      <c r="AY703" s="151" t="s">
        <v>127</v>
      </c>
    </row>
    <row r="704" spans="2:65" s="12" customFormat="1" ht="11.25">
      <c r="B704" s="150"/>
      <c r="D704" s="144" t="s">
        <v>140</v>
      </c>
      <c r="E704" s="151" t="s">
        <v>1</v>
      </c>
      <c r="F704" s="152" t="s">
        <v>142</v>
      </c>
      <c r="H704" s="151" t="s">
        <v>1</v>
      </c>
      <c r="I704" s="153"/>
      <c r="L704" s="150"/>
      <c r="M704" s="154"/>
      <c r="T704" s="155"/>
      <c r="AT704" s="151" t="s">
        <v>140</v>
      </c>
      <c r="AU704" s="151" t="s">
        <v>90</v>
      </c>
      <c r="AV704" s="12" t="s">
        <v>88</v>
      </c>
      <c r="AW704" s="12" t="s">
        <v>36</v>
      </c>
      <c r="AX704" s="12" t="s">
        <v>80</v>
      </c>
      <c r="AY704" s="151" t="s">
        <v>127</v>
      </c>
    </row>
    <row r="705" spans="2:65" s="13" customFormat="1" ht="11.25">
      <c r="B705" s="156"/>
      <c r="D705" s="144" t="s">
        <v>140</v>
      </c>
      <c r="E705" s="157" t="s">
        <v>1</v>
      </c>
      <c r="F705" s="158" t="s">
        <v>343</v>
      </c>
      <c r="H705" s="159">
        <v>57</v>
      </c>
      <c r="I705" s="160"/>
      <c r="L705" s="156"/>
      <c r="M705" s="161"/>
      <c r="T705" s="162"/>
      <c r="AT705" s="157" t="s">
        <v>140</v>
      </c>
      <c r="AU705" s="157" t="s">
        <v>90</v>
      </c>
      <c r="AV705" s="13" t="s">
        <v>90</v>
      </c>
      <c r="AW705" s="13" t="s">
        <v>36</v>
      </c>
      <c r="AX705" s="13" t="s">
        <v>80</v>
      </c>
      <c r="AY705" s="157" t="s">
        <v>127</v>
      </c>
    </row>
    <row r="706" spans="2:65" s="12" customFormat="1" ht="11.25">
      <c r="B706" s="150"/>
      <c r="D706" s="144" t="s">
        <v>140</v>
      </c>
      <c r="E706" s="151" t="s">
        <v>1</v>
      </c>
      <c r="F706" s="152" t="s">
        <v>144</v>
      </c>
      <c r="H706" s="151" t="s">
        <v>1</v>
      </c>
      <c r="I706" s="153"/>
      <c r="L706" s="150"/>
      <c r="M706" s="154"/>
      <c r="T706" s="155"/>
      <c r="AT706" s="151" t="s">
        <v>140</v>
      </c>
      <c r="AU706" s="151" t="s">
        <v>90</v>
      </c>
      <c r="AV706" s="12" t="s">
        <v>88</v>
      </c>
      <c r="AW706" s="12" t="s">
        <v>36</v>
      </c>
      <c r="AX706" s="12" t="s">
        <v>80</v>
      </c>
      <c r="AY706" s="151" t="s">
        <v>127</v>
      </c>
    </row>
    <row r="707" spans="2:65" s="13" customFormat="1" ht="11.25">
      <c r="B707" s="156"/>
      <c r="D707" s="144" t="s">
        <v>140</v>
      </c>
      <c r="E707" s="157" t="s">
        <v>1</v>
      </c>
      <c r="F707" s="158" t="s">
        <v>392</v>
      </c>
      <c r="H707" s="159">
        <v>34</v>
      </c>
      <c r="I707" s="160"/>
      <c r="L707" s="156"/>
      <c r="M707" s="161"/>
      <c r="T707" s="162"/>
      <c r="AT707" s="157" t="s">
        <v>140</v>
      </c>
      <c r="AU707" s="157" t="s">
        <v>90</v>
      </c>
      <c r="AV707" s="13" t="s">
        <v>90</v>
      </c>
      <c r="AW707" s="13" t="s">
        <v>36</v>
      </c>
      <c r="AX707" s="13" t="s">
        <v>80</v>
      </c>
      <c r="AY707" s="157" t="s">
        <v>127</v>
      </c>
    </row>
    <row r="708" spans="2:65" s="14" customFormat="1" ht="11.25">
      <c r="B708" s="163"/>
      <c r="D708" s="144" t="s">
        <v>140</v>
      </c>
      <c r="E708" s="164" t="s">
        <v>1</v>
      </c>
      <c r="F708" s="165" t="s">
        <v>146</v>
      </c>
      <c r="H708" s="166">
        <v>91</v>
      </c>
      <c r="I708" s="167"/>
      <c r="L708" s="163"/>
      <c r="M708" s="168"/>
      <c r="T708" s="169"/>
      <c r="AT708" s="164" t="s">
        <v>140</v>
      </c>
      <c r="AU708" s="164" t="s">
        <v>90</v>
      </c>
      <c r="AV708" s="14" t="s">
        <v>134</v>
      </c>
      <c r="AW708" s="14" t="s">
        <v>36</v>
      </c>
      <c r="AX708" s="14" t="s">
        <v>88</v>
      </c>
      <c r="AY708" s="164" t="s">
        <v>127</v>
      </c>
    </row>
    <row r="709" spans="2:65" s="1" customFormat="1" ht="24.2" customHeight="1">
      <c r="B709" s="31"/>
      <c r="C709" s="131" t="s">
        <v>685</v>
      </c>
      <c r="D709" s="131" t="s">
        <v>129</v>
      </c>
      <c r="E709" s="132" t="s">
        <v>686</v>
      </c>
      <c r="F709" s="133" t="s">
        <v>687</v>
      </c>
      <c r="G709" s="134" t="s">
        <v>203</v>
      </c>
      <c r="H709" s="135">
        <v>2</v>
      </c>
      <c r="I709" s="136"/>
      <c r="J709" s="137">
        <f>ROUND(I709*H709,2)</f>
        <v>0</v>
      </c>
      <c r="K709" s="133" t="s">
        <v>133</v>
      </c>
      <c r="L709" s="31"/>
      <c r="M709" s="138" t="s">
        <v>1</v>
      </c>
      <c r="N709" s="139" t="s">
        <v>45</v>
      </c>
      <c r="P709" s="140">
        <f>O709*H709</f>
        <v>0</v>
      </c>
      <c r="Q709" s="140">
        <v>0.45937</v>
      </c>
      <c r="R709" s="140">
        <f>Q709*H709</f>
        <v>0.91874</v>
      </c>
      <c r="S709" s="140">
        <v>0</v>
      </c>
      <c r="T709" s="141">
        <f>S709*H709</f>
        <v>0</v>
      </c>
      <c r="AR709" s="142" t="s">
        <v>134</v>
      </c>
      <c r="AT709" s="142" t="s">
        <v>129</v>
      </c>
      <c r="AU709" s="142" t="s">
        <v>90</v>
      </c>
      <c r="AY709" s="16" t="s">
        <v>127</v>
      </c>
      <c r="BE709" s="143">
        <f>IF(N709="základní",J709,0)</f>
        <v>0</v>
      </c>
      <c r="BF709" s="143">
        <f>IF(N709="snížená",J709,0)</f>
        <v>0</v>
      </c>
      <c r="BG709" s="143">
        <f>IF(N709="zákl. přenesená",J709,0)</f>
        <v>0</v>
      </c>
      <c r="BH709" s="143">
        <f>IF(N709="sníž. přenesená",J709,0)</f>
        <v>0</v>
      </c>
      <c r="BI709" s="143">
        <f>IF(N709="nulová",J709,0)</f>
        <v>0</v>
      </c>
      <c r="BJ709" s="16" t="s">
        <v>88</v>
      </c>
      <c r="BK709" s="143">
        <f>ROUND(I709*H709,2)</f>
        <v>0</v>
      </c>
      <c r="BL709" s="16" t="s">
        <v>134</v>
      </c>
      <c r="BM709" s="142" t="s">
        <v>688</v>
      </c>
    </row>
    <row r="710" spans="2:65" s="1" customFormat="1" ht="19.5">
      <c r="B710" s="31"/>
      <c r="D710" s="144" t="s">
        <v>136</v>
      </c>
      <c r="F710" s="145" t="s">
        <v>689</v>
      </c>
      <c r="I710" s="146"/>
      <c r="L710" s="31"/>
      <c r="M710" s="147"/>
      <c r="T710" s="55"/>
      <c r="AT710" s="16" t="s">
        <v>136</v>
      </c>
      <c r="AU710" s="16" t="s">
        <v>90</v>
      </c>
    </row>
    <row r="711" spans="2:65" s="1" customFormat="1" ht="11.25">
      <c r="B711" s="31"/>
      <c r="D711" s="148" t="s">
        <v>138</v>
      </c>
      <c r="F711" s="149" t="s">
        <v>690</v>
      </c>
      <c r="I711" s="146"/>
      <c r="L711" s="31"/>
      <c r="M711" s="147"/>
      <c r="T711" s="55"/>
      <c r="AT711" s="16" t="s">
        <v>138</v>
      </c>
      <c r="AU711" s="16" t="s">
        <v>90</v>
      </c>
    </row>
    <row r="712" spans="2:65" s="12" customFormat="1" ht="11.25">
      <c r="B712" s="150"/>
      <c r="D712" s="144" t="s">
        <v>140</v>
      </c>
      <c r="E712" s="151" t="s">
        <v>1</v>
      </c>
      <c r="F712" s="152" t="s">
        <v>673</v>
      </c>
      <c r="H712" s="151" t="s">
        <v>1</v>
      </c>
      <c r="I712" s="153"/>
      <c r="L712" s="150"/>
      <c r="M712" s="154"/>
      <c r="T712" s="155"/>
      <c r="AT712" s="151" t="s">
        <v>140</v>
      </c>
      <c r="AU712" s="151" t="s">
        <v>90</v>
      </c>
      <c r="AV712" s="12" t="s">
        <v>88</v>
      </c>
      <c r="AW712" s="12" t="s">
        <v>36</v>
      </c>
      <c r="AX712" s="12" t="s">
        <v>80</v>
      </c>
      <c r="AY712" s="151" t="s">
        <v>127</v>
      </c>
    </row>
    <row r="713" spans="2:65" s="12" customFormat="1" ht="11.25">
      <c r="B713" s="150"/>
      <c r="D713" s="144" t="s">
        <v>140</v>
      </c>
      <c r="E713" s="151" t="s">
        <v>1</v>
      </c>
      <c r="F713" s="152" t="s">
        <v>142</v>
      </c>
      <c r="H713" s="151" t="s">
        <v>1</v>
      </c>
      <c r="I713" s="153"/>
      <c r="L713" s="150"/>
      <c r="M713" s="154"/>
      <c r="T713" s="155"/>
      <c r="AT713" s="151" t="s">
        <v>140</v>
      </c>
      <c r="AU713" s="151" t="s">
        <v>90</v>
      </c>
      <c r="AV713" s="12" t="s">
        <v>88</v>
      </c>
      <c r="AW713" s="12" t="s">
        <v>36</v>
      </c>
      <c r="AX713" s="12" t="s">
        <v>80</v>
      </c>
      <c r="AY713" s="151" t="s">
        <v>127</v>
      </c>
    </row>
    <row r="714" spans="2:65" s="13" customFormat="1" ht="11.25">
      <c r="B714" s="156"/>
      <c r="D714" s="144" t="s">
        <v>140</v>
      </c>
      <c r="E714" s="157" t="s">
        <v>1</v>
      </c>
      <c r="F714" s="158" t="s">
        <v>90</v>
      </c>
      <c r="H714" s="159">
        <v>2</v>
      </c>
      <c r="I714" s="160"/>
      <c r="L714" s="156"/>
      <c r="M714" s="161"/>
      <c r="T714" s="162"/>
      <c r="AT714" s="157" t="s">
        <v>140</v>
      </c>
      <c r="AU714" s="157" t="s">
        <v>90</v>
      </c>
      <c r="AV714" s="13" t="s">
        <v>90</v>
      </c>
      <c r="AW714" s="13" t="s">
        <v>36</v>
      </c>
      <c r="AX714" s="13" t="s">
        <v>80</v>
      </c>
      <c r="AY714" s="157" t="s">
        <v>127</v>
      </c>
    </row>
    <row r="715" spans="2:65" s="14" customFormat="1" ht="11.25">
      <c r="B715" s="163"/>
      <c r="D715" s="144" t="s">
        <v>140</v>
      </c>
      <c r="E715" s="164" t="s">
        <v>1</v>
      </c>
      <c r="F715" s="165" t="s">
        <v>146</v>
      </c>
      <c r="H715" s="166">
        <v>2</v>
      </c>
      <c r="I715" s="167"/>
      <c r="L715" s="163"/>
      <c r="M715" s="168"/>
      <c r="T715" s="169"/>
      <c r="AT715" s="164" t="s">
        <v>140</v>
      </c>
      <c r="AU715" s="164" t="s">
        <v>90</v>
      </c>
      <c r="AV715" s="14" t="s">
        <v>134</v>
      </c>
      <c r="AW715" s="14" t="s">
        <v>36</v>
      </c>
      <c r="AX715" s="14" t="s">
        <v>88</v>
      </c>
      <c r="AY715" s="164" t="s">
        <v>127</v>
      </c>
    </row>
    <row r="716" spans="2:65" s="1" customFormat="1" ht="24.2" customHeight="1">
      <c r="B716" s="31"/>
      <c r="C716" s="131" t="s">
        <v>691</v>
      </c>
      <c r="D716" s="131" t="s">
        <v>129</v>
      </c>
      <c r="E716" s="132" t="s">
        <v>692</v>
      </c>
      <c r="F716" s="133" t="s">
        <v>693</v>
      </c>
      <c r="G716" s="134" t="s">
        <v>203</v>
      </c>
      <c r="H716" s="135">
        <v>14</v>
      </c>
      <c r="I716" s="136"/>
      <c r="J716" s="137">
        <f>ROUND(I716*H716,2)</f>
        <v>0</v>
      </c>
      <c r="K716" s="133" t="s">
        <v>133</v>
      </c>
      <c r="L716" s="31"/>
      <c r="M716" s="138" t="s">
        <v>1</v>
      </c>
      <c r="N716" s="139" t="s">
        <v>45</v>
      </c>
      <c r="P716" s="140">
        <f>O716*H716</f>
        <v>0</v>
      </c>
      <c r="Q716" s="140">
        <v>0</v>
      </c>
      <c r="R716" s="140">
        <f>Q716*H716</f>
        <v>0</v>
      </c>
      <c r="S716" s="140">
        <v>0.05</v>
      </c>
      <c r="T716" s="141">
        <f>S716*H716</f>
        <v>0.70000000000000007</v>
      </c>
      <c r="AR716" s="142" t="s">
        <v>134</v>
      </c>
      <c r="AT716" s="142" t="s">
        <v>129</v>
      </c>
      <c r="AU716" s="142" t="s">
        <v>90</v>
      </c>
      <c r="AY716" s="16" t="s">
        <v>127</v>
      </c>
      <c r="BE716" s="143">
        <f>IF(N716="základní",J716,0)</f>
        <v>0</v>
      </c>
      <c r="BF716" s="143">
        <f>IF(N716="snížená",J716,0)</f>
        <v>0</v>
      </c>
      <c r="BG716" s="143">
        <f>IF(N716="zákl. přenesená",J716,0)</f>
        <v>0</v>
      </c>
      <c r="BH716" s="143">
        <f>IF(N716="sníž. přenesená",J716,0)</f>
        <v>0</v>
      </c>
      <c r="BI716" s="143">
        <f>IF(N716="nulová",J716,0)</f>
        <v>0</v>
      </c>
      <c r="BJ716" s="16" t="s">
        <v>88</v>
      </c>
      <c r="BK716" s="143">
        <f>ROUND(I716*H716,2)</f>
        <v>0</v>
      </c>
      <c r="BL716" s="16" t="s">
        <v>134</v>
      </c>
      <c r="BM716" s="142" t="s">
        <v>694</v>
      </c>
    </row>
    <row r="717" spans="2:65" s="1" customFormat="1" ht="19.5">
      <c r="B717" s="31"/>
      <c r="D717" s="144" t="s">
        <v>136</v>
      </c>
      <c r="F717" s="145" t="s">
        <v>695</v>
      </c>
      <c r="I717" s="146"/>
      <c r="L717" s="31"/>
      <c r="M717" s="147"/>
      <c r="T717" s="55"/>
      <c r="AT717" s="16" t="s">
        <v>136</v>
      </c>
      <c r="AU717" s="16" t="s">
        <v>90</v>
      </c>
    </row>
    <row r="718" spans="2:65" s="1" customFormat="1" ht="11.25">
      <c r="B718" s="31"/>
      <c r="D718" s="148" t="s">
        <v>138</v>
      </c>
      <c r="F718" s="149" t="s">
        <v>696</v>
      </c>
      <c r="I718" s="146"/>
      <c r="L718" s="31"/>
      <c r="M718" s="147"/>
      <c r="T718" s="55"/>
      <c r="AT718" s="16" t="s">
        <v>138</v>
      </c>
      <c r="AU718" s="16" t="s">
        <v>90</v>
      </c>
    </row>
    <row r="719" spans="2:65" s="12" customFormat="1" ht="11.25">
      <c r="B719" s="150"/>
      <c r="D719" s="144" t="s">
        <v>140</v>
      </c>
      <c r="E719" s="151" t="s">
        <v>1</v>
      </c>
      <c r="F719" s="152" t="s">
        <v>673</v>
      </c>
      <c r="H719" s="151" t="s">
        <v>1</v>
      </c>
      <c r="I719" s="153"/>
      <c r="L719" s="150"/>
      <c r="M719" s="154"/>
      <c r="T719" s="155"/>
      <c r="AT719" s="151" t="s">
        <v>140</v>
      </c>
      <c r="AU719" s="151" t="s">
        <v>90</v>
      </c>
      <c r="AV719" s="12" t="s">
        <v>88</v>
      </c>
      <c r="AW719" s="12" t="s">
        <v>36</v>
      </c>
      <c r="AX719" s="12" t="s">
        <v>80</v>
      </c>
      <c r="AY719" s="151" t="s">
        <v>127</v>
      </c>
    </row>
    <row r="720" spans="2:65" s="12" customFormat="1" ht="11.25">
      <c r="B720" s="150"/>
      <c r="D720" s="144" t="s">
        <v>140</v>
      </c>
      <c r="E720" s="151" t="s">
        <v>1</v>
      </c>
      <c r="F720" s="152" t="s">
        <v>697</v>
      </c>
      <c r="H720" s="151" t="s">
        <v>1</v>
      </c>
      <c r="I720" s="153"/>
      <c r="L720" s="150"/>
      <c r="M720" s="154"/>
      <c r="T720" s="155"/>
      <c r="AT720" s="151" t="s">
        <v>140</v>
      </c>
      <c r="AU720" s="151" t="s">
        <v>90</v>
      </c>
      <c r="AV720" s="12" t="s">
        <v>88</v>
      </c>
      <c r="AW720" s="12" t="s">
        <v>36</v>
      </c>
      <c r="AX720" s="12" t="s">
        <v>80</v>
      </c>
      <c r="AY720" s="151" t="s">
        <v>127</v>
      </c>
    </row>
    <row r="721" spans="2:65" s="13" customFormat="1" ht="11.25">
      <c r="B721" s="156"/>
      <c r="D721" s="144" t="s">
        <v>140</v>
      </c>
      <c r="E721" s="157" t="s">
        <v>1</v>
      </c>
      <c r="F721" s="158" t="s">
        <v>155</v>
      </c>
      <c r="H721" s="159">
        <v>3</v>
      </c>
      <c r="I721" s="160"/>
      <c r="L721" s="156"/>
      <c r="M721" s="161"/>
      <c r="T721" s="162"/>
      <c r="AT721" s="157" t="s">
        <v>140</v>
      </c>
      <c r="AU721" s="157" t="s">
        <v>90</v>
      </c>
      <c r="AV721" s="13" t="s">
        <v>90</v>
      </c>
      <c r="AW721" s="13" t="s">
        <v>36</v>
      </c>
      <c r="AX721" s="13" t="s">
        <v>80</v>
      </c>
      <c r="AY721" s="157" t="s">
        <v>127</v>
      </c>
    </row>
    <row r="722" spans="2:65" s="12" customFormat="1" ht="11.25">
      <c r="B722" s="150"/>
      <c r="D722" s="144" t="s">
        <v>140</v>
      </c>
      <c r="E722" s="151" t="s">
        <v>1</v>
      </c>
      <c r="F722" s="152" t="s">
        <v>190</v>
      </c>
      <c r="H722" s="151" t="s">
        <v>1</v>
      </c>
      <c r="I722" s="153"/>
      <c r="L722" s="150"/>
      <c r="M722" s="154"/>
      <c r="T722" s="155"/>
      <c r="AT722" s="151" t="s">
        <v>140</v>
      </c>
      <c r="AU722" s="151" t="s">
        <v>90</v>
      </c>
      <c r="AV722" s="12" t="s">
        <v>88</v>
      </c>
      <c r="AW722" s="12" t="s">
        <v>36</v>
      </c>
      <c r="AX722" s="12" t="s">
        <v>80</v>
      </c>
      <c r="AY722" s="151" t="s">
        <v>127</v>
      </c>
    </row>
    <row r="723" spans="2:65" s="13" customFormat="1" ht="11.25">
      <c r="B723" s="156"/>
      <c r="D723" s="144" t="s">
        <v>140</v>
      </c>
      <c r="E723" s="157" t="s">
        <v>1</v>
      </c>
      <c r="F723" s="158" t="s">
        <v>220</v>
      </c>
      <c r="H723" s="159">
        <v>11</v>
      </c>
      <c r="I723" s="160"/>
      <c r="L723" s="156"/>
      <c r="M723" s="161"/>
      <c r="T723" s="162"/>
      <c r="AT723" s="157" t="s">
        <v>140</v>
      </c>
      <c r="AU723" s="157" t="s">
        <v>90</v>
      </c>
      <c r="AV723" s="13" t="s">
        <v>90</v>
      </c>
      <c r="AW723" s="13" t="s">
        <v>36</v>
      </c>
      <c r="AX723" s="13" t="s">
        <v>80</v>
      </c>
      <c r="AY723" s="157" t="s">
        <v>127</v>
      </c>
    </row>
    <row r="724" spans="2:65" s="14" customFormat="1" ht="11.25">
      <c r="B724" s="163"/>
      <c r="D724" s="144" t="s">
        <v>140</v>
      </c>
      <c r="E724" s="164" t="s">
        <v>1</v>
      </c>
      <c r="F724" s="165" t="s">
        <v>146</v>
      </c>
      <c r="H724" s="166">
        <v>14</v>
      </c>
      <c r="I724" s="167"/>
      <c r="L724" s="163"/>
      <c r="M724" s="168"/>
      <c r="T724" s="169"/>
      <c r="AT724" s="164" t="s">
        <v>140</v>
      </c>
      <c r="AU724" s="164" t="s">
        <v>90</v>
      </c>
      <c r="AV724" s="14" t="s">
        <v>134</v>
      </c>
      <c r="AW724" s="14" t="s">
        <v>36</v>
      </c>
      <c r="AX724" s="14" t="s">
        <v>88</v>
      </c>
      <c r="AY724" s="164" t="s">
        <v>127</v>
      </c>
    </row>
    <row r="725" spans="2:65" s="1" customFormat="1" ht="21.75" customHeight="1">
      <c r="B725" s="31"/>
      <c r="C725" s="131" t="s">
        <v>698</v>
      </c>
      <c r="D725" s="131" t="s">
        <v>129</v>
      </c>
      <c r="E725" s="132" t="s">
        <v>699</v>
      </c>
      <c r="F725" s="133" t="s">
        <v>700</v>
      </c>
      <c r="G725" s="134" t="s">
        <v>203</v>
      </c>
      <c r="H725" s="135">
        <v>11</v>
      </c>
      <c r="I725" s="136"/>
      <c r="J725" s="137">
        <f>ROUND(I725*H725,2)</f>
        <v>0</v>
      </c>
      <c r="K725" s="133" t="s">
        <v>133</v>
      </c>
      <c r="L725" s="31"/>
      <c r="M725" s="138" t="s">
        <v>1</v>
      </c>
      <c r="N725" s="139" t="s">
        <v>45</v>
      </c>
      <c r="P725" s="140">
        <f>O725*H725</f>
        <v>0</v>
      </c>
      <c r="Q725" s="140">
        <v>0</v>
      </c>
      <c r="R725" s="140">
        <f>Q725*H725</f>
        <v>0</v>
      </c>
      <c r="S725" s="140">
        <v>7.6800000000000002E-3</v>
      </c>
      <c r="T725" s="141">
        <f>S725*H725</f>
        <v>8.448E-2</v>
      </c>
      <c r="AR725" s="142" t="s">
        <v>134</v>
      </c>
      <c r="AT725" s="142" t="s">
        <v>129</v>
      </c>
      <c r="AU725" s="142" t="s">
        <v>90</v>
      </c>
      <c r="AY725" s="16" t="s">
        <v>127</v>
      </c>
      <c r="BE725" s="143">
        <f>IF(N725="základní",J725,0)</f>
        <v>0</v>
      </c>
      <c r="BF725" s="143">
        <f>IF(N725="snížená",J725,0)</f>
        <v>0</v>
      </c>
      <c r="BG725" s="143">
        <f>IF(N725="zákl. přenesená",J725,0)</f>
        <v>0</v>
      </c>
      <c r="BH725" s="143">
        <f>IF(N725="sníž. přenesená",J725,0)</f>
        <v>0</v>
      </c>
      <c r="BI725" s="143">
        <f>IF(N725="nulová",J725,0)</f>
        <v>0</v>
      </c>
      <c r="BJ725" s="16" t="s">
        <v>88</v>
      </c>
      <c r="BK725" s="143">
        <f>ROUND(I725*H725,2)</f>
        <v>0</v>
      </c>
      <c r="BL725" s="16" t="s">
        <v>134</v>
      </c>
      <c r="BM725" s="142" t="s">
        <v>701</v>
      </c>
    </row>
    <row r="726" spans="2:65" s="1" customFormat="1" ht="19.5">
      <c r="B726" s="31"/>
      <c r="D726" s="144" t="s">
        <v>136</v>
      </c>
      <c r="F726" s="145" t="s">
        <v>702</v>
      </c>
      <c r="I726" s="146"/>
      <c r="L726" s="31"/>
      <c r="M726" s="147"/>
      <c r="T726" s="55"/>
      <c r="AT726" s="16" t="s">
        <v>136</v>
      </c>
      <c r="AU726" s="16" t="s">
        <v>90</v>
      </c>
    </row>
    <row r="727" spans="2:65" s="1" customFormat="1" ht="11.25">
      <c r="B727" s="31"/>
      <c r="D727" s="148" t="s">
        <v>138</v>
      </c>
      <c r="F727" s="149" t="s">
        <v>703</v>
      </c>
      <c r="I727" s="146"/>
      <c r="L727" s="31"/>
      <c r="M727" s="147"/>
      <c r="T727" s="55"/>
      <c r="AT727" s="16" t="s">
        <v>138</v>
      </c>
      <c r="AU727" s="16" t="s">
        <v>90</v>
      </c>
    </row>
    <row r="728" spans="2:65" s="12" customFormat="1" ht="11.25">
      <c r="B728" s="150"/>
      <c r="D728" s="144" t="s">
        <v>140</v>
      </c>
      <c r="E728" s="151" t="s">
        <v>1</v>
      </c>
      <c r="F728" s="152" t="s">
        <v>673</v>
      </c>
      <c r="H728" s="151" t="s">
        <v>1</v>
      </c>
      <c r="I728" s="153"/>
      <c r="L728" s="150"/>
      <c r="M728" s="154"/>
      <c r="T728" s="155"/>
      <c r="AT728" s="151" t="s">
        <v>140</v>
      </c>
      <c r="AU728" s="151" t="s">
        <v>90</v>
      </c>
      <c r="AV728" s="12" t="s">
        <v>88</v>
      </c>
      <c r="AW728" s="12" t="s">
        <v>36</v>
      </c>
      <c r="AX728" s="12" t="s">
        <v>80</v>
      </c>
      <c r="AY728" s="151" t="s">
        <v>127</v>
      </c>
    </row>
    <row r="729" spans="2:65" s="12" customFormat="1" ht="11.25">
      <c r="B729" s="150"/>
      <c r="D729" s="144" t="s">
        <v>140</v>
      </c>
      <c r="E729" s="151" t="s">
        <v>1</v>
      </c>
      <c r="F729" s="152" t="s">
        <v>264</v>
      </c>
      <c r="H729" s="151" t="s">
        <v>1</v>
      </c>
      <c r="I729" s="153"/>
      <c r="L729" s="150"/>
      <c r="M729" s="154"/>
      <c r="T729" s="155"/>
      <c r="AT729" s="151" t="s">
        <v>140</v>
      </c>
      <c r="AU729" s="151" t="s">
        <v>90</v>
      </c>
      <c r="AV729" s="12" t="s">
        <v>88</v>
      </c>
      <c r="AW729" s="12" t="s">
        <v>36</v>
      </c>
      <c r="AX729" s="12" t="s">
        <v>80</v>
      </c>
      <c r="AY729" s="151" t="s">
        <v>127</v>
      </c>
    </row>
    <row r="730" spans="2:65" s="13" customFormat="1" ht="11.25">
      <c r="B730" s="156"/>
      <c r="D730" s="144" t="s">
        <v>140</v>
      </c>
      <c r="E730" s="157" t="s">
        <v>1</v>
      </c>
      <c r="F730" s="158" t="s">
        <v>220</v>
      </c>
      <c r="H730" s="159">
        <v>11</v>
      </c>
      <c r="I730" s="160"/>
      <c r="L730" s="156"/>
      <c r="M730" s="161"/>
      <c r="T730" s="162"/>
      <c r="AT730" s="157" t="s">
        <v>140</v>
      </c>
      <c r="AU730" s="157" t="s">
        <v>90</v>
      </c>
      <c r="AV730" s="13" t="s">
        <v>90</v>
      </c>
      <c r="AW730" s="13" t="s">
        <v>36</v>
      </c>
      <c r="AX730" s="13" t="s">
        <v>88</v>
      </c>
      <c r="AY730" s="157" t="s">
        <v>127</v>
      </c>
    </row>
    <row r="731" spans="2:65" s="1" customFormat="1" ht="24.2" customHeight="1">
      <c r="B731" s="31"/>
      <c r="C731" s="131" t="s">
        <v>704</v>
      </c>
      <c r="D731" s="131" t="s">
        <v>129</v>
      </c>
      <c r="E731" s="132" t="s">
        <v>705</v>
      </c>
      <c r="F731" s="133" t="s">
        <v>706</v>
      </c>
      <c r="G731" s="134" t="s">
        <v>203</v>
      </c>
      <c r="H731" s="135">
        <v>3</v>
      </c>
      <c r="I731" s="136"/>
      <c r="J731" s="137">
        <f>ROUND(I731*H731,2)</f>
        <v>0</v>
      </c>
      <c r="K731" s="133" t="s">
        <v>133</v>
      </c>
      <c r="L731" s="31"/>
      <c r="M731" s="138" t="s">
        <v>1</v>
      </c>
      <c r="N731" s="139" t="s">
        <v>45</v>
      </c>
      <c r="P731" s="140">
        <f>O731*H731</f>
        <v>0</v>
      </c>
      <c r="Q731" s="140">
        <v>0</v>
      </c>
      <c r="R731" s="140">
        <f>Q731*H731</f>
        <v>0</v>
      </c>
      <c r="S731" s="140">
        <v>2.2599999999999999E-2</v>
      </c>
      <c r="T731" s="141">
        <f>S731*H731</f>
        <v>6.7799999999999999E-2</v>
      </c>
      <c r="AR731" s="142" t="s">
        <v>134</v>
      </c>
      <c r="AT731" s="142" t="s">
        <v>129</v>
      </c>
      <c r="AU731" s="142" t="s">
        <v>90</v>
      </c>
      <c r="AY731" s="16" t="s">
        <v>127</v>
      </c>
      <c r="BE731" s="143">
        <f>IF(N731="základní",J731,0)</f>
        <v>0</v>
      </c>
      <c r="BF731" s="143">
        <f>IF(N731="snížená",J731,0)</f>
        <v>0</v>
      </c>
      <c r="BG731" s="143">
        <f>IF(N731="zákl. přenesená",J731,0)</f>
        <v>0</v>
      </c>
      <c r="BH731" s="143">
        <f>IF(N731="sníž. přenesená",J731,0)</f>
        <v>0</v>
      </c>
      <c r="BI731" s="143">
        <f>IF(N731="nulová",J731,0)</f>
        <v>0</v>
      </c>
      <c r="BJ731" s="16" t="s">
        <v>88</v>
      </c>
      <c r="BK731" s="143">
        <f>ROUND(I731*H731,2)</f>
        <v>0</v>
      </c>
      <c r="BL731" s="16" t="s">
        <v>134</v>
      </c>
      <c r="BM731" s="142" t="s">
        <v>707</v>
      </c>
    </row>
    <row r="732" spans="2:65" s="1" customFormat="1" ht="19.5">
      <c r="B732" s="31"/>
      <c r="D732" s="144" t="s">
        <v>136</v>
      </c>
      <c r="F732" s="145" t="s">
        <v>708</v>
      </c>
      <c r="I732" s="146"/>
      <c r="L732" s="31"/>
      <c r="M732" s="147"/>
      <c r="T732" s="55"/>
      <c r="AT732" s="16" t="s">
        <v>136</v>
      </c>
      <c r="AU732" s="16" t="s">
        <v>90</v>
      </c>
    </row>
    <row r="733" spans="2:65" s="1" customFormat="1" ht="11.25">
      <c r="B733" s="31"/>
      <c r="D733" s="148" t="s">
        <v>138</v>
      </c>
      <c r="F733" s="149" t="s">
        <v>709</v>
      </c>
      <c r="I733" s="146"/>
      <c r="L733" s="31"/>
      <c r="M733" s="147"/>
      <c r="T733" s="55"/>
      <c r="AT733" s="16" t="s">
        <v>138</v>
      </c>
      <c r="AU733" s="16" t="s">
        <v>90</v>
      </c>
    </row>
    <row r="734" spans="2:65" s="12" customFormat="1" ht="11.25">
      <c r="B734" s="150"/>
      <c r="D734" s="144" t="s">
        <v>140</v>
      </c>
      <c r="E734" s="151" t="s">
        <v>1</v>
      </c>
      <c r="F734" s="152" t="s">
        <v>673</v>
      </c>
      <c r="H734" s="151" t="s">
        <v>1</v>
      </c>
      <c r="I734" s="153"/>
      <c r="L734" s="150"/>
      <c r="M734" s="154"/>
      <c r="T734" s="155"/>
      <c r="AT734" s="151" t="s">
        <v>140</v>
      </c>
      <c r="AU734" s="151" t="s">
        <v>90</v>
      </c>
      <c r="AV734" s="12" t="s">
        <v>88</v>
      </c>
      <c r="AW734" s="12" t="s">
        <v>36</v>
      </c>
      <c r="AX734" s="12" t="s">
        <v>80</v>
      </c>
      <c r="AY734" s="151" t="s">
        <v>127</v>
      </c>
    </row>
    <row r="735" spans="2:65" s="12" customFormat="1" ht="11.25">
      <c r="B735" s="150"/>
      <c r="D735" s="144" t="s">
        <v>140</v>
      </c>
      <c r="E735" s="151" t="s">
        <v>1</v>
      </c>
      <c r="F735" s="152" t="s">
        <v>142</v>
      </c>
      <c r="H735" s="151" t="s">
        <v>1</v>
      </c>
      <c r="I735" s="153"/>
      <c r="L735" s="150"/>
      <c r="M735" s="154"/>
      <c r="T735" s="155"/>
      <c r="AT735" s="151" t="s">
        <v>140</v>
      </c>
      <c r="AU735" s="151" t="s">
        <v>90</v>
      </c>
      <c r="AV735" s="12" t="s">
        <v>88</v>
      </c>
      <c r="AW735" s="12" t="s">
        <v>36</v>
      </c>
      <c r="AX735" s="12" t="s">
        <v>80</v>
      </c>
      <c r="AY735" s="151" t="s">
        <v>127</v>
      </c>
    </row>
    <row r="736" spans="2:65" s="13" customFormat="1" ht="11.25">
      <c r="B736" s="156"/>
      <c r="D736" s="144" t="s">
        <v>140</v>
      </c>
      <c r="E736" s="157" t="s">
        <v>1</v>
      </c>
      <c r="F736" s="158" t="s">
        <v>155</v>
      </c>
      <c r="H736" s="159">
        <v>3</v>
      </c>
      <c r="I736" s="160"/>
      <c r="L736" s="156"/>
      <c r="M736" s="161"/>
      <c r="T736" s="162"/>
      <c r="AT736" s="157" t="s">
        <v>140</v>
      </c>
      <c r="AU736" s="157" t="s">
        <v>90</v>
      </c>
      <c r="AV736" s="13" t="s">
        <v>90</v>
      </c>
      <c r="AW736" s="13" t="s">
        <v>36</v>
      </c>
      <c r="AX736" s="13" t="s">
        <v>88</v>
      </c>
      <c r="AY736" s="157" t="s">
        <v>127</v>
      </c>
    </row>
    <row r="737" spans="2:65" s="1" customFormat="1" ht="16.5" customHeight="1">
      <c r="B737" s="31"/>
      <c r="C737" s="131" t="s">
        <v>710</v>
      </c>
      <c r="D737" s="131" t="s">
        <v>129</v>
      </c>
      <c r="E737" s="132" t="s">
        <v>711</v>
      </c>
      <c r="F737" s="133" t="s">
        <v>712</v>
      </c>
      <c r="G737" s="134" t="s">
        <v>203</v>
      </c>
      <c r="H737" s="135">
        <v>11</v>
      </c>
      <c r="I737" s="136"/>
      <c r="J737" s="137">
        <f>ROUND(I737*H737,2)</f>
        <v>0</v>
      </c>
      <c r="K737" s="133" t="s">
        <v>133</v>
      </c>
      <c r="L737" s="31"/>
      <c r="M737" s="138" t="s">
        <v>1</v>
      </c>
      <c r="N737" s="139" t="s">
        <v>45</v>
      </c>
      <c r="P737" s="140">
        <f>O737*H737</f>
        <v>0</v>
      </c>
      <c r="Q737" s="140">
        <v>0.04</v>
      </c>
      <c r="R737" s="140">
        <f>Q737*H737</f>
        <v>0.44</v>
      </c>
      <c r="S737" s="140">
        <v>0</v>
      </c>
      <c r="T737" s="141">
        <f>S737*H737</f>
        <v>0</v>
      </c>
      <c r="AR737" s="142" t="s">
        <v>134</v>
      </c>
      <c r="AT737" s="142" t="s">
        <v>129</v>
      </c>
      <c r="AU737" s="142" t="s">
        <v>90</v>
      </c>
      <c r="AY737" s="16" t="s">
        <v>127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6" t="s">
        <v>88</v>
      </c>
      <c r="BK737" s="143">
        <f>ROUND(I737*H737,2)</f>
        <v>0</v>
      </c>
      <c r="BL737" s="16" t="s">
        <v>134</v>
      </c>
      <c r="BM737" s="142" t="s">
        <v>713</v>
      </c>
    </row>
    <row r="738" spans="2:65" s="1" customFormat="1" ht="11.25">
      <c r="B738" s="31"/>
      <c r="D738" s="144" t="s">
        <v>136</v>
      </c>
      <c r="F738" s="145" t="s">
        <v>712</v>
      </c>
      <c r="I738" s="146"/>
      <c r="L738" s="31"/>
      <c r="M738" s="147"/>
      <c r="T738" s="55"/>
      <c r="AT738" s="16" t="s">
        <v>136</v>
      </c>
      <c r="AU738" s="16" t="s">
        <v>90</v>
      </c>
    </row>
    <row r="739" spans="2:65" s="1" customFormat="1" ht="11.25">
      <c r="B739" s="31"/>
      <c r="D739" s="148" t="s">
        <v>138</v>
      </c>
      <c r="F739" s="149" t="s">
        <v>714</v>
      </c>
      <c r="I739" s="146"/>
      <c r="L739" s="31"/>
      <c r="M739" s="147"/>
      <c r="T739" s="55"/>
      <c r="AT739" s="16" t="s">
        <v>138</v>
      </c>
      <c r="AU739" s="16" t="s">
        <v>90</v>
      </c>
    </row>
    <row r="740" spans="2:65" s="12" customFormat="1" ht="11.25">
      <c r="B740" s="150"/>
      <c r="D740" s="144" t="s">
        <v>140</v>
      </c>
      <c r="E740" s="151" t="s">
        <v>1</v>
      </c>
      <c r="F740" s="152" t="s">
        <v>404</v>
      </c>
      <c r="H740" s="151" t="s">
        <v>1</v>
      </c>
      <c r="I740" s="153"/>
      <c r="L740" s="150"/>
      <c r="M740" s="154"/>
      <c r="T740" s="155"/>
      <c r="AT740" s="151" t="s">
        <v>140</v>
      </c>
      <c r="AU740" s="151" t="s">
        <v>90</v>
      </c>
      <c r="AV740" s="12" t="s">
        <v>88</v>
      </c>
      <c r="AW740" s="12" t="s">
        <v>36</v>
      </c>
      <c r="AX740" s="12" t="s">
        <v>80</v>
      </c>
      <c r="AY740" s="151" t="s">
        <v>127</v>
      </c>
    </row>
    <row r="741" spans="2:65" s="12" customFormat="1" ht="11.25">
      <c r="B741" s="150"/>
      <c r="D741" s="144" t="s">
        <v>140</v>
      </c>
      <c r="E741" s="151" t="s">
        <v>1</v>
      </c>
      <c r="F741" s="152" t="s">
        <v>264</v>
      </c>
      <c r="H741" s="151" t="s">
        <v>1</v>
      </c>
      <c r="I741" s="153"/>
      <c r="L741" s="150"/>
      <c r="M741" s="154"/>
      <c r="T741" s="155"/>
      <c r="AT741" s="151" t="s">
        <v>140</v>
      </c>
      <c r="AU741" s="151" t="s">
        <v>90</v>
      </c>
      <c r="AV741" s="12" t="s">
        <v>88</v>
      </c>
      <c r="AW741" s="12" t="s">
        <v>36</v>
      </c>
      <c r="AX741" s="12" t="s">
        <v>80</v>
      </c>
      <c r="AY741" s="151" t="s">
        <v>127</v>
      </c>
    </row>
    <row r="742" spans="2:65" s="13" customFormat="1" ht="11.25">
      <c r="B742" s="156"/>
      <c r="D742" s="144" t="s">
        <v>140</v>
      </c>
      <c r="E742" s="157" t="s">
        <v>1</v>
      </c>
      <c r="F742" s="158" t="s">
        <v>220</v>
      </c>
      <c r="H742" s="159">
        <v>11</v>
      </c>
      <c r="I742" s="160"/>
      <c r="L742" s="156"/>
      <c r="M742" s="161"/>
      <c r="T742" s="162"/>
      <c r="AT742" s="157" t="s">
        <v>140</v>
      </c>
      <c r="AU742" s="157" t="s">
        <v>90</v>
      </c>
      <c r="AV742" s="13" t="s">
        <v>90</v>
      </c>
      <c r="AW742" s="13" t="s">
        <v>36</v>
      </c>
      <c r="AX742" s="13" t="s">
        <v>88</v>
      </c>
      <c r="AY742" s="157" t="s">
        <v>127</v>
      </c>
    </row>
    <row r="743" spans="2:65" s="1" customFormat="1" ht="16.5" customHeight="1">
      <c r="B743" s="31"/>
      <c r="C743" s="170" t="s">
        <v>715</v>
      </c>
      <c r="D743" s="170" t="s">
        <v>309</v>
      </c>
      <c r="E743" s="171" t="s">
        <v>716</v>
      </c>
      <c r="F743" s="172" t="s">
        <v>717</v>
      </c>
      <c r="G743" s="173" t="s">
        <v>203</v>
      </c>
      <c r="H743" s="174">
        <v>11</v>
      </c>
      <c r="I743" s="175"/>
      <c r="J743" s="176">
        <f>ROUND(I743*H743,2)</f>
        <v>0</v>
      </c>
      <c r="K743" s="172" t="s">
        <v>1</v>
      </c>
      <c r="L743" s="177"/>
      <c r="M743" s="178" t="s">
        <v>1</v>
      </c>
      <c r="N743" s="179" t="s">
        <v>45</v>
      </c>
      <c r="P743" s="140">
        <f>O743*H743</f>
        <v>0</v>
      </c>
      <c r="Q743" s="140">
        <v>5.4999999999999997E-3</v>
      </c>
      <c r="R743" s="140">
        <f>Q743*H743</f>
        <v>6.0499999999999998E-2</v>
      </c>
      <c r="S743" s="140">
        <v>0</v>
      </c>
      <c r="T743" s="141">
        <f>S743*H743</f>
        <v>0</v>
      </c>
      <c r="AR743" s="142" t="s">
        <v>200</v>
      </c>
      <c r="AT743" s="142" t="s">
        <v>309</v>
      </c>
      <c r="AU743" s="142" t="s">
        <v>90</v>
      </c>
      <c r="AY743" s="16" t="s">
        <v>127</v>
      </c>
      <c r="BE743" s="143">
        <f>IF(N743="základní",J743,0)</f>
        <v>0</v>
      </c>
      <c r="BF743" s="143">
        <f>IF(N743="snížená",J743,0)</f>
        <v>0</v>
      </c>
      <c r="BG743" s="143">
        <f>IF(N743="zákl. přenesená",J743,0)</f>
        <v>0</v>
      </c>
      <c r="BH743" s="143">
        <f>IF(N743="sníž. přenesená",J743,0)</f>
        <v>0</v>
      </c>
      <c r="BI743" s="143">
        <f>IF(N743="nulová",J743,0)</f>
        <v>0</v>
      </c>
      <c r="BJ743" s="16" t="s">
        <v>88</v>
      </c>
      <c r="BK743" s="143">
        <f>ROUND(I743*H743,2)</f>
        <v>0</v>
      </c>
      <c r="BL743" s="16" t="s">
        <v>134</v>
      </c>
      <c r="BM743" s="142" t="s">
        <v>718</v>
      </c>
    </row>
    <row r="744" spans="2:65" s="1" customFormat="1" ht="11.25">
      <c r="B744" s="31"/>
      <c r="D744" s="144" t="s">
        <v>136</v>
      </c>
      <c r="F744" s="145" t="s">
        <v>719</v>
      </c>
      <c r="I744" s="146"/>
      <c r="L744" s="31"/>
      <c r="M744" s="147"/>
      <c r="T744" s="55"/>
      <c r="AT744" s="16" t="s">
        <v>136</v>
      </c>
      <c r="AU744" s="16" t="s">
        <v>90</v>
      </c>
    </row>
    <row r="745" spans="2:65" s="12" customFormat="1" ht="11.25">
      <c r="B745" s="150"/>
      <c r="D745" s="144" t="s">
        <v>140</v>
      </c>
      <c r="E745" s="151" t="s">
        <v>1</v>
      </c>
      <c r="F745" s="152" t="s">
        <v>404</v>
      </c>
      <c r="H745" s="151" t="s">
        <v>1</v>
      </c>
      <c r="I745" s="153"/>
      <c r="L745" s="150"/>
      <c r="M745" s="154"/>
      <c r="T745" s="155"/>
      <c r="AT745" s="151" t="s">
        <v>140</v>
      </c>
      <c r="AU745" s="151" t="s">
        <v>90</v>
      </c>
      <c r="AV745" s="12" t="s">
        <v>88</v>
      </c>
      <c r="AW745" s="12" t="s">
        <v>36</v>
      </c>
      <c r="AX745" s="12" t="s">
        <v>80</v>
      </c>
      <c r="AY745" s="151" t="s">
        <v>127</v>
      </c>
    </row>
    <row r="746" spans="2:65" s="12" customFormat="1" ht="11.25">
      <c r="B746" s="150"/>
      <c r="D746" s="144" t="s">
        <v>140</v>
      </c>
      <c r="E746" s="151" t="s">
        <v>1</v>
      </c>
      <c r="F746" s="152" t="s">
        <v>264</v>
      </c>
      <c r="H746" s="151" t="s">
        <v>1</v>
      </c>
      <c r="I746" s="153"/>
      <c r="L746" s="150"/>
      <c r="M746" s="154"/>
      <c r="T746" s="155"/>
      <c r="AT746" s="151" t="s">
        <v>140</v>
      </c>
      <c r="AU746" s="151" t="s">
        <v>90</v>
      </c>
      <c r="AV746" s="12" t="s">
        <v>88</v>
      </c>
      <c r="AW746" s="12" t="s">
        <v>36</v>
      </c>
      <c r="AX746" s="12" t="s">
        <v>80</v>
      </c>
      <c r="AY746" s="151" t="s">
        <v>127</v>
      </c>
    </row>
    <row r="747" spans="2:65" s="13" customFormat="1" ht="11.25">
      <c r="B747" s="156"/>
      <c r="D747" s="144" t="s">
        <v>140</v>
      </c>
      <c r="E747" s="157" t="s">
        <v>1</v>
      </c>
      <c r="F747" s="158" t="s">
        <v>220</v>
      </c>
      <c r="H747" s="159">
        <v>11</v>
      </c>
      <c r="I747" s="160"/>
      <c r="L747" s="156"/>
      <c r="M747" s="161"/>
      <c r="T747" s="162"/>
      <c r="AT747" s="157" t="s">
        <v>140</v>
      </c>
      <c r="AU747" s="157" t="s">
        <v>90</v>
      </c>
      <c r="AV747" s="13" t="s">
        <v>90</v>
      </c>
      <c r="AW747" s="13" t="s">
        <v>36</v>
      </c>
      <c r="AX747" s="13" t="s">
        <v>88</v>
      </c>
      <c r="AY747" s="157" t="s">
        <v>127</v>
      </c>
    </row>
    <row r="748" spans="2:65" s="1" customFormat="1" ht="16.5" customHeight="1">
      <c r="B748" s="31"/>
      <c r="C748" s="170" t="s">
        <v>720</v>
      </c>
      <c r="D748" s="170" t="s">
        <v>309</v>
      </c>
      <c r="E748" s="171" t="s">
        <v>721</v>
      </c>
      <c r="F748" s="172" t="s">
        <v>722</v>
      </c>
      <c r="G748" s="173" t="s">
        <v>203</v>
      </c>
      <c r="H748" s="174">
        <v>11</v>
      </c>
      <c r="I748" s="175"/>
      <c r="J748" s="176">
        <f>ROUND(I748*H748,2)</f>
        <v>0</v>
      </c>
      <c r="K748" s="172" t="s">
        <v>1</v>
      </c>
      <c r="L748" s="177"/>
      <c r="M748" s="178" t="s">
        <v>1</v>
      </c>
      <c r="N748" s="179" t="s">
        <v>45</v>
      </c>
      <c r="P748" s="140">
        <f>O748*H748</f>
        <v>0</v>
      </c>
      <c r="Q748" s="140">
        <v>6.4999999999999997E-4</v>
      </c>
      <c r="R748" s="140">
        <f>Q748*H748</f>
        <v>7.1500000000000001E-3</v>
      </c>
      <c r="S748" s="140">
        <v>0</v>
      </c>
      <c r="T748" s="141">
        <f>S748*H748</f>
        <v>0</v>
      </c>
      <c r="AR748" s="142" t="s">
        <v>200</v>
      </c>
      <c r="AT748" s="142" t="s">
        <v>309</v>
      </c>
      <c r="AU748" s="142" t="s">
        <v>90</v>
      </c>
      <c r="AY748" s="16" t="s">
        <v>127</v>
      </c>
      <c r="BE748" s="143">
        <f>IF(N748="základní",J748,0)</f>
        <v>0</v>
      </c>
      <c r="BF748" s="143">
        <f>IF(N748="snížená",J748,0)</f>
        <v>0</v>
      </c>
      <c r="BG748" s="143">
        <f>IF(N748="zákl. přenesená",J748,0)</f>
        <v>0</v>
      </c>
      <c r="BH748" s="143">
        <f>IF(N748="sníž. přenesená",J748,0)</f>
        <v>0</v>
      </c>
      <c r="BI748" s="143">
        <f>IF(N748="nulová",J748,0)</f>
        <v>0</v>
      </c>
      <c r="BJ748" s="16" t="s">
        <v>88</v>
      </c>
      <c r="BK748" s="143">
        <f>ROUND(I748*H748,2)</f>
        <v>0</v>
      </c>
      <c r="BL748" s="16" t="s">
        <v>134</v>
      </c>
      <c r="BM748" s="142" t="s">
        <v>723</v>
      </c>
    </row>
    <row r="749" spans="2:65" s="1" customFormat="1" ht="11.25">
      <c r="B749" s="31"/>
      <c r="D749" s="144" t="s">
        <v>136</v>
      </c>
      <c r="F749" s="145" t="s">
        <v>724</v>
      </c>
      <c r="I749" s="146"/>
      <c r="L749" s="31"/>
      <c r="M749" s="147"/>
      <c r="T749" s="55"/>
      <c r="AT749" s="16" t="s">
        <v>136</v>
      </c>
      <c r="AU749" s="16" t="s">
        <v>90</v>
      </c>
    </row>
    <row r="750" spans="2:65" s="12" customFormat="1" ht="11.25">
      <c r="B750" s="150"/>
      <c r="D750" s="144" t="s">
        <v>140</v>
      </c>
      <c r="E750" s="151" t="s">
        <v>1</v>
      </c>
      <c r="F750" s="152" t="s">
        <v>404</v>
      </c>
      <c r="H750" s="151" t="s">
        <v>1</v>
      </c>
      <c r="I750" s="153"/>
      <c r="L750" s="150"/>
      <c r="M750" s="154"/>
      <c r="T750" s="155"/>
      <c r="AT750" s="151" t="s">
        <v>140</v>
      </c>
      <c r="AU750" s="151" t="s">
        <v>90</v>
      </c>
      <c r="AV750" s="12" t="s">
        <v>88</v>
      </c>
      <c r="AW750" s="12" t="s">
        <v>36</v>
      </c>
      <c r="AX750" s="12" t="s">
        <v>80</v>
      </c>
      <c r="AY750" s="151" t="s">
        <v>127</v>
      </c>
    </row>
    <row r="751" spans="2:65" s="12" customFormat="1" ht="11.25">
      <c r="B751" s="150"/>
      <c r="D751" s="144" t="s">
        <v>140</v>
      </c>
      <c r="E751" s="151" t="s">
        <v>1</v>
      </c>
      <c r="F751" s="152" t="s">
        <v>264</v>
      </c>
      <c r="H751" s="151" t="s">
        <v>1</v>
      </c>
      <c r="I751" s="153"/>
      <c r="L751" s="150"/>
      <c r="M751" s="154"/>
      <c r="T751" s="155"/>
      <c r="AT751" s="151" t="s">
        <v>140</v>
      </c>
      <c r="AU751" s="151" t="s">
        <v>90</v>
      </c>
      <c r="AV751" s="12" t="s">
        <v>88</v>
      </c>
      <c r="AW751" s="12" t="s">
        <v>36</v>
      </c>
      <c r="AX751" s="12" t="s">
        <v>80</v>
      </c>
      <c r="AY751" s="151" t="s">
        <v>127</v>
      </c>
    </row>
    <row r="752" spans="2:65" s="13" customFormat="1" ht="11.25">
      <c r="B752" s="156"/>
      <c r="D752" s="144" t="s">
        <v>140</v>
      </c>
      <c r="E752" s="157" t="s">
        <v>1</v>
      </c>
      <c r="F752" s="158" t="s">
        <v>220</v>
      </c>
      <c r="H752" s="159">
        <v>11</v>
      </c>
      <c r="I752" s="160"/>
      <c r="L752" s="156"/>
      <c r="M752" s="161"/>
      <c r="T752" s="162"/>
      <c r="AT752" s="157" t="s">
        <v>140</v>
      </c>
      <c r="AU752" s="157" t="s">
        <v>90</v>
      </c>
      <c r="AV752" s="13" t="s">
        <v>90</v>
      </c>
      <c r="AW752" s="13" t="s">
        <v>36</v>
      </c>
      <c r="AX752" s="13" t="s">
        <v>88</v>
      </c>
      <c r="AY752" s="157" t="s">
        <v>127</v>
      </c>
    </row>
    <row r="753" spans="2:65" s="1" customFormat="1" ht="16.5" customHeight="1">
      <c r="B753" s="31"/>
      <c r="C753" s="131" t="s">
        <v>725</v>
      </c>
      <c r="D753" s="131" t="s">
        <v>129</v>
      </c>
      <c r="E753" s="132" t="s">
        <v>726</v>
      </c>
      <c r="F753" s="133" t="s">
        <v>727</v>
      </c>
      <c r="G753" s="134" t="s">
        <v>203</v>
      </c>
      <c r="H753" s="135">
        <v>3</v>
      </c>
      <c r="I753" s="136"/>
      <c r="J753" s="137">
        <f>ROUND(I753*H753,2)</f>
        <v>0</v>
      </c>
      <c r="K753" s="133" t="s">
        <v>133</v>
      </c>
      <c r="L753" s="31"/>
      <c r="M753" s="138" t="s">
        <v>1</v>
      </c>
      <c r="N753" s="139" t="s">
        <v>45</v>
      </c>
      <c r="P753" s="140">
        <f>O753*H753</f>
        <v>0</v>
      </c>
      <c r="Q753" s="140">
        <v>0.04</v>
      </c>
      <c r="R753" s="140">
        <f>Q753*H753</f>
        <v>0.12</v>
      </c>
      <c r="S753" s="140">
        <v>0</v>
      </c>
      <c r="T753" s="141">
        <f>S753*H753</f>
        <v>0</v>
      </c>
      <c r="AR753" s="142" t="s">
        <v>134</v>
      </c>
      <c r="AT753" s="142" t="s">
        <v>129</v>
      </c>
      <c r="AU753" s="142" t="s">
        <v>90</v>
      </c>
      <c r="AY753" s="16" t="s">
        <v>127</v>
      </c>
      <c r="BE753" s="143">
        <f>IF(N753="základní",J753,0)</f>
        <v>0</v>
      </c>
      <c r="BF753" s="143">
        <f>IF(N753="snížená",J753,0)</f>
        <v>0</v>
      </c>
      <c r="BG753" s="143">
        <f>IF(N753="zákl. přenesená",J753,0)</f>
        <v>0</v>
      </c>
      <c r="BH753" s="143">
        <f>IF(N753="sníž. přenesená",J753,0)</f>
        <v>0</v>
      </c>
      <c r="BI753" s="143">
        <f>IF(N753="nulová",J753,0)</f>
        <v>0</v>
      </c>
      <c r="BJ753" s="16" t="s">
        <v>88</v>
      </c>
      <c r="BK753" s="143">
        <f>ROUND(I753*H753,2)</f>
        <v>0</v>
      </c>
      <c r="BL753" s="16" t="s">
        <v>134</v>
      </c>
      <c r="BM753" s="142" t="s">
        <v>728</v>
      </c>
    </row>
    <row r="754" spans="2:65" s="1" customFormat="1" ht="11.25">
      <c r="B754" s="31"/>
      <c r="D754" s="144" t="s">
        <v>136</v>
      </c>
      <c r="F754" s="145" t="s">
        <v>727</v>
      </c>
      <c r="I754" s="146"/>
      <c r="L754" s="31"/>
      <c r="M754" s="147"/>
      <c r="T754" s="55"/>
      <c r="AT754" s="16" t="s">
        <v>136</v>
      </c>
      <c r="AU754" s="16" t="s">
        <v>90</v>
      </c>
    </row>
    <row r="755" spans="2:65" s="1" customFormat="1" ht="11.25">
      <c r="B755" s="31"/>
      <c r="D755" s="148" t="s">
        <v>138</v>
      </c>
      <c r="F755" s="149" t="s">
        <v>729</v>
      </c>
      <c r="I755" s="146"/>
      <c r="L755" s="31"/>
      <c r="M755" s="147"/>
      <c r="T755" s="55"/>
      <c r="AT755" s="16" t="s">
        <v>138</v>
      </c>
      <c r="AU755" s="16" t="s">
        <v>90</v>
      </c>
    </row>
    <row r="756" spans="2:65" s="12" customFormat="1" ht="11.25">
      <c r="B756" s="150"/>
      <c r="D756" s="144" t="s">
        <v>140</v>
      </c>
      <c r="E756" s="151" t="s">
        <v>1</v>
      </c>
      <c r="F756" s="152" t="s">
        <v>404</v>
      </c>
      <c r="H756" s="151" t="s">
        <v>1</v>
      </c>
      <c r="I756" s="153"/>
      <c r="L756" s="150"/>
      <c r="M756" s="154"/>
      <c r="T756" s="155"/>
      <c r="AT756" s="151" t="s">
        <v>140</v>
      </c>
      <c r="AU756" s="151" t="s">
        <v>90</v>
      </c>
      <c r="AV756" s="12" t="s">
        <v>88</v>
      </c>
      <c r="AW756" s="12" t="s">
        <v>36</v>
      </c>
      <c r="AX756" s="12" t="s">
        <v>80</v>
      </c>
      <c r="AY756" s="151" t="s">
        <v>127</v>
      </c>
    </row>
    <row r="757" spans="2:65" s="12" customFormat="1" ht="11.25">
      <c r="B757" s="150"/>
      <c r="D757" s="144" t="s">
        <v>140</v>
      </c>
      <c r="E757" s="151" t="s">
        <v>1</v>
      </c>
      <c r="F757" s="152" t="s">
        <v>142</v>
      </c>
      <c r="H757" s="151" t="s">
        <v>1</v>
      </c>
      <c r="I757" s="153"/>
      <c r="L757" s="150"/>
      <c r="M757" s="154"/>
      <c r="T757" s="155"/>
      <c r="AT757" s="151" t="s">
        <v>140</v>
      </c>
      <c r="AU757" s="151" t="s">
        <v>90</v>
      </c>
      <c r="AV757" s="12" t="s">
        <v>88</v>
      </c>
      <c r="AW757" s="12" t="s">
        <v>36</v>
      </c>
      <c r="AX757" s="12" t="s">
        <v>80</v>
      </c>
      <c r="AY757" s="151" t="s">
        <v>127</v>
      </c>
    </row>
    <row r="758" spans="2:65" s="13" customFormat="1" ht="11.25">
      <c r="B758" s="156"/>
      <c r="D758" s="144" t="s">
        <v>140</v>
      </c>
      <c r="E758" s="157" t="s">
        <v>1</v>
      </c>
      <c r="F758" s="158" t="s">
        <v>155</v>
      </c>
      <c r="H758" s="159">
        <v>3</v>
      </c>
      <c r="I758" s="160"/>
      <c r="L758" s="156"/>
      <c r="M758" s="161"/>
      <c r="T758" s="162"/>
      <c r="AT758" s="157" t="s">
        <v>140</v>
      </c>
      <c r="AU758" s="157" t="s">
        <v>90</v>
      </c>
      <c r="AV758" s="13" t="s">
        <v>90</v>
      </c>
      <c r="AW758" s="13" t="s">
        <v>36</v>
      </c>
      <c r="AX758" s="13" t="s">
        <v>88</v>
      </c>
      <c r="AY758" s="157" t="s">
        <v>127</v>
      </c>
    </row>
    <row r="759" spans="2:65" s="1" customFormat="1" ht="16.5" customHeight="1">
      <c r="B759" s="31"/>
      <c r="C759" s="170" t="s">
        <v>730</v>
      </c>
      <c r="D759" s="170" t="s">
        <v>309</v>
      </c>
      <c r="E759" s="171" t="s">
        <v>731</v>
      </c>
      <c r="F759" s="172" t="s">
        <v>732</v>
      </c>
      <c r="G759" s="173" t="s">
        <v>203</v>
      </c>
      <c r="H759" s="174">
        <v>3</v>
      </c>
      <c r="I759" s="175"/>
      <c r="J759" s="176">
        <f>ROUND(I759*H759,2)</f>
        <v>0</v>
      </c>
      <c r="K759" s="172" t="s">
        <v>1</v>
      </c>
      <c r="L759" s="177"/>
      <c r="M759" s="178" t="s">
        <v>1</v>
      </c>
      <c r="N759" s="179" t="s">
        <v>45</v>
      </c>
      <c r="P759" s="140">
        <f>O759*H759</f>
        <v>0</v>
      </c>
      <c r="Q759" s="140">
        <v>9.4999999999999998E-3</v>
      </c>
      <c r="R759" s="140">
        <f>Q759*H759</f>
        <v>2.8499999999999998E-2</v>
      </c>
      <c r="S759" s="140">
        <v>0</v>
      </c>
      <c r="T759" s="141">
        <f>S759*H759</f>
        <v>0</v>
      </c>
      <c r="AR759" s="142" t="s">
        <v>200</v>
      </c>
      <c r="AT759" s="142" t="s">
        <v>309</v>
      </c>
      <c r="AU759" s="142" t="s">
        <v>90</v>
      </c>
      <c r="AY759" s="16" t="s">
        <v>127</v>
      </c>
      <c r="BE759" s="143">
        <f>IF(N759="základní",J759,0)</f>
        <v>0</v>
      </c>
      <c r="BF759" s="143">
        <f>IF(N759="snížená",J759,0)</f>
        <v>0</v>
      </c>
      <c r="BG759" s="143">
        <f>IF(N759="zákl. přenesená",J759,0)</f>
        <v>0</v>
      </c>
      <c r="BH759" s="143">
        <f>IF(N759="sníž. přenesená",J759,0)</f>
        <v>0</v>
      </c>
      <c r="BI759" s="143">
        <f>IF(N759="nulová",J759,0)</f>
        <v>0</v>
      </c>
      <c r="BJ759" s="16" t="s">
        <v>88</v>
      </c>
      <c r="BK759" s="143">
        <f>ROUND(I759*H759,2)</f>
        <v>0</v>
      </c>
      <c r="BL759" s="16" t="s">
        <v>134</v>
      </c>
      <c r="BM759" s="142" t="s">
        <v>733</v>
      </c>
    </row>
    <row r="760" spans="2:65" s="1" customFormat="1" ht="11.25">
      <c r="B760" s="31"/>
      <c r="D760" s="144" t="s">
        <v>136</v>
      </c>
      <c r="F760" s="145" t="s">
        <v>734</v>
      </c>
      <c r="I760" s="146"/>
      <c r="L760" s="31"/>
      <c r="M760" s="147"/>
      <c r="T760" s="55"/>
      <c r="AT760" s="16" t="s">
        <v>136</v>
      </c>
      <c r="AU760" s="16" t="s">
        <v>90</v>
      </c>
    </row>
    <row r="761" spans="2:65" s="12" customFormat="1" ht="11.25">
      <c r="B761" s="150"/>
      <c r="D761" s="144" t="s">
        <v>140</v>
      </c>
      <c r="E761" s="151" t="s">
        <v>1</v>
      </c>
      <c r="F761" s="152" t="s">
        <v>404</v>
      </c>
      <c r="H761" s="151" t="s">
        <v>1</v>
      </c>
      <c r="I761" s="153"/>
      <c r="L761" s="150"/>
      <c r="M761" s="154"/>
      <c r="T761" s="155"/>
      <c r="AT761" s="151" t="s">
        <v>140</v>
      </c>
      <c r="AU761" s="151" t="s">
        <v>90</v>
      </c>
      <c r="AV761" s="12" t="s">
        <v>88</v>
      </c>
      <c r="AW761" s="12" t="s">
        <v>36</v>
      </c>
      <c r="AX761" s="12" t="s">
        <v>80</v>
      </c>
      <c r="AY761" s="151" t="s">
        <v>127</v>
      </c>
    </row>
    <row r="762" spans="2:65" s="12" customFormat="1" ht="11.25">
      <c r="B762" s="150"/>
      <c r="D762" s="144" t="s">
        <v>140</v>
      </c>
      <c r="E762" s="151" t="s">
        <v>1</v>
      </c>
      <c r="F762" s="152" t="s">
        <v>142</v>
      </c>
      <c r="H762" s="151" t="s">
        <v>1</v>
      </c>
      <c r="I762" s="153"/>
      <c r="L762" s="150"/>
      <c r="M762" s="154"/>
      <c r="T762" s="155"/>
      <c r="AT762" s="151" t="s">
        <v>140</v>
      </c>
      <c r="AU762" s="151" t="s">
        <v>90</v>
      </c>
      <c r="AV762" s="12" t="s">
        <v>88</v>
      </c>
      <c r="AW762" s="12" t="s">
        <v>36</v>
      </c>
      <c r="AX762" s="12" t="s">
        <v>80</v>
      </c>
      <c r="AY762" s="151" t="s">
        <v>127</v>
      </c>
    </row>
    <row r="763" spans="2:65" s="13" customFormat="1" ht="11.25">
      <c r="B763" s="156"/>
      <c r="D763" s="144" t="s">
        <v>140</v>
      </c>
      <c r="E763" s="157" t="s">
        <v>1</v>
      </c>
      <c r="F763" s="158" t="s">
        <v>155</v>
      </c>
      <c r="H763" s="159">
        <v>3</v>
      </c>
      <c r="I763" s="160"/>
      <c r="L763" s="156"/>
      <c r="M763" s="161"/>
      <c r="T763" s="162"/>
      <c r="AT763" s="157" t="s">
        <v>140</v>
      </c>
      <c r="AU763" s="157" t="s">
        <v>90</v>
      </c>
      <c r="AV763" s="13" t="s">
        <v>90</v>
      </c>
      <c r="AW763" s="13" t="s">
        <v>36</v>
      </c>
      <c r="AX763" s="13" t="s">
        <v>88</v>
      </c>
      <c r="AY763" s="157" t="s">
        <v>127</v>
      </c>
    </row>
    <row r="764" spans="2:65" s="1" customFormat="1" ht="16.5" customHeight="1">
      <c r="B764" s="31"/>
      <c r="C764" s="170" t="s">
        <v>735</v>
      </c>
      <c r="D764" s="170" t="s">
        <v>309</v>
      </c>
      <c r="E764" s="171" t="s">
        <v>721</v>
      </c>
      <c r="F764" s="172" t="s">
        <v>722</v>
      </c>
      <c r="G764" s="173" t="s">
        <v>203</v>
      </c>
      <c r="H764" s="174">
        <v>3</v>
      </c>
      <c r="I764" s="175"/>
      <c r="J764" s="176">
        <f>ROUND(I764*H764,2)</f>
        <v>0</v>
      </c>
      <c r="K764" s="172" t="s">
        <v>1</v>
      </c>
      <c r="L764" s="177"/>
      <c r="M764" s="178" t="s">
        <v>1</v>
      </c>
      <c r="N764" s="179" t="s">
        <v>45</v>
      </c>
      <c r="P764" s="140">
        <f>O764*H764</f>
        <v>0</v>
      </c>
      <c r="Q764" s="140">
        <v>6.4999999999999997E-4</v>
      </c>
      <c r="R764" s="140">
        <f>Q764*H764</f>
        <v>1.9499999999999999E-3</v>
      </c>
      <c r="S764" s="140">
        <v>0</v>
      </c>
      <c r="T764" s="141">
        <f>S764*H764</f>
        <v>0</v>
      </c>
      <c r="AR764" s="142" t="s">
        <v>200</v>
      </c>
      <c r="AT764" s="142" t="s">
        <v>309</v>
      </c>
      <c r="AU764" s="142" t="s">
        <v>90</v>
      </c>
      <c r="AY764" s="16" t="s">
        <v>127</v>
      </c>
      <c r="BE764" s="143">
        <f>IF(N764="základní",J764,0)</f>
        <v>0</v>
      </c>
      <c r="BF764" s="143">
        <f>IF(N764="snížená",J764,0)</f>
        <v>0</v>
      </c>
      <c r="BG764" s="143">
        <f>IF(N764="zákl. přenesená",J764,0)</f>
        <v>0</v>
      </c>
      <c r="BH764" s="143">
        <f>IF(N764="sníž. přenesená",J764,0)</f>
        <v>0</v>
      </c>
      <c r="BI764" s="143">
        <f>IF(N764="nulová",J764,0)</f>
        <v>0</v>
      </c>
      <c r="BJ764" s="16" t="s">
        <v>88</v>
      </c>
      <c r="BK764" s="143">
        <f>ROUND(I764*H764,2)</f>
        <v>0</v>
      </c>
      <c r="BL764" s="16" t="s">
        <v>134</v>
      </c>
      <c r="BM764" s="142" t="s">
        <v>736</v>
      </c>
    </row>
    <row r="765" spans="2:65" s="1" customFormat="1" ht="11.25">
      <c r="B765" s="31"/>
      <c r="D765" s="144" t="s">
        <v>136</v>
      </c>
      <c r="F765" s="145" t="s">
        <v>724</v>
      </c>
      <c r="I765" s="146"/>
      <c r="L765" s="31"/>
      <c r="M765" s="147"/>
      <c r="T765" s="55"/>
      <c r="AT765" s="16" t="s">
        <v>136</v>
      </c>
      <c r="AU765" s="16" t="s">
        <v>90</v>
      </c>
    </row>
    <row r="766" spans="2:65" s="12" customFormat="1" ht="11.25">
      <c r="B766" s="150"/>
      <c r="D766" s="144" t="s">
        <v>140</v>
      </c>
      <c r="E766" s="151" t="s">
        <v>1</v>
      </c>
      <c r="F766" s="152" t="s">
        <v>404</v>
      </c>
      <c r="H766" s="151" t="s">
        <v>1</v>
      </c>
      <c r="I766" s="153"/>
      <c r="L766" s="150"/>
      <c r="M766" s="154"/>
      <c r="T766" s="155"/>
      <c r="AT766" s="151" t="s">
        <v>140</v>
      </c>
      <c r="AU766" s="151" t="s">
        <v>90</v>
      </c>
      <c r="AV766" s="12" t="s">
        <v>88</v>
      </c>
      <c r="AW766" s="12" t="s">
        <v>36</v>
      </c>
      <c r="AX766" s="12" t="s">
        <v>80</v>
      </c>
      <c r="AY766" s="151" t="s">
        <v>127</v>
      </c>
    </row>
    <row r="767" spans="2:65" s="12" customFormat="1" ht="11.25">
      <c r="B767" s="150"/>
      <c r="D767" s="144" t="s">
        <v>140</v>
      </c>
      <c r="E767" s="151" t="s">
        <v>1</v>
      </c>
      <c r="F767" s="152" t="s">
        <v>142</v>
      </c>
      <c r="H767" s="151" t="s">
        <v>1</v>
      </c>
      <c r="I767" s="153"/>
      <c r="L767" s="150"/>
      <c r="M767" s="154"/>
      <c r="T767" s="155"/>
      <c r="AT767" s="151" t="s">
        <v>140</v>
      </c>
      <c r="AU767" s="151" t="s">
        <v>90</v>
      </c>
      <c r="AV767" s="12" t="s">
        <v>88</v>
      </c>
      <c r="AW767" s="12" t="s">
        <v>36</v>
      </c>
      <c r="AX767" s="12" t="s">
        <v>80</v>
      </c>
      <c r="AY767" s="151" t="s">
        <v>127</v>
      </c>
    </row>
    <row r="768" spans="2:65" s="13" customFormat="1" ht="11.25">
      <c r="B768" s="156"/>
      <c r="D768" s="144" t="s">
        <v>140</v>
      </c>
      <c r="E768" s="157" t="s">
        <v>1</v>
      </c>
      <c r="F768" s="158" t="s">
        <v>155</v>
      </c>
      <c r="H768" s="159">
        <v>3</v>
      </c>
      <c r="I768" s="160"/>
      <c r="L768" s="156"/>
      <c r="M768" s="161"/>
      <c r="T768" s="162"/>
      <c r="AT768" s="157" t="s">
        <v>140</v>
      </c>
      <c r="AU768" s="157" t="s">
        <v>90</v>
      </c>
      <c r="AV768" s="13" t="s">
        <v>90</v>
      </c>
      <c r="AW768" s="13" t="s">
        <v>36</v>
      </c>
      <c r="AX768" s="13" t="s">
        <v>88</v>
      </c>
      <c r="AY768" s="157" t="s">
        <v>127</v>
      </c>
    </row>
    <row r="769" spans="2:65" s="1" customFormat="1" ht="16.5" customHeight="1">
      <c r="B769" s="31"/>
      <c r="C769" s="131" t="s">
        <v>737</v>
      </c>
      <c r="D769" s="131" t="s">
        <v>129</v>
      </c>
      <c r="E769" s="132" t="s">
        <v>738</v>
      </c>
      <c r="F769" s="133" t="s">
        <v>739</v>
      </c>
      <c r="G769" s="134" t="s">
        <v>203</v>
      </c>
      <c r="H769" s="135">
        <v>1</v>
      </c>
      <c r="I769" s="136"/>
      <c r="J769" s="137">
        <f>ROUND(I769*H769,2)</f>
        <v>0</v>
      </c>
      <c r="K769" s="133" t="s">
        <v>133</v>
      </c>
      <c r="L769" s="31"/>
      <c r="M769" s="138" t="s">
        <v>1</v>
      </c>
      <c r="N769" s="139" t="s">
        <v>45</v>
      </c>
      <c r="P769" s="140">
        <f>O769*H769</f>
        <v>0</v>
      </c>
      <c r="Q769" s="140">
        <v>0.05</v>
      </c>
      <c r="R769" s="140">
        <f>Q769*H769</f>
        <v>0.05</v>
      </c>
      <c r="S769" s="140">
        <v>0</v>
      </c>
      <c r="T769" s="141">
        <f>S769*H769</f>
        <v>0</v>
      </c>
      <c r="AR769" s="142" t="s">
        <v>134</v>
      </c>
      <c r="AT769" s="142" t="s">
        <v>129</v>
      </c>
      <c r="AU769" s="142" t="s">
        <v>90</v>
      </c>
      <c r="AY769" s="16" t="s">
        <v>127</v>
      </c>
      <c r="BE769" s="143">
        <f>IF(N769="základní",J769,0)</f>
        <v>0</v>
      </c>
      <c r="BF769" s="143">
        <f>IF(N769="snížená",J769,0)</f>
        <v>0</v>
      </c>
      <c r="BG769" s="143">
        <f>IF(N769="zákl. přenesená",J769,0)</f>
        <v>0</v>
      </c>
      <c r="BH769" s="143">
        <f>IF(N769="sníž. přenesená",J769,0)</f>
        <v>0</v>
      </c>
      <c r="BI769" s="143">
        <f>IF(N769="nulová",J769,0)</f>
        <v>0</v>
      </c>
      <c r="BJ769" s="16" t="s">
        <v>88</v>
      </c>
      <c r="BK769" s="143">
        <f>ROUND(I769*H769,2)</f>
        <v>0</v>
      </c>
      <c r="BL769" s="16" t="s">
        <v>134</v>
      </c>
      <c r="BM769" s="142" t="s">
        <v>740</v>
      </c>
    </row>
    <row r="770" spans="2:65" s="1" customFormat="1" ht="11.25">
      <c r="B770" s="31"/>
      <c r="D770" s="144" t="s">
        <v>136</v>
      </c>
      <c r="F770" s="145" t="s">
        <v>739</v>
      </c>
      <c r="I770" s="146"/>
      <c r="L770" s="31"/>
      <c r="M770" s="147"/>
      <c r="T770" s="55"/>
      <c r="AT770" s="16" t="s">
        <v>136</v>
      </c>
      <c r="AU770" s="16" t="s">
        <v>90</v>
      </c>
    </row>
    <row r="771" spans="2:65" s="1" customFormat="1" ht="11.25">
      <c r="B771" s="31"/>
      <c r="D771" s="148" t="s">
        <v>138</v>
      </c>
      <c r="F771" s="149" t="s">
        <v>741</v>
      </c>
      <c r="I771" s="146"/>
      <c r="L771" s="31"/>
      <c r="M771" s="147"/>
      <c r="T771" s="55"/>
      <c r="AT771" s="16" t="s">
        <v>138</v>
      </c>
      <c r="AU771" s="16" t="s">
        <v>90</v>
      </c>
    </row>
    <row r="772" spans="2:65" s="12" customFormat="1" ht="11.25">
      <c r="B772" s="150"/>
      <c r="D772" s="144" t="s">
        <v>140</v>
      </c>
      <c r="E772" s="151" t="s">
        <v>1</v>
      </c>
      <c r="F772" s="152" t="s">
        <v>404</v>
      </c>
      <c r="H772" s="151" t="s">
        <v>1</v>
      </c>
      <c r="I772" s="153"/>
      <c r="L772" s="150"/>
      <c r="M772" s="154"/>
      <c r="T772" s="155"/>
      <c r="AT772" s="151" t="s">
        <v>140</v>
      </c>
      <c r="AU772" s="151" t="s">
        <v>90</v>
      </c>
      <c r="AV772" s="12" t="s">
        <v>88</v>
      </c>
      <c r="AW772" s="12" t="s">
        <v>36</v>
      </c>
      <c r="AX772" s="12" t="s">
        <v>80</v>
      </c>
      <c r="AY772" s="151" t="s">
        <v>127</v>
      </c>
    </row>
    <row r="773" spans="2:65" s="12" customFormat="1" ht="11.25">
      <c r="B773" s="150"/>
      <c r="D773" s="144" t="s">
        <v>140</v>
      </c>
      <c r="E773" s="151" t="s">
        <v>1</v>
      </c>
      <c r="F773" s="152" t="s">
        <v>142</v>
      </c>
      <c r="H773" s="151" t="s">
        <v>1</v>
      </c>
      <c r="I773" s="153"/>
      <c r="L773" s="150"/>
      <c r="M773" s="154"/>
      <c r="T773" s="155"/>
      <c r="AT773" s="151" t="s">
        <v>140</v>
      </c>
      <c r="AU773" s="151" t="s">
        <v>90</v>
      </c>
      <c r="AV773" s="12" t="s">
        <v>88</v>
      </c>
      <c r="AW773" s="12" t="s">
        <v>36</v>
      </c>
      <c r="AX773" s="12" t="s">
        <v>80</v>
      </c>
      <c r="AY773" s="151" t="s">
        <v>127</v>
      </c>
    </row>
    <row r="774" spans="2:65" s="13" customFormat="1" ht="11.25">
      <c r="B774" s="156"/>
      <c r="D774" s="144" t="s">
        <v>140</v>
      </c>
      <c r="E774" s="157" t="s">
        <v>1</v>
      </c>
      <c r="F774" s="158" t="s">
        <v>88</v>
      </c>
      <c r="H774" s="159">
        <v>1</v>
      </c>
      <c r="I774" s="160"/>
      <c r="L774" s="156"/>
      <c r="M774" s="161"/>
      <c r="T774" s="162"/>
      <c r="AT774" s="157" t="s">
        <v>140</v>
      </c>
      <c r="AU774" s="157" t="s">
        <v>90</v>
      </c>
      <c r="AV774" s="13" t="s">
        <v>90</v>
      </c>
      <c r="AW774" s="13" t="s">
        <v>36</v>
      </c>
      <c r="AX774" s="13" t="s">
        <v>88</v>
      </c>
      <c r="AY774" s="157" t="s">
        <v>127</v>
      </c>
    </row>
    <row r="775" spans="2:65" s="1" customFormat="1" ht="24.2" customHeight="1">
      <c r="B775" s="31"/>
      <c r="C775" s="170" t="s">
        <v>742</v>
      </c>
      <c r="D775" s="170" t="s">
        <v>309</v>
      </c>
      <c r="E775" s="171" t="s">
        <v>743</v>
      </c>
      <c r="F775" s="172" t="s">
        <v>744</v>
      </c>
      <c r="G775" s="173" t="s">
        <v>203</v>
      </c>
      <c r="H775" s="174">
        <v>1</v>
      </c>
      <c r="I775" s="175"/>
      <c r="J775" s="176">
        <f>ROUND(I775*H775,2)</f>
        <v>0</v>
      </c>
      <c r="K775" s="172" t="s">
        <v>1</v>
      </c>
      <c r="L775" s="177"/>
      <c r="M775" s="178" t="s">
        <v>1</v>
      </c>
      <c r="N775" s="179" t="s">
        <v>45</v>
      </c>
      <c r="P775" s="140">
        <f>O775*H775</f>
        <v>0</v>
      </c>
      <c r="Q775" s="140">
        <v>3.2199999999999999E-2</v>
      </c>
      <c r="R775" s="140">
        <f>Q775*H775</f>
        <v>3.2199999999999999E-2</v>
      </c>
      <c r="S775" s="140">
        <v>0</v>
      </c>
      <c r="T775" s="141">
        <f>S775*H775</f>
        <v>0</v>
      </c>
      <c r="AR775" s="142" t="s">
        <v>200</v>
      </c>
      <c r="AT775" s="142" t="s">
        <v>309</v>
      </c>
      <c r="AU775" s="142" t="s">
        <v>90</v>
      </c>
      <c r="AY775" s="16" t="s">
        <v>127</v>
      </c>
      <c r="BE775" s="143">
        <f>IF(N775="základní",J775,0)</f>
        <v>0</v>
      </c>
      <c r="BF775" s="143">
        <f>IF(N775="snížená",J775,0)</f>
        <v>0</v>
      </c>
      <c r="BG775" s="143">
        <f>IF(N775="zákl. přenesená",J775,0)</f>
        <v>0</v>
      </c>
      <c r="BH775" s="143">
        <f>IF(N775="sníž. přenesená",J775,0)</f>
        <v>0</v>
      </c>
      <c r="BI775" s="143">
        <f>IF(N775="nulová",J775,0)</f>
        <v>0</v>
      </c>
      <c r="BJ775" s="16" t="s">
        <v>88</v>
      </c>
      <c r="BK775" s="143">
        <f>ROUND(I775*H775,2)</f>
        <v>0</v>
      </c>
      <c r="BL775" s="16" t="s">
        <v>134</v>
      </c>
      <c r="BM775" s="142" t="s">
        <v>745</v>
      </c>
    </row>
    <row r="776" spans="2:65" s="1" customFormat="1" ht="11.25">
      <c r="B776" s="31"/>
      <c r="D776" s="144" t="s">
        <v>136</v>
      </c>
      <c r="F776" s="145" t="s">
        <v>744</v>
      </c>
      <c r="I776" s="146"/>
      <c r="L776" s="31"/>
      <c r="M776" s="147"/>
      <c r="T776" s="55"/>
      <c r="AT776" s="16" t="s">
        <v>136</v>
      </c>
      <c r="AU776" s="16" t="s">
        <v>90</v>
      </c>
    </row>
    <row r="777" spans="2:65" s="12" customFormat="1" ht="11.25">
      <c r="B777" s="150"/>
      <c r="D777" s="144" t="s">
        <v>140</v>
      </c>
      <c r="E777" s="151" t="s">
        <v>1</v>
      </c>
      <c r="F777" s="152" t="s">
        <v>404</v>
      </c>
      <c r="H777" s="151" t="s">
        <v>1</v>
      </c>
      <c r="I777" s="153"/>
      <c r="L777" s="150"/>
      <c r="M777" s="154"/>
      <c r="T777" s="155"/>
      <c r="AT777" s="151" t="s">
        <v>140</v>
      </c>
      <c r="AU777" s="151" t="s">
        <v>90</v>
      </c>
      <c r="AV777" s="12" t="s">
        <v>88</v>
      </c>
      <c r="AW777" s="12" t="s">
        <v>36</v>
      </c>
      <c r="AX777" s="12" t="s">
        <v>80</v>
      </c>
      <c r="AY777" s="151" t="s">
        <v>127</v>
      </c>
    </row>
    <row r="778" spans="2:65" s="12" customFormat="1" ht="11.25">
      <c r="B778" s="150"/>
      <c r="D778" s="144" t="s">
        <v>140</v>
      </c>
      <c r="E778" s="151" t="s">
        <v>1</v>
      </c>
      <c r="F778" s="152" t="s">
        <v>142</v>
      </c>
      <c r="H778" s="151" t="s">
        <v>1</v>
      </c>
      <c r="I778" s="153"/>
      <c r="L778" s="150"/>
      <c r="M778" s="154"/>
      <c r="T778" s="155"/>
      <c r="AT778" s="151" t="s">
        <v>140</v>
      </c>
      <c r="AU778" s="151" t="s">
        <v>90</v>
      </c>
      <c r="AV778" s="12" t="s">
        <v>88</v>
      </c>
      <c r="AW778" s="12" t="s">
        <v>36</v>
      </c>
      <c r="AX778" s="12" t="s">
        <v>80</v>
      </c>
      <c r="AY778" s="151" t="s">
        <v>127</v>
      </c>
    </row>
    <row r="779" spans="2:65" s="13" customFormat="1" ht="11.25">
      <c r="B779" s="156"/>
      <c r="D779" s="144" t="s">
        <v>140</v>
      </c>
      <c r="E779" s="157" t="s">
        <v>1</v>
      </c>
      <c r="F779" s="158" t="s">
        <v>88</v>
      </c>
      <c r="H779" s="159">
        <v>1</v>
      </c>
      <c r="I779" s="160"/>
      <c r="L779" s="156"/>
      <c r="M779" s="161"/>
      <c r="T779" s="162"/>
      <c r="AT779" s="157" t="s">
        <v>140</v>
      </c>
      <c r="AU779" s="157" t="s">
        <v>90</v>
      </c>
      <c r="AV779" s="13" t="s">
        <v>90</v>
      </c>
      <c r="AW779" s="13" t="s">
        <v>36</v>
      </c>
      <c r="AX779" s="13" t="s">
        <v>88</v>
      </c>
      <c r="AY779" s="157" t="s">
        <v>127</v>
      </c>
    </row>
    <row r="780" spans="2:65" s="1" customFormat="1" ht="16.5" customHeight="1">
      <c r="B780" s="31"/>
      <c r="C780" s="170" t="s">
        <v>746</v>
      </c>
      <c r="D780" s="170" t="s">
        <v>309</v>
      </c>
      <c r="E780" s="171" t="s">
        <v>747</v>
      </c>
      <c r="F780" s="172" t="s">
        <v>748</v>
      </c>
      <c r="G780" s="173" t="s">
        <v>203</v>
      </c>
      <c r="H780" s="174">
        <v>1</v>
      </c>
      <c r="I780" s="175"/>
      <c r="J780" s="176">
        <f>ROUND(I780*H780,2)</f>
        <v>0</v>
      </c>
      <c r="K780" s="172" t="s">
        <v>1</v>
      </c>
      <c r="L780" s="177"/>
      <c r="M780" s="178" t="s">
        <v>1</v>
      </c>
      <c r="N780" s="179" t="s">
        <v>45</v>
      </c>
      <c r="P780" s="140">
        <f>O780*H780</f>
        <v>0</v>
      </c>
      <c r="Q780" s="140">
        <v>1.9E-3</v>
      </c>
      <c r="R780" s="140">
        <f>Q780*H780</f>
        <v>1.9E-3</v>
      </c>
      <c r="S780" s="140">
        <v>0</v>
      </c>
      <c r="T780" s="141">
        <f>S780*H780</f>
        <v>0</v>
      </c>
      <c r="AR780" s="142" t="s">
        <v>200</v>
      </c>
      <c r="AT780" s="142" t="s">
        <v>309</v>
      </c>
      <c r="AU780" s="142" t="s">
        <v>90</v>
      </c>
      <c r="AY780" s="16" t="s">
        <v>127</v>
      </c>
      <c r="BE780" s="143">
        <f>IF(N780="základní",J780,0)</f>
        <v>0</v>
      </c>
      <c r="BF780" s="143">
        <f>IF(N780="snížená",J780,0)</f>
        <v>0</v>
      </c>
      <c r="BG780" s="143">
        <f>IF(N780="zákl. přenesená",J780,0)</f>
        <v>0</v>
      </c>
      <c r="BH780" s="143">
        <f>IF(N780="sníž. přenesená",J780,0)</f>
        <v>0</v>
      </c>
      <c r="BI780" s="143">
        <f>IF(N780="nulová",J780,0)</f>
        <v>0</v>
      </c>
      <c r="BJ780" s="16" t="s">
        <v>88</v>
      </c>
      <c r="BK780" s="143">
        <f>ROUND(I780*H780,2)</f>
        <v>0</v>
      </c>
      <c r="BL780" s="16" t="s">
        <v>134</v>
      </c>
      <c r="BM780" s="142" t="s">
        <v>749</v>
      </c>
    </row>
    <row r="781" spans="2:65" s="1" customFormat="1" ht="11.25">
      <c r="B781" s="31"/>
      <c r="D781" s="144" t="s">
        <v>136</v>
      </c>
      <c r="F781" s="145" t="s">
        <v>750</v>
      </c>
      <c r="I781" s="146"/>
      <c r="L781" s="31"/>
      <c r="M781" s="147"/>
      <c r="T781" s="55"/>
      <c r="AT781" s="16" t="s">
        <v>136</v>
      </c>
      <c r="AU781" s="16" t="s">
        <v>90</v>
      </c>
    </row>
    <row r="782" spans="2:65" s="12" customFormat="1" ht="11.25">
      <c r="B782" s="150"/>
      <c r="D782" s="144" t="s">
        <v>140</v>
      </c>
      <c r="E782" s="151" t="s">
        <v>1</v>
      </c>
      <c r="F782" s="152" t="s">
        <v>404</v>
      </c>
      <c r="H782" s="151" t="s">
        <v>1</v>
      </c>
      <c r="I782" s="153"/>
      <c r="L782" s="150"/>
      <c r="M782" s="154"/>
      <c r="T782" s="155"/>
      <c r="AT782" s="151" t="s">
        <v>140</v>
      </c>
      <c r="AU782" s="151" t="s">
        <v>90</v>
      </c>
      <c r="AV782" s="12" t="s">
        <v>88</v>
      </c>
      <c r="AW782" s="12" t="s">
        <v>36</v>
      </c>
      <c r="AX782" s="12" t="s">
        <v>80</v>
      </c>
      <c r="AY782" s="151" t="s">
        <v>127</v>
      </c>
    </row>
    <row r="783" spans="2:65" s="12" customFormat="1" ht="11.25">
      <c r="B783" s="150"/>
      <c r="D783" s="144" t="s">
        <v>140</v>
      </c>
      <c r="E783" s="151" t="s">
        <v>1</v>
      </c>
      <c r="F783" s="152" t="s">
        <v>142</v>
      </c>
      <c r="H783" s="151" t="s">
        <v>1</v>
      </c>
      <c r="I783" s="153"/>
      <c r="L783" s="150"/>
      <c r="M783" s="154"/>
      <c r="T783" s="155"/>
      <c r="AT783" s="151" t="s">
        <v>140</v>
      </c>
      <c r="AU783" s="151" t="s">
        <v>90</v>
      </c>
      <c r="AV783" s="12" t="s">
        <v>88</v>
      </c>
      <c r="AW783" s="12" t="s">
        <v>36</v>
      </c>
      <c r="AX783" s="12" t="s">
        <v>80</v>
      </c>
      <c r="AY783" s="151" t="s">
        <v>127</v>
      </c>
    </row>
    <row r="784" spans="2:65" s="13" customFormat="1" ht="11.25">
      <c r="B784" s="156"/>
      <c r="D784" s="144" t="s">
        <v>140</v>
      </c>
      <c r="E784" s="157" t="s">
        <v>1</v>
      </c>
      <c r="F784" s="158" t="s">
        <v>88</v>
      </c>
      <c r="H784" s="159">
        <v>1</v>
      </c>
      <c r="I784" s="160"/>
      <c r="L784" s="156"/>
      <c r="M784" s="161"/>
      <c r="T784" s="162"/>
      <c r="AT784" s="157" t="s">
        <v>140</v>
      </c>
      <c r="AU784" s="157" t="s">
        <v>90</v>
      </c>
      <c r="AV784" s="13" t="s">
        <v>90</v>
      </c>
      <c r="AW784" s="13" t="s">
        <v>36</v>
      </c>
      <c r="AX784" s="13" t="s">
        <v>88</v>
      </c>
      <c r="AY784" s="157" t="s">
        <v>127</v>
      </c>
    </row>
    <row r="785" spans="2:65" s="1" customFormat="1" ht="16.5" customHeight="1">
      <c r="B785" s="31"/>
      <c r="C785" s="131" t="s">
        <v>751</v>
      </c>
      <c r="D785" s="131" t="s">
        <v>129</v>
      </c>
      <c r="E785" s="132" t="s">
        <v>752</v>
      </c>
      <c r="F785" s="133" t="s">
        <v>753</v>
      </c>
      <c r="G785" s="134" t="s">
        <v>203</v>
      </c>
      <c r="H785" s="135">
        <v>14</v>
      </c>
      <c r="I785" s="136"/>
      <c r="J785" s="137">
        <f>ROUND(I785*H785,2)</f>
        <v>0</v>
      </c>
      <c r="K785" s="133" t="s">
        <v>133</v>
      </c>
      <c r="L785" s="31"/>
      <c r="M785" s="138" t="s">
        <v>1</v>
      </c>
      <c r="N785" s="139" t="s">
        <v>45</v>
      </c>
      <c r="P785" s="140">
        <f>O785*H785</f>
        <v>0</v>
      </c>
      <c r="Q785" s="140">
        <v>3.3E-4</v>
      </c>
      <c r="R785" s="140">
        <f>Q785*H785</f>
        <v>4.62E-3</v>
      </c>
      <c r="S785" s="140">
        <v>0</v>
      </c>
      <c r="T785" s="141">
        <f>S785*H785</f>
        <v>0</v>
      </c>
      <c r="AR785" s="142" t="s">
        <v>134</v>
      </c>
      <c r="AT785" s="142" t="s">
        <v>129</v>
      </c>
      <c r="AU785" s="142" t="s">
        <v>90</v>
      </c>
      <c r="AY785" s="16" t="s">
        <v>127</v>
      </c>
      <c r="BE785" s="143">
        <f>IF(N785="základní",J785,0)</f>
        <v>0</v>
      </c>
      <c r="BF785" s="143">
        <f>IF(N785="snížená",J785,0)</f>
        <v>0</v>
      </c>
      <c r="BG785" s="143">
        <f>IF(N785="zákl. přenesená",J785,0)</f>
        <v>0</v>
      </c>
      <c r="BH785" s="143">
        <f>IF(N785="sníž. přenesená",J785,0)</f>
        <v>0</v>
      </c>
      <c r="BI785" s="143">
        <f>IF(N785="nulová",J785,0)</f>
        <v>0</v>
      </c>
      <c r="BJ785" s="16" t="s">
        <v>88</v>
      </c>
      <c r="BK785" s="143">
        <f>ROUND(I785*H785,2)</f>
        <v>0</v>
      </c>
      <c r="BL785" s="16" t="s">
        <v>134</v>
      </c>
      <c r="BM785" s="142" t="s">
        <v>754</v>
      </c>
    </row>
    <row r="786" spans="2:65" s="1" customFormat="1" ht="11.25">
      <c r="B786" s="31"/>
      <c r="D786" s="144" t="s">
        <v>136</v>
      </c>
      <c r="F786" s="145" t="s">
        <v>755</v>
      </c>
      <c r="I786" s="146"/>
      <c r="L786" s="31"/>
      <c r="M786" s="147"/>
      <c r="T786" s="55"/>
      <c r="AT786" s="16" t="s">
        <v>136</v>
      </c>
      <c r="AU786" s="16" t="s">
        <v>90</v>
      </c>
    </row>
    <row r="787" spans="2:65" s="1" customFormat="1" ht="11.25">
      <c r="B787" s="31"/>
      <c r="D787" s="148" t="s">
        <v>138</v>
      </c>
      <c r="F787" s="149" t="s">
        <v>756</v>
      </c>
      <c r="I787" s="146"/>
      <c r="L787" s="31"/>
      <c r="M787" s="147"/>
      <c r="T787" s="55"/>
      <c r="AT787" s="16" t="s">
        <v>138</v>
      </c>
      <c r="AU787" s="16" t="s">
        <v>90</v>
      </c>
    </row>
    <row r="788" spans="2:65" s="12" customFormat="1" ht="11.25">
      <c r="B788" s="150"/>
      <c r="D788" s="144" t="s">
        <v>140</v>
      </c>
      <c r="E788" s="151" t="s">
        <v>1</v>
      </c>
      <c r="F788" s="152" t="s">
        <v>757</v>
      </c>
      <c r="H788" s="151" t="s">
        <v>1</v>
      </c>
      <c r="I788" s="153"/>
      <c r="L788" s="150"/>
      <c r="M788" s="154"/>
      <c r="T788" s="155"/>
      <c r="AT788" s="151" t="s">
        <v>140</v>
      </c>
      <c r="AU788" s="151" t="s">
        <v>90</v>
      </c>
      <c r="AV788" s="12" t="s">
        <v>88</v>
      </c>
      <c r="AW788" s="12" t="s">
        <v>36</v>
      </c>
      <c r="AX788" s="12" t="s">
        <v>80</v>
      </c>
      <c r="AY788" s="151" t="s">
        <v>127</v>
      </c>
    </row>
    <row r="789" spans="2:65" s="12" customFormat="1" ht="11.25">
      <c r="B789" s="150"/>
      <c r="D789" s="144" t="s">
        <v>140</v>
      </c>
      <c r="E789" s="151" t="s">
        <v>1</v>
      </c>
      <c r="F789" s="152" t="s">
        <v>142</v>
      </c>
      <c r="H789" s="151" t="s">
        <v>1</v>
      </c>
      <c r="I789" s="153"/>
      <c r="L789" s="150"/>
      <c r="M789" s="154"/>
      <c r="T789" s="155"/>
      <c r="AT789" s="151" t="s">
        <v>140</v>
      </c>
      <c r="AU789" s="151" t="s">
        <v>90</v>
      </c>
      <c r="AV789" s="12" t="s">
        <v>88</v>
      </c>
      <c r="AW789" s="12" t="s">
        <v>36</v>
      </c>
      <c r="AX789" s="12" t="s">
        <v>80</v>
      </c>
      <c r="AY789" s="151" t="s">
        <v>127</v>
      </c>
    </row>
    <row r="790" spans="2:65" s="13" customFormat="1" ht="11.25">
      <c r="B790" s="156"/>
      <c r="D790" s="144" t="s">
        <v>140</v>
      </c>
      <c r="E790" s="157" t="s">
        <v>1</v>
      </c>
      <c r="F790" s="158" t="s">
        <v>239</v>
      </c>
      <c r="H790" s="159">
        <v>14</v>
      </c>
      <c r="I790" s="160"/>
      <c r="L790" s="156"/>
      <c r="M790" s="161"/>
      <c r="T790" s="162"/>
      <c r="AT790" s="157" t="s">
        <v>140</v>
      </c>
      <c r="AU790" s="157" t="s">
        <v>90</v>
      </c>
      <c r="AV790" s="13" t="s">
        <v>90</v>
      </c>
      <c r="AW790" s="13" t="s">
        <v>36</v>
      </c>
      <c r="AX790" s="13" t="s">
        <v>80</v>
      </c>
      <c r="AY790" s="157" t="s">
        <v>127</v>
      </c>
    </row>
    <row r="791" spans="2:65" s="14" customFormat="1" ht="11.25">
      <c r="B791" s="163"/>
      <c r="D791" s="144" t="s">
        <v>140</v>
      </c>
      <c r="E791" s="164" t="s">
        <v>1</v>
      </c>
      <c r="F791" s="165" t="s">
        <v>146</v>
      </c>
      <c r="H791" s="166">
        <v>14</v>
      </c>
      <c r="I791" s="167"/>
      <c r="L791" s="163"/>
      <c r="M791" s="168"/>
      <c r="T791" s="169"/>
      <c r="AT791" s="164" t="s">
        <v>140</v>
      </c>
      <c r="AU791" s="164" t="s">
        <v>90</v>
      </c>
      <c r="AV791" s="14" t="s">
        <v>134</v>
      </c>
      <c r="AW791" s="14" t="s">
        <v>36</v>
      </c>
      <c r="AX791" s="14" t="s">
        <v>88</v>
      </c>
      <c r="AY791" s="164" t="s">
        <v>127</v>
      </c>
    </row>
    <row r="792" spans="2:65" s="1" customFormat="1" ht="16.5" customHeight="1">
      <c r="B792" s="31"/>
      <c r="C792" s="170" t="s">
        <v>758</v>
      </c>
      <c r="D792" s="170" t="s">
        <v>309</v>
      </c>
      <c r="E792" s="171" t="s">
        <v>759</v>
      </c>
      <c r="F792" s="172" t="s">
        <v>760</v>
      </c>
      <c r="G792" s="173" t="s">
        <v>203</v>
      </c>
      <c r="H792" s="174">
        <v>14</v>
      </c>
      <c r="I792" s="175"/>
      <c r="J792" s="176">
        <f>ROUND(I792*H792,2)</f>
        <v>0</v>
      </c>
      <c r="K792" s="172" t="s">
        <v>133</v>
      </c>
      <c r="L792" s="177"/>
      <c r="M792" s="178" t="s">
        <v>1</v>
      </c>
      <c r="N792" s="179" t="s">
        <v>45</v>
      </c>
      <c r="P792" s="140">
        <f>O792*H792</f>
        <v>0</v>
      </c>
      <c r="Q792" s="140">
        <v>1E-4</v>
      </c>
      <c r="R792" s="140">
        <f>Q792*H792</f>
        <v>1.4E-3</v>
      </c>
      <c r="S792" s="140">
        <v>0</v>
      </c>
      <c r="T792" s="141">
        <f>S792*H792</f>
        <v>0</v>
      </c>
      <c r="AR792" s="142" t="s">
        <v>200</v>
      </c>
      <c r="AT792" s="142" t="s">
        <v>309</v>
      </c>
      <c r="AU792" s="142" t="s">
        <v>90</v>
      </c>
      <c r="AY792" s="16" t="s">
        <v>127</v>
      </c>
      <c r="BE792" s="143">
        <f>IF(N792="základní",J792,0)</f>
        <v>0</v>
      </c>
      <c r="BF792" s="143">
        <f>IF(N792="snížená",J792,0)</f>
        <v>0</v>
      </c>
      <c r="BG792" s="143">
        <f>IF(N792="zákl. přenesená",J792,0)</f>
        <v>0</v>
      </c>
      <c r="BH792" s="143">
        <f>IF(N792="sníž. přenesená",J792,0)</f>
        <v>0</v>
      </c>
      <c r="BI792" s="143">
        <f>IF(N792="nulová",J792,0)</f>
        <v>0</v>
      </c>
      <c r="BJ792" s="16" t="s">
        <v>88</v>
      </c>
      <c r="BK792" s="143">
        <f>ROUND(I792*H792,2)</f>
        <v>0</v>
      </c>
      <c r="BL792" s="16" t="s">
        <v>134</v>
      </c>
      <c r="BM792" s="142" t="s">
        <v>761</v>
      </c>
    </row>
    <row r="793" spans="2:65" s="1" customFormat="1" ht="19.5">
      <c r="B793" s="31"/>
      <c r="D793" s="144" t="s">
        <v>136</v>
      </c>
      <c r="F793" s="145" t="s">
        <v>762</v>
      </c>
      <c r="I793" s="146"/>
      <c r="L793" s="31"/>
      <c r="M793" s="147"/>
      <c r="T793" s="55"/>
      <c r="AT793" s="16" t="s">
        <v>136</v>
      </c>
      <c r="AU793" s="16" t="s">
        <v>90</v>
      </c>
    </row>
    <row r="794" spans="2:65" s="12" customFormat="1" ht="11.25">
      <c r="B794" s="150"/>
      <c r="D794" s="144" t="s">
        <v>140</v>
      </c>
      <c r="E794" s="151" t="s">
        <v>1</v>
      </c>
      <c r="F794" s="152" t="s">
        <v>757</v>
      </c>
      <c r="H794" s="151" t="s">
        <v>1</v>
      </c>
      <c r="I794" s="153"/>
      <c r="L794" s="150"/>
      <c r="M794" s="154"/>
      <c r="T794" s="155"/>
      <c r="AT794" s="151" t="s">
        <v>140</v>
      </c>
      <c r="AU794" s="151" t="s">
        <v>90</v>
      </c>
      <c r="AV794" s="12" t="s">
        <v>88</v>
      </c>
      <c r="AW794" s="12" t="s">
        <v>36</v>
      </c>
      <c r="AX794" s="12" t="s">
        <v>80</v>
      </c>
      <c r="AY794" s="151" t="s">
        <v>127</v>
      </c>
    </row>
    <row r="795" spans="2:65" s="12" customFormat="1" ht="11.25">
      <c r="B795" s="150"/>
      <c r="D795" s="144" t="s">
        <v>140</v>
      </c>
      <c r="E795" s="151" t="s">
        <v>1</v>
      </c>
      <c r="F795" s="152" t="s">
        <v>142</v>
      </c>
      <c r="H795" s="151" t="s">
        <v>1</v>
      </c>
      <c r="I795" s="153"/>
      <c r="L795" s="150"/>
      <c r="M795" s="154"/>
      <c r="T795" s="155"/>
      <c r="AT795" s="151" t="s">
        <v>140</v>
      </c>
      <c r="AU795" s="151" t="s">
        <v>90</v>
      </c>
      <c r="AV795" s="12" t="s">
        <v>88</v>
      </c>
      <c r="AW795" s="12" t="s">
        <v>36</v>
      </c>
      <c r="AX795" s="12" t="s">
        <v>80</v>
      </c>
      <c r="AY795" s="151" t="s">
        <v>127</v>
      </c>
    </row>
    <row r="796" spans="2:65" s="13" customFormat="1" ht="11.25">
      <c r="B796" s="156"/>
      <c r="D796" s="144" t="s">
        <v>140</v>
      </c>
      <c r="E796" s="157" t="s">
        <v>1</v>
      </c>
      <c r="F796" s="158" t="s">
        <v>239</v>
      </c>
      <c r="H796" s="159">
        <v>14</v>
      </c>
      <c r="I796" s="160"/>
      <c r="L796" s="156"/>
      <c r="M796" s="161"/>
      <c r="T796" s="162"/>
      <c r="AT796" s="157" t="s">
        <v>140</v>
      </c>
      <c r="AU796" s="157" t="s">
        <v>90</v>
      </c>
      <c r="AV796" s="13" t="s">
        <v>90</v>
      </c>
      <c r="AW796" s="13" t="s">
        <v>36</v>
      </c>
      <c r="AX796" s="13" t="s">
        <v>80</v>
      </c>
      <c r="AY796" s="157" t="s">
        <v>127</v>
      </c>
    </row>
    <row r="797" spans="2:65" s="14" customFormat="1" ht="11.25">
      <c r="B797" s="163"/>
      <c r="D797" s="144" t="s">
        <v>140</v>
      </c>
      <c r="E797" s="164" t="s">
        <v>1</v>
      </c>
      <c r="F797" s="165" t="s">
        <v>146</v>
      </c>
      <c r="H797" s="166">
        <v>14</v>
      </c>
      <c r="I797" s="167"/>
      <c r="L797" s="163"/>
      <c r="M797" s="168"/>
      <c r="T797" s="169"/>
      <c r="AT797" s="164" t="s">
        <v>140</v>
      </c>
      <c r="AU797" s="164" t="s">
        <v>90</v>
      </c>
      <c r="AV797" s="14" t="s">
        <v>134</v>
      </c>
      <c r="AW797" s="14" t="s">
        <v>36</v>
      </c>
      <c r="AX797" s="14" t="s">
        <v>88</v>
      </c>
      <c r="AY797" s="164" t="s">
        <v>127</v>
      </c>
    </row>
    <row r="798" spans="2:65" s="1" customFormat="1" ht="21.75" customHeight="1">
      <c r="B798" s="31"/>
      <c r="C798" s="131" t="s">
        <v>763</v>
      </c>
      <c r="D798" s="131" t="s">
        <v>129</v>
      </c>
      <c r="E798" s="132" t="s">
        <v>764</v>
      </c>
      <c r="F798" s="133" t="s">
        <v>765</v>
      </c>
      <c r="G798" s="134" t="s">
        <v>158</v>
      </c>
      <c r="H798" s="135">
        <v>130</v>
      </c>
      <c r="I798" s="136"/>
      <c r="J798" s="137">
        <f>ROUND(I798*H798,2)</f>
        <v>0</v>
      </c>
      <c r="K798" s="133" t="s">
        <v>133</v>
      </c>
      <c r="L798" s="31"/>
      <c r="M798" s="138" t="s">
        <v>1</v>
      </c>
      <c r="N798" s="139" t="s">
        <v>45</v>
      </c>
      <c r="P798" s="140">
        <f>O798*H798</f>
        <v>0</v>
      </c>
      <c r="Q798" s="140">
        <v>1.9000000000000001E-4</v>
      </c>
      <c r="R798" s="140">
        <f>Q798*H798</f>
        <v>2.47E-2</v>
      </c>
      <c r="S798" s="140">
        <v>0</v>
      </c>
      <c r="T798" s="141">
        <f>S798*H798</f>
        <v>0</v>
      </c>
      <c r="AR798" s="142" t="s">
        <v>134</v>
      </c>
      <c r="AT798" s="142" t="s">
        <v>129</v>
      </c>
      <c r="AU798" s="142" t="s">
        <v>90</v>
      </c>
      <c r="AY798" s="16" t="s">
        <v>127</v>
      </c>
      <c r="BE798" s="143">
        <f>IF(N798="základní",J798,0)</f>
        <v>0</v>
      </c>
      <c r="BF798" s="143">
        <f>IF(N798="snížená",J798,0)</f>
        <v>0</v>
      </c>
      <c r="BG798" s="143">
        <f>IF(N798="zákl. přenesená",J798,0)</f>
        <v>0</v>
      </c>
      <c r="BH798" s="143">
        <f>IF(N798="sníž. přenesená",J798,0)</f>
        <v>0</v>
      </c>
      <c r="BI798" s="143">
        <f>IF(N798="nulová",J798,0)</f>
        <v>0</v>
      </c>
      <c r="BJ798" s="16" t="s">
        <v>88</v>
      </c>
      <c r="BK798" s="143">
        <f>ROUND(I798*H798,2)</f>
        <v>0</v>
      </c>
      <c r="BL798" s="16" t="s">
        <v>134</v>
      </c>
      <c r="BM798" s="142" t="s">
        <v>766</v>
      </c>
    </row>
    <row r="799" spans="2:65" s="1" customFormat="1" ht="11.25">
      <c r="B799" s="31"/>
      <c r="D799" s="144" t="s">
        <v>136</v>
      </c>
      <c r="F799" s="145" t="s">
        <v>767</v>
      </c>
      <c r="I799" s="146"/>
      <c r="L799" s="31"/>
      <c r="M799" s="147"/>
      <c r="T799" s="55"/>
      <c r="AT799" s="16" t="s">
        <v>136</v>
      </c>
      <c r="AU799" s="16" t="s">
        <v>90</v>
      </c>
    </row>
    <row r="800" spans="2:65" s="1" customFormat="1" ht="11.25">
      <c r="B800" s="31"/>
      <c r="D800" s="148" t="s">
        <v>138</v>
      </c>
      <c r="F800" s="149" t="s">
        <v>768</v>
      </c>
      <c r="I800" s="146"/>
      <c r="L800" s="31"/>
      <c r="M800" s="147"/>
      <c r="T800" s="55"/>
      <c r="AT800" s="16" t="s">
        <v>138</v>
      </c>
      <c r="AU800" s="16" t="s">
        <v>90</v>
      </c>
    </row>
    <row r="801" spans="2:65" s="12" customFormat="1" ht="11.25">
      <c r="B801" s="150"/>
      <c r="D801" s="144" t="s">
        <v>140</v>
      </c>
      <c r="E801" s="151" t="s">
        <v>1</v>
      </c>
      <c r="F801" s="152" t="s">
        <v>769</v>
      </c>
      <c r="H801" s="151" t="s">
        <v>1</v>
      </c>
      <c r="I801" s="153"/>
      <c r="L801" s="150"/>
      <c r="M801" s="154"/>
      <c r="T801" s="155"/>
      <c r="AT801" s="151" t="s">
        <v>140</v>
      </c>
      <c r="AU801" s="151" t="s">
        <v>90</v>
      </c>
      <c r="AV801" s="12" t="s">
        <v>88</v>
      </c>
      <c r="AW801" s="12" t="s">
        <v>36</v>
      </c>
      <c r="AX801" s="12" t="s">
        <v>80</v>
      </c>
      <c r="AY801" s="151" t="s">
        <v>127</v>
      </c>
    </row>
    <row r="802" spans="2:65" s="12" customFormat="1" ht="11.25">
      <c r="B802" s="150"/>
      <c r="D802" s="144" t="s">
        <v>140</v>
      </c>
      <c r="E802" s="151" t="s">
        <v>1</v>
      </c>
      <c r="F802" s="152" t="s">
        <v>142</v>
      </c>
      <c r="H802" s="151" t="s">
        <v>1</v>
      </c>
      <c r="I802" s="153"/>
      <c r="L802" s="150"/>
      <c r="M802" s="154"/>
      <c r="T802" s="155"/>
      <c r="AT802" s="151" t="s">
        <v>140</v>
      </c>
      <c r="AU802" s="151" t="s">
        <v>90</v>
      </c>
      <c r="AV802" s="12" t="s">
        <v>88</v>
      </c>
      <c r="AW802" s="12" t="s">
        <v>36</v>
      </c>
      <c r="AX802" s="12" t="s">
        <v>80</v>
      </c>
      <c r="AY802" s="151" t="s">
        <v>127</v>
      </c>
    </row>
    <row r="803" spans="2:65" s="13" customFormat="1" ht="11.25">
      <c r="B803" s="156"/>
      <c r="D803" s="144" t="s">
        <v>140</v>
      </c>
      <c r="E803" s="157" t="s">
        <v>1</v>
      </c>
      <c r="F803" s="158" t="s">
        <v>637</v>
      </c>
      <c r="H803" s="159">
        <v>80</v>
      </c>
      <c r="I803" s="160"/>
      <c r="L803" s="156"/>
      <c r="M803" s="161"/>
      <c r="T803" s="162"/>
      <c r="AT803" s="157" t="s">
        <v>140</v>
      </c>
      <c r="AU803" s="157" t="s">
        <v>90</v>
      </c>
      <c r="AV803" s="13" t="s">
        <v>90</v>
      </c>
      <c r="AW803" s="13" t="s">
        <v>36</v>
      </c>
      <c r="AX803" s="13" t="s">
        <v>80</v>
      </c>
      <c r="AY803" s="157" t="s">
        <v>127</v>
      </c>
    </row>
    <row r="804" spans="2:65" s="12" customFormat="1" ht="11.25">
      <c r="B804" s="150"/>
      <c r="D804" s="144" t="s">
        <v>140</v>
      </c>
      <c r="E804" s="151" t="s">
        <v>1</v>
      </c>
      <c r="F804" s="152" t="s">
        <v>144</v>
      </c>
      <c r="H804" s="151" t="s">
        <v>1</v>
      </c>
      <c r="I804" s="153"/>
      <c r="L804" s="150"/>
      <c r="M804" s="154"/>
      <c r="T804" s="155"/>
      <c r="AT804" s="151" t="s">
        <v>140</v>
      </c>
      <c r="AU804" s="151" t="s">
        <v>90</v>
      </c>
      <c r="AV804" s="12" t="s">
        <v>88</v>
      </c>
      <c r="AW804" s="12" t="s">
        <v>36</v>
      </c>
      <c r="AX804" s="12" t="s">
        <v>80</v>
      </c>
      <c r="AY804" s="151" t="s">
        <v>127</v>
      </c>
    </row>
    <row r="805" spans="2:65" s="13" customFormat="1" ht="11.25">
      <c r="B805" s="156"/>
      <c r="D805" s="144" t="s">
        <v>140</v>
      </c>
      <c r="E805" s="157" t="s">
        <v>1</v>
      </c>
      <c r="F805" s="158" t="s">
        <v>481</v>
      </c>
      <c r="H805" s="159">
        <v>50</v>
      </c>
      <c r="I805" s="160"/>
      <c r="L805" s="156"/>
      <c r="M805" s="161"/>
      <c r="T805" s="162"/>
      <c r="AT805" s="157" t="s">
        <v>140</v>
      </c>
      <c r="AU805" s="157" t="s">
        <v>90</v>
      </c>
      <c r="AV805" s="13" t="s">
        <v>90</v>
      </c>
      <c r="AW805" s="13" t="s">
        <v>36</v>
      </c>
      <c r="AX805" s="13" t="s">
        <v>80</v>
      </c>
      <c r="AY805" s="157" t="s">
        <v>127</v>
      </c>
    </row>
    <row r="806" spans="2:65" s="14" customFormat="1" ht="11.25">
      <c r="B806" s="163"/>
      <c r="D806" s="144" t="s">
        <v>140</v>
      </c>
      <c r="E806" s="164" t="s">
        <v>1</v>
      </c>
      <c r="F806" s="165" t="s">
        <v>146</v>
      </c>
      <c r="H806" s="166">
        <v>130</v>
      </c>
      <c r="I806" s="167"/>
      <c r="L806" s="163"/>
      <c r="M806" s="168"/>
      <c r="T806" s="169"/>
      <c r="AT806" s="164" t="s">
        <v>140</v>
      </c>
      <c r="AU806" s="164" t="s">
        <v>90</v>
      </c>
      <c r="AV806" s="14" t="s">
        <v>134</v>
      </c>
      <c r="AW806" s="14" t="s">
        <v>36</v>
      </c>
      <c r="AX806" s="14" t="s">
        <v>88</v>
      </c>
      <c r="AY806" s="164" t="s">
        <v>127</v>
      </c>
    </row>
    <row r="807" spans="2:65" s="1" customFormat="1" ht="21.75" customHeight="1">
      <c r="B807" s="31"/>
      <c r="C807" s="131" t="s">
        <v>770</v>
      </c>
      <c r="D807" s="131" t="s">
        <v>129</v>
      </c>
      <c r="E807" s="132" t="s">
        <v>771</v>
      </c>
      <c r="F807" s="133" t="s">
        <v>772</v>
      </c>
      <c r="G807" s="134" t="s">
        <v>158</v>
      </c>
      <c r="H807" s="135">
        <v>91</v>
      </c>
      <c r="I807" s="136"/>
      <c r="J807" s="137">
        <f>ROUND(I807*H807,2)</f>
        <v>0</v>
      </c>
      <c r="K807" s="133" t="s">
        <v>133</v>
      </c>
      <c r="L807" s="31"/>
      <c r="M807" s="138" t="s">
        <v>1</v>
      </c>
      <c r="N807" s="139" t="s">
        <v>45</v>
      </c>
      <c r="P807" s="140">
        <f>O807*H807</f>
        <v>0</v>
      </c>
      <c r="Q807" s="140">
        <v>9.0000000000000006E-5</v>
      </c>
      <c r="R807" s="140">
        <f>Q807*H807</f>
        <v>8.1900000000000011E-3</v>
      </c>
      <c r="S807" s="140">
        <v>0</v>
      </c>
      <c r="T807" s="141">
        <f>S807*H807</f>
        <v>0</v>
      </c>
      <c r="AR807" s="142" t="s">
        <v>134</v>
      </c>
      <c r="AT807" s="142" t="s">
        <v>129</v>
      </c>
      <c r="AU807" s="142" t="s">
        <v>90</v>
      </c>
      <c r="AY807" s="16" t="s">
        <v>127</v>
      </c>
      <c r="BE807" s="143">
        <f>IF(N807="základní",J807,0)</f>
        <v>0</v>
      </c>
      <c r="BF807" s="143">
        <f>IF(N807="snížená",J807,0)</f>
        <v>0</v>
      </c>
      <c r="BG807" s="143">
        <f>IF(N807="zákl. přenesená",J807,0)</f>
        <v>0</v>
      </c>
      <c r="BH807" s="143">
        <f>IF(N807="sníž. přenesená",J807,0)</f>
        <v>0</v>
      </c>
      <c r="BI807" s="143">
        <f>IF(N807="nulová",J807,0)</f>
        <v>0</v>
      </c>
      <c r="BJ807" s="16" t="s">
        <v>88</v>
      </c>
      <c r="BK807" s="143">
        <f>ROUND(I807*H807,2)</f>
        <v>0</v>
      </c>
      <c r="BL807" s="16" t="s">
        <v>134</v>
      </c>
      <c r="BM807" s="142" t="s">
        <v>773</v>
      </c>
    </row>
    <row r="808" spans="2:65" s="1" customFormat="1" ht="11.25">
      <c r="B808" s="31"/>
      <c r="D808" s="144" t="s">
        <v>136</v>
      </c>
      <c r="F808" s="145" t="s">
        <v>774</v>
      </c>
      <c r="I808" s="146"/>
      <c r="L808" s="31"/>
      <c r="M808" s="147"/>
      <c r="T808" s="55"/>
      <c r="AT808" s="16" t="s">
        <v>136</v>
      </c>
      <c r="AU808" s="16" t="s">
        <v>90</v>
      </c>
    </row>
    <row r="809" spans="2:65" s="1" customFormat="1" ht="11.25">
      <c r="B809" s="31"/>
      <c r="D809" s="148" t="s">
        <v>138</v>
      </c>
      <c r="F809" s="149" t="s">
        <v>775</v>
      </c>
      <c r="I809" s="146"/>
      <c r="L809" s="31"/>
      <c r="M809" s="147"/>
      <c r="T809" s="55"/>
      <c r="AT809" s="16" t="s">
        <v>138</v>
      </c>
      <c r="AU809" s="16" t="s">
        <v>90</v>
      </c>
    </row>
    <row r="810" spans="2:65" s="12" customFormat="1" ht="11.25">
      <c r="B810" s="150"/>
      <c r="D810" s="144" t="s">
        <v>140</v>
      </c>
      <c r="E810" s="151" t="s">
        <v>1</v>
      </c>
      <c r="F810" s="152" t="s">
        <v>757</v>
      </c>
      <c r="H810" s="151" t="s">
        <v>1</v>
      </c>
      <c r="I810" s="153"/>
      <c r="L810" s="150"/>
      <c r="M810" s="154"/>
      <c r="T810" s="155"/>
      <c r="AT810" s="151" t="s">
        <v>140</v>
      </c>
      <c r="AU810" s="151" t="s">
        <v>90</v>
      </c>
      <c r="AV810" s="12" t="s">
        <v>88</v>
      </c>
      <c r="AW810" s="12" t="s">
        <v>36</v>
      </c>
      <c r="AX810" s="12" t="s">
        <v>80</v>
      </c>
      <c r="AY810" s="151" t="s">
        <v>127</v>
      </c>
    </row>
    <row r="811" spans="2:65" s="12" customFormat="1" ht="11.25">
      <c r="B811" s="150"/>
      <c r="D811" s="144" t="s">
        <v>140</v>
      </c>
      <c r="E811" s="151" t="s">
        <v>1</v>
      </c>
      <c r="F811" s="152" t="s">
        <v>142</v>
      </c>
      <c r="H811" s="151" t="s">
        <v>1</v>
      </c>
      <c r="I811" s="153"/>
      <c r="L811" s="150"/>
      <c r="M811" s="154"/>
      <c r="T811" s="155"/>
      <c r="AT811" s="151" t="s">
        <v>140</v>
      </c>
      <c r="AU811" s="151" t="s">
        <v>90</v>
      </c>
      <c r="AV811" s="12" t="s">
        <v>88</v>
      </c>
      <c r="AW811" s="12" t="s">
        <v>36</v>
      </c>
      <c r="AX811" s="12" t="s">
        <v>80</v>
      </c>
      <c r="AY811" s="151" t="s">
        <v>127</v>
      </c>
    </row>
    <row r="812" spans="2:65" s="13" customFormat="1" ht="11.25">
      <c r="B812" s="156"/>
      <c r="D812" s="144" t="s">
        <v>140</v>
      </c>
      <c r="E812" s="157" t="s">
        <v>1</v>
      </c>
      <c r="F812" s="158" t="s">
        <v>343</v>
      </c>
      <c r="H812" s="159">
        <v>57</v>
      </c>
      <c r="I812" s="160"/>
      <c r="L812" s="156"/>
      <c r="M812" s="161"/>
      <c r="T812" s="162"/>
      <c r="AT812" s="157" t="s">
        <v>140</v>
      </c>
      <c r="AU812" s="157" t="s">
        <v>90</v>
      </c>
      <c r="AV812" s="13" t="s">
        <v>90</v>
      </c>
      <c r="AW812" s="13" t="s">
        <v>36</v>
      </c>
      <c r="AX812" s="13" t="s">
        <v>80</v>
      </c>
      <c r="AY812" s="157" t="s">
        <v>127</v>
      </c>
    </row>
    <row r="813" spans="2:65" s="12" customFormat="1" ht="11.25">
      <c r="B813" s="150"/>
      <c r="D813" s="144" t="s">
        <v>140</v>
      </c>
      <c r="E813" s="151" t="s">
        <v>1</v>
      </c>
      <c r="F813" s="152" t="s">
        <v>144</v>
      </c>
      <c r="H813" s="151" t="s">
        <v>1</v>
      </c>
      <c r="I813" s="153"/>
      <c r="L813" s="150"/>
      <c r="M813" s="154"/>
      <c r="T813" s="155"/>
      <c r="AT813" s="151" t="s">
        <v>140</v>
      </c>
      <c r="AU813" s="151" t="s">
        <v>90</v>
      </c>
      <c r="AV813" s="12" t="s">
        <v>88</v>
      </c>
      <c r="AW813" s="12" t="s">
        <v>36</v>
      </c>
      <c r="AX813" s="12" t="s">
        <v>80</v>
      </c>
      <c r="AY813" s="151" t="s">
        <v>127</v>
      </c>
    </row>
    <row r="814" spans="2:65" s="13" customFormat="1" ht="11.25">
      <c r="B814" s="156"/>
      <c r="D814" s="144" t="s">
        <v>140</v>
      </c>
      <c r="E814" s="157" t="s">
        <v>1</v>
      </c>
      <c r="F814" s="158" t="s">
        <v>392</v>
      </c>
      <c r="H814" s="159">
        <v>34</v>
      </c>
      <c r="I814" s="160"/>
      <c r="L814" s="156"/>
      <c r="M814" s="161"/>
      <c r="T814" s="162"/>
      <c r="AT814" s="157" t="s">
        <v>140</v>
      </c>
      <c r="AU814" s="157" t="s">
        <v>90</v>
      </c>
      <c r="AV814" s="13" t="s">
        <v>90</v>
      </c>
      <c r="AW814" s="13" t="s">
        <v>36</v>
      </c>
      <c r="AX814" s="13" t="s">
        <v>80</v>
      </c>
      <c r="AY814" s="157" t="s">
        <v>127</v>
      </c>
    </row>
    <row r="815" spans="2:65" s="14" customFormat="1" ht="11.25">
      <c r="B815" s="163"/>
      <c r="D815" s="144" t="s">
        <v>140</v>
      </c>
      <c r="E815" s="164" t="s">
        <v>1</v>
      </c>
      <c r="F815" s="165" t="s">
        <v>146</v>
      </c>
      <c r="H815" s="166">
        <v>91</v>
      </c>
      <c r="I815" s="167"/>
      <c r="L815" s="163"/>
      <c r="M815" s="168"/>
      <c r="T815" s="169"/>
      <c r="AT815" s="164" t="s">
        <v>140</v>
      </c>
      <c r="AU815" s="164" t="s">
        <v>90</v>
      </c>
      <c r="AV815" s="14" t="s">
        <v>134</v>
      </c>
      <c r="AW815" s="14" t="s">
        <v>36</v>
      </c>
      <c r="AX815" s="14" t="s">
        <v>88</v>
      </c>
      <c r="AY815" s="164" t="s">
        <v>127</v>
      </c>
    </row>
    <row r="816" spans="2:65" s="1" customFormat="1" ht="21.75" customHeight="1">
      <c r="B816" s="31"/>
      <c r="C816" s="170" t="s">
        <v>776</v>
      </c>
      <c r="D816" s="170" t="s">
        <v>309</v>
      </c>
      <c r="E816" s="171" t="s">
        <v>777</v>
      </c>
      <c r="F816" s="172" t="s">
        <v>778</v>
      </c>
      <c r="G816" s="173" t="s">
        <v>779</v>
      </c>
      <c r="H816" s="174">
        <v>1</v>
      </c>
      <c r="I816" s="175"/>
      <c r="J816" s="176">
        <f>ROUND(I816*H816,2)</f>
        <v>0</v>
      </c>
      <c r="K816" s="172" t="s">
        <v>1</v>
      </c>
      <c r="L816" s="177"/>
      <c r="M816" s="178" t="s">
        <v>1</v>
      </c>
      <c r="N816" s="179" t="s">
        <v>45</v>
      </c>
      <c r="P816" s="140">
        <f>O816*H816</f>
        <v>0</v>
      </c>
      <c r="Q816" s="140">
        <v>0.02</v>
      </c>
      <c r="R816" s="140">
        <f>Q816*H816</f>
        <v>0.02</v>
      </c>
      <c r="S816" s="140">
        <v>0</v>
      </c>
      <c r="T816" s="141">
        <f>S816*H816</f>
        <v>0</v>
      </c>
      <c r="AR816" s="142" t="s">
        <v>200</v>
      </c>
      <c r="AT816" s="142" t="s">
        <v>309</v>
      </c>
      <c r="AU816" s="142" t="s">
        <v>90</v>
      </c>
      <c r="AY816" s="16" t="s">
        <v>127</v>
      </c>
      <c r="BE816" s="143">
        <f>IF(N816="základní",J816,0)</f>
        <v>0</v>
      </c>
      <c r="BF816" s="143">
        <f>IF(N816="snížená",J816,0)</f>
        <v>0</v>
      </c>
      <c r="BG816" s="143">
        <f>IF(N816="zákl. přenesená",J816,0)</f>
        <v>0</v>
      </c>
      <c r="BH816" s="143">
        <f>IF(N816="sníž. přenesená",J816,0)</f>
        <v>0</v>
      </c>
      <c r="BI816" s="143">
        <f>IF(N816="nulová",J816,0)</f>
        <v>0</v>
      </c>
      <c r="BJ816" s="16" t="s">
        <v>88</v>
      </c>
      <c r="BK816" s="143">
        <f>ROUND(I816*H816,2)</f>
        <v>0</v>
      </c>
      <c r="BL816" s="16" t="s">
        <v>134</v>
      </c>
      <c r="BM816" s="142" t="s">
        <v>780</v>
      </c>
    </row>
    <row r="817" spans="2:65" s="1" customFormat="1" ht="11.25">
      <c r="B817" s="31"/>
      <c r="D817" s="144" t="s">
        <v>136</v>
      </c>
      <c r="F817" s="145" t="s">
        <v>778</v>
      </c>
      <c r="I817" s="146"/>
      <c r="L817" s="31"/>
      <c r="M817" s="147"/>
      <c r="T817" s="55"/>
      <c r="AT817" s="16" t="s">
        <v>136</v>
      </c>
      <c r="AU817" s="16" t="s">
        <v>90</v>
      </c>
    </row>
    <row r="818" spans="2:65" s="12" customFormat="1" ht="11.25">
      <c r="B818" s="150"/>
      <c r="D818" s="144" t="s">
        <v>140</v>
      </c>
      <c r="E818" s="151" t="s">
        <v>1</v>
      </c>
      <c r="F818" s="152" t="s">
        <v>781</v>
      </c>
      <c r="H818" s="151" t="s">
        <v>1</v>
      </c>
      <c r="I818" s="153"/>
      <c r="L818" s="150"/>
      <c r="M818" s="154"/>
      <c r="T818" s="155"/>
      <c r="AT818" s="151" t="s">
        <v>140</v>
      </c>
      <c r="AU818" s="151" t="s">
        <v>90</v>
      </c>
      <c r="AV818" s="12" t="s">
        <v>88</v>
      </c>
      <c r="AW818" s="12" t="s">
        <v>36</v>
      </c>
      <c r="AX818" s="12" t="s">
        <v>80</v>
      </c>
      <c r="AY818" s="151" t="s">
        <v>127</v>
      </c>
    </row>
    <row r="819" spans="2:65" s="13" customFormat="1" ht="11.25">
      <c r="B819" s="156"/>
      <c r="D819" s="144" t="s">
        <v>140</v>
      </c>
      <c r="E819" s="157" t="s">
        <v>1</v>
      </c>
      <c r="F819" s="158" t="s">
        <v>88</v>
      </c>
      <c r="H819" s="159">
        <v>1</v>
      </c>
      <c r="I819" s="160"/>
      <c r="L819" s="156"/>
      <c r="M819" s="161"/>
      <c r="T819" s="162"/>
      <c r="AT819" s="157" t="s">
        <v>140</v>
      </c>
      <c r="AU819" s="157" t="s">
        <v>90</v>
      </c>
      <c r="AV819" s="13" t="s">
        <v>90</v>
      </c>
      <c r="AW819" s="13" t="s">
        <v>36</v>
      </c>
      <c r="AX819" s="13" t="s">
        <v>80</v>
      </c>
      <c r="AY819" s="157" t="s">
        <v>127</v>
      </c>
    </row>
    <row r="820" spans="2:65" s="11" customFormat="1" ht="22.9" customHeight="1">
      <c r="B820" s="119"/>
      <c r="D820" s="120" t="s">
        <v>79</v>
      </c>
      <c r="E820" s="129" t="s">
        <v>207</v>
      </c>
      <c r="F820" s="129" t="s">
        <v>782</v>
      </c>
      <c r="I820" s="122"/>
      <c r="J820" s="130">
        <f>BK820</f>
        <v>0</v>
      </c>
      <c r="L820" s="119"/>
      <c r="M820" s="124"/>
      <c r="P820" s="125">
        <f>SUM(P821:P845)</f>
        <v>0</v>
      </c>
      <c r="R820" s="125">
        <f>SUM(R821:R845)</f>
        <v>0.84401999999999999</v>
      </c>
      <c r="T820" s="126">
        <f>SUM(T821:T845)</f>
        <v>0</v>
      </c>
      <c r="AR820" s="120" t="s">
        <v>88</v>
      </c>
      <c r="AT820" s="127" t="s">
        <v>79</v>
      </c>
      <c r="AU820" s="127" t="s">
        <v>88</v>
      </c>
      <c r="AY820" s="120" t="s">
        <v>127</v>
      </c>
      <c r="BK820" s="128">
        <f>SUM(BK821:BK845)</f>
        <v>0</v>
      </c>
    </row>
    <row r="821" spans="2:65" s="1" customFormat="1" ht="24.2" customHeight="1">
      <c r="B821" s="31"/>
      <c r="C821" s="131" t="s">
        <v>783</v>
      </c>
      <c r="D821" s="131" t="s">
        <v>129</v>
      </c>
      <c r="E821" s="132" t="s">
        <v>784</v>
      </c>
      <c r="F821" s="133" t="s">
        <v>785</v>
      </c>
      <c r="G821" s="134" t="s">
        <v>158</v>
      </c>
      <c r="H821" s="135">
        <v>6</v>
      </c>
      <c r="I821" s="136"/>
      <c r="J821" s="137">
        <f>ROUND(I821*H821,2)</f>
        <v>0</v>
      </c>
      <c r="K821" s="133" t="s">
        <v>133</v>
      </c>
      <c r="L821" s="31"/>
      <c r="M821" s="138" t="s">
        <v>1</v>
      </c>
      <c r="N821" s="139" t="s">
        <v>45</v>
      </c>
      <c r="P821" s="140">
        <f>O821*H821</f>
        <v>0</v>
      </c>
      <c r="Q821" s="140">
        <v>0.14066999999999999</v>
      </c>
      <c r="R821" s="140">
        <f>Q821*H821</f>
        <v>0.84401999999999999</v>
      </c>
      <c r="S821" s="140">
        <v>0</v>
      </c>
      <c r="T821" s="141">
        <f>S821*H821</f>
        <v>0</v>
      </c>
      <c r="AR821" s="142" t="s">
        <v>134</v>
      </c>
      <c r="AT821" s="142" t="s">
        <v>129</v>
      </c>
      <c r="AU821" s="142" t="s">
        <v>90</v>
      </c>
      <c r="AY821" s="16" t="s">
        <v>127</v>
      </c>
      <c r="BE821" s="143">
        <f>IF(N821="základní",J821,0)</f>
        <v>0</v>
      </c>
      <c r="BF821" s="143">
        <f>IF(N821="snížená",J821,0)</f>
        <v>0</v>
      </c>
      <c r="BG821" s="143">
        <f>IF(N821="zákl. přenesená",J821,0)</f>
        <v>0</v>
      </c>
      <c r="BH821" s="143">
        <f>IF(N821="sníž. přenesená",J821,0)</f>
        <v>0</v>
      </c>
      <c r="BI821" s="143">
        <f>IF(N821="nulová",J821,0)</f>
        <v>0</v>
      </c>
      <c r="BJ821" s="16" t="s">
        <v>88</v>
      </c>
      <c r="BK821" s="143">
        <f>ROUND(I821*H821,2)</f>
        <v>0</v>
      </c>
      <c r="BL821" s="16" t="s">
        <v>134</v>
      </c>
      <c r="BM821" s="142" t="s">
        <v>786</v>
      </c>
    </row>
    <row r="822" spans="2:65" s="1" customFormat="1" ht="29.25">
      <c r="B822" s="31"/>
      <c r="D822" s="144" t="s">
        <v>136</v>
      </c>
      <c r="F822" s="145" t="s">
        <v>787</v>
      </c>
      <c r="I822" s="146"/>
      <c r="L822" s="31"/>
      <c r="M822" s="147"/>
      <c r="T822" s="55"/>
      <c r="AT822" s="16" t="s">
        <v>136</v>
      </c>
      <c r="AU822" s="16" t="s">
        <v>90</v>
      </c>
    </row>
    <row r="823" spans="2:65" s="1" customFormat="1" ht="11.25">
      <c r="B823" s="31"/>
      <c r="D823" s="148" t="s">
        <v>138</v>
      </c>
      <c r="F823" s="149" t="s">
        <v>788</v>
      </c>
      <c r="I823" s="146"/>
      <c r="L823" s="31"/>
      <c r="M823" s="147"/>
      <c r="T823" s="55"/>
      <c r="AT823" s="16" t="s">
        <v>138</v>
      </c>
      <c r="AU823" s="16" t="s">
        <v>90</v>
      </c>
    </row>
    <row r="824" spans="2:65" s="12" customFormat="1" ht="11.25">
      <c r="B824" s="150"/>
      <c r="D824" s="144" t="s">
        <v>140</v>
      </c>
      <c r="E824" s="151" t="s">
        <v>1</v>
      </c>
      <c r="F824" s="152" t="s">
        <v>789</v>
      </c>
      <c r="H824" s="151" t="s">
        <v>1</v>
      </c>
      <c r="I824" s="153"/>
      <c r="L824" s="150"/>
      <c r="M824" s="154"/>
      <c r="T824" s="155"/>
      <c r="AT824" s="151" t="s">
        <v>140</v>
      </c>
      <c r="AU824" s="151" t="s">
        <v>90</v>
      </c>
      <c r="AV824" s="12" t="s">
        <v>88</v>
      </c>
      <c r="AW824" s="12" t="s">
        <v>36</v>
      </c>
      <c r="AX824" s="12" t="s">
        <v>80</v>
      </c>
      <c r="AY824" s="151" t="s">
        <v>127</v>
      </c>
    </row>
    <row r="825" spans="2:65" s="12" customFormat="1" ht="11.25">
      <c r="B825" s="150"/>
      <c r="D825" s="144" t="s">
        <v>140</v>
      </c>
      <c r="E825" s="151" t="s">
        <v>1</v>
      </c>
      <c r="F825" s="152" t="s">
        <v>332</v>
      </c>
      <c r="H825" s="151" t="s">
        <v>1</v>
      </c>
      <c r="I825" s="153"/>
      <c r="L825" s="150"/>
      <c r="M825" s="154"/>
      <c r="T825" s="155"/>
      <c r="AT825" s="151" t="s">
        <v>140</v>
      </c>
      <c r="AU825" s="151" t="s">
        <v>90</v>
      </c>
      <c r="AV825" s="12" t="s">
        <v>88</v>
      </c>
      <c r="AW825" s="12" t="s">
        <v>36</v>
      </c>
      <c r="AX825" s="12" t="s">
        <v>80</v>
      </c>
      <c r="AY825" s="151" t="s">
        <v>127</v>
      </c>
    </row>
    <row r="826" spans="2:65" s="13" customFormat="1" ht="11.25">
      <c r="B826" s="156"/>
      <c r="D826" s="144" t="s">
        <v>140</v>
      </c>
      <c r="E826" s="157" t="s">
        <v>1</v>
      </c>
      <c r="F826" s="158" t="s">
        <v>790</v>
      </c>
      <c r="H826" s="159">
        <v>4</v>
      </c>
      <c r="I826" s="160"/>
      <c r="L826" s="156"/>
      <c r="M826" s="161"/>
      <c r="T826" s="162"/>
      <c r="AT826" s="157" t="s">
        <v>140</v>
      </c>
      <c r="AU826" s="157" t="s">
        <v>90</v>
      </c>
      <c r="AV826" s="13" t="s">
        <v>90</v>
      </c>
      <c r="AW826" s="13" t="s">
        <v>36</v>
      </c>
      <c r="AX826" s="13" t="s">
        <v>80</v>
      </c>
      <c r="AY826" s="157" t="s">
        <v>127</v>
      </c>
    </row>
    <row r="827" spans="2:65" s="12" customFormat="1" ht="11.25">
      <c r="B827" s="150"/>
      <c r="D827" s="144" t="s">
        <v>140</v>
      </c>
      <c r="E827" s="151" t="s">
        <v>1</v>
      </c>
      <c r="F827" s="152" t="s">
        <v>791</v>
      </c>
      <c r="H827" s="151" t="s">
        <v>1</v>
      </c>
      <c r="I827" s="153"/>
      <c r="L827" s="150"/>
      <c r="M827" s="154"/>
      <c r="T827" s="155"/>
      <c r="AT827" s="151" t="s">
        <v>140</v>
      </c>
      <c r="AU827" s="151" t="s">
        <v>90</v>
      </c>
      <c r="AV827" s="12" t="s">
        <v>88</v>
      </c>
      <c r="AW827" s="12" t="s">
        <v>36</v>
      </c>
      <c r="AX827" s="12" t="s">
        <v>80</v>
      </c>
      <c r="AY827" s="151" t="s">
        <v>127</v>
      </c>
    </row>
    <row r="828" spans="2:65" s="13" customFormat="1" ht="11.25">
      <c r="B828" s="156"/>
      <c r="D828" s="144" t="s">
        <v>140</v>
      </c>
      <c r="E828" s="157" t="s">
        <v>1</v>
      </c>
      <c r="F828" s="158" t="s">
        <v>792</v>
      </c>
      <c r="H828" s="159">
        <v>2</v>
      </c>
      <c r="I828" s="160"/>
      <c r="L828" s="156"/>
      <c r="M828" s="161"/>
      <c r="T828" s="162"/>
      <c r="AT828" s="157" t="s">
        <v>140</v>
      </c>
      <c r="AU828" s="157" t="s">
        <v>90</v>
      </c>
      <c r="AV828" s="13" t="s">
        <v>90</v>
      </c>
      <c r="AW828" s="13" t="s">
        <v>36</v>
      </c>
      <c r="AX828" s="13" t="s">
        <v>80</v>
      </c>
      <c r="AY828" s="157" t="s">
        <v>127</v>
      </c>
    </row>
    <row r="829" spans="2:65" s="14" customFormat="1" ht="11.25">
      <c r="B829" s="163"/>
      <c r="D829" s="144" t="s">
        <v>140</v>
      </c>
      <c r="E829" s="164" t="s">
        <v>1</v>
      </c>
      <c r="F829" s="165" t="s">
        <v>146</v>
      </c>
      <c r="H829" s="166">
        <v>6</v>
      </c>
      <c r="I829" s="167"/>
      <c r="L829" s="163"/>
      <c r="M829" s="168"/>
      <c r="T829" s="169"/>
      <c r="AT829" s="164" t="s">
        <v>140</v>
      </c>
      <c r="AU829" s="164" t="s">
        <v>90</v>
      </c>
      <c r="AV829" s="14" t="s">
        <v>134</v>
      </c>
      <c r="AW829" s="14" t="s">
        <v>36</v>
      </c>
      <c r="AX829" s="14" t="s">
        <v>88</v>
      </c>
      <c r="AY829" s="164" t="s">
        <v>127</v>
      </c>
    </row>
    <row r="830" spans="2:65" s="1" customFormat="1" ht="21.75" customHeight="1">
      <c r="B830" s="31"/>
      <c r="C830" s="131" t="s">
        <v>793</v>
      </c>
      <c r="D830" s="131" t="s">
        <v>129</v>
      </c>
      <c r="E830" s="132" t="s">
        <v>794</v>
      </c>
      <c r="F830" s="133" t="s">
        <v>795</v>
      </c>
      <c r="G830" s="134" t="s">
        <v>158</v>
      </c>
      <c r="H830" s="135">
        <v>22</v>
      </c>
      <c r="I830" s="136"/>
      <c r="J830" s="137">
        <f>ROUND(I830*H830,2)</f>
        <v>0</v>
      </c>
      <c r="K830" s="133" t="s">
        <v>133</v>
      </c>
      <c r="L830" s="31"/>
      <c r="M830" s="138" t="s">
        <v>1</v>
      </c>
      <c r="N830" s="139" t="s">
        <v>45</v>
      </c>
      <c r="P830" s="140">
        <f>O830*H830</f>
        <v>0</v>
      </c>
      <c r="Q830" s="140">
        <v>0</v>
      </c>
      <c r="R830" s="140">
        <f>Q830*H830</f>
        <v>0</v>
      </c>
      <c r="S830" s="140">
        <v>0</v>
      </c>
      <c r="T830" s="141">
        <f>S830*H830</f>
        <v>0</v>
      </c>
      <c r="AR830" s="142" t="s">
        <v>134</v>
      </c>
      <c r="AT830" s="142" t="s">
        <v>129</v>
      </c>
      <c r="AU830" s="142" t="s">
        <v>90</v>
      </c>
      <c r="AY830" s="16" t="s">
        <v>127</v>
      </c>
      <c r="BE830" s="143">
        <f>IF(N830="základní",J830,0)</f>
        <v>0</v>
      </c>
      <c r="BF830" s="143">
        <f>IF(N830="snížená",J830,0)</f>
        <v>0</v>
      </c>
      <c r="BG830" s="143">
        <f>IF(N830="zákl. přenesená",J830,0)</f>
        <v>0</v>
      </c>
      <c r="BH830" s="143">
        <f>IF(N830="sníž. přenesená",J830,0)</f>
        <v>0</v>
      </c>
      <c r="BI830" s="143">
        <f>IF(N830="nulová",J830,0)</f>
        <v>0</v>
      </c>
      <c r="BJ830" s="16" t="s">
        <v>88</v>
      </c>
      <c r="BK830" s="143">
        <f>ROUND(I830*H830,2)</f>
        <v>0</v>
      </c>
      <c r="BL830" s="16" t="s">
        <v>134</v>
      </c>
      <c r="BM830" s="142" t="s">
        <v>796</v>
      </c>
    </row>
    <row r="831" spans="2:65" s="1" customFormat="1" ht="39">
      <c r="B831" s="31"/>
      <c r="D831" s="144" t="s">
        <v>136</v>
      </c>
      <c r="F831" s="145" t="s">
        <v>797</v>
      </c>
      <c r="I831" s="146"/>
      <c r="L831" s="31"/>
      <c r="M831" s="147"/>
      <c r="T831" s="55"/>
      <c r="AT831" s="16" t="s">
        <v>136</v>
      </c>
      <c r="AU831" s="16" t="s">
        <v>90</v>
      </c>
    </row>
    <row r="832" spans="2:65" s="1" customFormat="1" ht="11.25">
      <c r="B832" s="31"/>
      <c r="D832" s="148" t="s">
        <v>138</v>
      </c>
      <c r="F832" s="149" t="s">
        <v>798</v>
      </c>
      <c r="I832" s="146"/>
      <c r="L832" s="31"/>
      <c r="M832" s="147"/>
      <c r="T832" s="55"/>
      <c r="AT832" s="16" t="s">
        <v>138</v>
      </c>
      <c r="AU832" s="16" t="s">
        <v>90</v>
      </c>
    </row>
    <row r="833" spans="2:65" s="12" customFormat="1" ht="11.25">
      <c r="B833" s="150"/>
      <c r="D833" s="144" t="s">
        <v>140</v>
      </c>
      <c r="E833" s="151" t="s">
        <v>1</v>
      </c>
      <c r="F833" s="152" t="s">
        <v>162</v>
      </c>
      <c r="H833" s="151" t="s">
        <v>1</v>
      </c>
      <c r="I833" s="153"/>
      <c r="L833" s="150"/>
      <c r="M833" s="154"/>
      <c r="T833" s="155"/>
      <c r="AT833" s="151" t="s">
        <v>140</v>
      </c>
      <c r="AU833" s="151" t="s">
        <v>90</v>
      </c>
      <c r="AV833" s="12" t="s">
        <v>88</v>
      </c>
      <c r="AW833" s="12" t="s">
        <v>36</v>
      </c>
      <c r="AX833" s="12" t="s">
        <v>80</v>
      </c>
      <c r="AY833" s="151" t="s">
        <v>127</v>
      </c>
    </row>
    <row r="834" spans="2:65" s="12" customFormat="1" ht="11.25">
      <c r="B834" s="150"/>
      <c r="D834" s="144" t="s">
        <v>140</v>
      </c>
      <c r="E834" s="151" t="s">
        <v>1</v>
      </c>
      <c r="F834" s="152" t="s">
        <v>144</v>
      </c>
      <c r="H834" s="151" t="s">
        <v>1</v>
      </c>
      <c r="I834" s="153"/>
      <c r="L834" s="150"/>
      <c r="M834" s="154"/>
      <c r="T834" s="155"/>
      <c r="AT834" s="151" t="s">
        <v>140</v>
      </c>
      <c r="AU834" s="151" t="s">
        <v>90</v>
      </c>
      <c r="AV834" s="12" t="s">
        <v>88</v>
      </c>
      <c r="AW834" s="12" t="s">
        <v>36</v>
      </c>
      <c r="AX834" s="12" t="s">
        <v>80</v>
      </c>
      <c r="AY834" s="151" t="s">
        <v>127</v>
      </c>
    </row>
    <row r="835" spans="2:65" s="13" customFormat="1" ht="11.25">
      <c r="B835" s="156"/>
      <c r="D835" s="144" t="s">
        <v>140</v>
      </c>
      <c r="E835" s="157" t="s">
        <v>1</v>
      </c>
      <c r="F835" s="158" t="s">
        <v>163</v>
      </c>
      <c r="H835" s="159">
        <v>22</v>
      </c>
      <c r="I835" s="160"/>
      <c r="L835" s="156"/>
      <c r="M835" s="161"/>
      <c r="T835" s="162"/>
      <c r="AT835" s="157" t="s">
        <v>140</v>
      </c>
      <c r="AU835" s="157" t="s">
        <v>90</v>
      </c>
      <c r="AV835" s="13" t="s">
        <v>90</v>
      </c>
      <c r="AW835" s="13" t="s">
        <v>36</v>
      </c>
      <c r="AX835" s="13" t="s">
        <v>80</v>
      </c>
      <c r="AY835" s="157" t="s">
        <v>127</v>
      </c>
    </row>
    <row r="836" spans="2:65" s="14" customFormat="1" ht="11.25">
      <c r="B836" s="163"/>
      <c r="D836" s="144" t="s">
        <v>140</v>
      </c>
      <c r="E836" s="164" t="s">
        <v>1</v>
      </c>
      <c r="F836" s="165" t="s">
        <v>146</v>
      </c>
      <c r="H836" s="166">
        <v>22</v>
      </c>
      <c r="I836" s="167"/>
      <c r="L836" s="163"/>
      <c r="M836" s="168"/>
      <c r="T836" s="169"/>
      <c r="AT836" s="164" t="s">
        <v>140</v>
      </c>
      <c r="AU836" s="164" t="s">
        <v>90</v>
      </c>
      <c r="AV836" s="14" t="s">
        <v>134</v>
      </c>
      <c r="AW836" s="14" t="s">
        <v>36</v>
      </c>
      <c r="AX836" s="14" t="s">
        <v>88</v>
      </c>
      <c r="AY836" s="164" t="s">
        <v>127</v>
      </c>
    </row>
    <row r="837" spans="2:65" s="1" customFormat="1" ht="24.2" customHeight="1">
      <c r="B837" s="31"/>
      <c r="C837" s="131" t="s">
        <v>799</v>
      </c>
      <c r="D837" s="131" t="s">
        <v>129</v>
      </c>
      <c r="E837" s="132" t="s">
        <v>800</v>
      </c>
      <c r="F837" s="133" t="s">
        <v>801</v>
      </c>
      <c r="G837" s="134" t="s">
        <v>132</v>
      </c>
      <c r="H837" s="135">
        <v>273</v>
      </c>
      <c r="I837" s="136"/>
      <c r="J837" s="137">
        <f>ROUND(I837*H837,2)</f>
        <v>0</v>
      </c>
      <c r="K837" s="133" t="s">
        <v>133</v>
      </c>
      <c r="L837" s="31"/>
      <c r="M837" s="138" t="s">
        <v>1</v>
      </c>
      <c r="N837" s="139" t="s">
        <v>45</v>
      </c>
      <c r="P837" s="140">
        <f>O837*H837</f>
        <v>0</v>
      </c>
      <c r="Q837" s="140">
        <v>0</v>
      </c>
      <c r="R837" s="140">
        <f>Q837*H837</f>
        <v>0</v>
      </c>
      <c r="S837" s="140">
        <v>0</v>
      </c>
      <c r="T837" s="141">
        <f>S837*H837</f>
        <v>0</v>
      </c>
      <c r="AR837" s="142" t="s">
        <v>134</v>
      </c>
      <c r="AT837" s="142" t="s">
        <v>129</v>
      </c>
      <c r="AU837" s="142" t="s">
        <v>90</v>
      </c>
      <c r="AY837" s="16" t="s">
        <v>127</v>
      </c>
      <c r="BE837" s="143">
        <f>IF(N837="základní",J837,0)</f>
        <v>0</v>
      </c>
      <c r="BF837" s="143">
        <f>IF(N837="snížená",J837,0)</f>
        <v>0</v>
      </c>
      <c r="BG837" s="143">
        <f>IF(N837="zákl. přenesená",J837,0)</f>
        <v>0</v>
      </c>
      <c r="BH837" s="143">
        <f>IF(N837="sníž. přenesená",J837,0)</f>
        <v>0</v>
      </c>
      <c r="BI837" s="143">
        <f>IF(N837="nulová",J837,0)</f>
        <v>0</v>
      </c>
      <c r="BJ837" s="16" t="s">
        <v>88</v>
      </c>
      <c r="BK837" s="143">
        <f>ROUND(I837*H837,2)</f>
        <v>0</v>
      </c>
      <c r="BL837" s="16" t="s">
        <v>134</v>
      </c>
      <c r="BM837" s="142" t="s">
        <v>802</v>
      </c>
    </row>
    <row r="838" spans="2:65" s="1" customFormat="1" ht="39">
      <c r="B838" s="31"/>
      <c r="D838" s="144" t="s">
        <v>136</v>
      </c>
      <c r="F838" s="145" t="s">
        <v>803</v>
      </c>
      <c r="I838" s="146"/>
      <c r="L838" s="31"/>
      <c r="M838" s="147"/>
      <c r="T838" s="55"/>
      <c r="AT838" s="16" t="s">
        <v>136</v>
      </c>
      <c r="AU838" s="16" t="s">
        <v>90</v>
      </c>
    </row>
    <row r="839" spans="2:65" s="1" customFormat="1" ht="11.25">
      <c r="B839" s="31"/>
      <c r="D839" s="148" t="s">
        <v>138</v>
      </c>
      <c r="F839" s="149" t="s">
        <v>804</v>
      </c>
      <c r="I839" s="146"/>
      <c r="L839" s="31"/>
      <c r="M839" s="147"/>
      <c r="T839" s="55"/>
      <c r="AT839" s="16" t="s">
        <v>138</v>
      </c>
      <c r="AU839" s="16" t="s">
        <v>90</v>
      </c>
    </row>
    <row r="840" spans="2:65" s="12" customFormat="1" ht="11.25">
      <c r="B840" s="150"/>
      <c r="D840" s="144" t="s">
        <v>140</v>
      </c>
      <c r="E840" s="151" t="s">
        <v>1</v>
      </c>
      <c r="F840" s="152" t="s">
        <v>805</v>
      </c>
      <c r="H840" s="151" t="s">
        <v>1</v>
      </c>
      <c r="I840" s="153"/>
      <c r="L840" s="150"/>
      <c r="M840" s="154"/>
      <c r="T840" s="155"/>
      <c r="AT840" s="151" t="s">
        <v>140</v>
      </c>
      <c r="AU840" s="151" t="s">
        <v>90</v>
      </c>
      <c r="AV840" s="12" t="s">
        <v>88</v>
      </c>
      <c r="AW840" s="12" t="s">
        <v>36</v>
      </c>
      <c r="AX840" s="12" t="s">
        <v>80</v>
      </c>
      <c r="AY840" s="151" t="s">
        <v>127</v>
      </c>
    </row>
    <row r="841" spans="2:65" s="12" customFormat="1" ht="11.25">
      <c r="B841" s="150"/>
      <c r="D841" s="144" t="s">
        <v>140</v>
      </c>
      <c r="E841" s="151" t="s">
        <v>1</v>
      </c>
      <c r="F841" s="152" t="s">
        <v>142</v>
      </c>
      <c r="H841" s="151" t="s">
        <v>1</v>
      </c>
      <c r="I841" s="153"/>
      <c r="L841" s="150"/>
      <c r="M841" s="154"/>
      <c r="T841" s="155"/>
      <c r="AT841" s="151" t="s">
        <v>140</v>
      </c>
      <c r="AU841" s="151" t="s">
        <v>90</v>
      </c>
      <c r="AV841" s="12" t="s">
        <v>88</v>
      </c>
      <c r="AW841" s="12" t="s">
        <v>36</v>
      </c>
      <c r="AX841" s="12" t="s">
        <v>80</v>
      </c>
      <c r="AY841" s="151" t="s">
        <v>127</v>
      </c>
    </row>
    <row r="842" spans="2:65" s="13" customFormat="1" ht="11.25">
      <c r="B842" s="156"/>
      <c r="D842" s="144" t="s">
        <v>140</v>
      </c>
      <c r="E842" s="157" t="s">
        <v>1</v>
      </c>
      <c r="F842" s="158" t="s">
        <v>143</v>
      </c>
      <c r="H842" s="159">
        <v>171</v>
      </c>
      <c r="I842" s="160"/>
      <c r="L842" s="156"/>
      <c r="M842" s="161"/>
      <c r="T842" s="162"/>
      <c r="AT842" s="157" t="s">
        <v>140</v>
      </c>
      <c r="AU842" s="157" t="s">
        <v>90</v>
      </c>
      <c r="AV842" s="13" t="s">
        <v>90</v>
      </c>
      <c r="AW842" s="13" t="s">
        <v>36</v>
      </c>
      <c r="AX842" s="13" t="s">
        <v>80</v>
      </c>
      <c r="AY842" s="157" t="s">
        <v>127</v>
      </c>
    </row>
    <row r="843" spans="2:65" s="12" customFormat="1" ht="11.25">
      <c r="B843" s="150"/>
      <c r="D843" s="144" t="s">
        <v>140</v>
      </c>
      <c r="E843" s="151" t="s">
        <v>1</v>
      </c>
      <c r="F843" s="152" t="s">
        <v>144</v>
      </c>
      <c r="H843" s="151" t="s">
        <v>1</v>
      </c>
      <c r="I843" s="153"/>
      <c r="L843" s="150"/>
      <c r="M843" s="154"/>
      <c r="T843" s="155"/>
      <c r="AT843" s="151" t="s">
        <v>140</v>
      </c>
      <c r="AU843" s="151" t="s">
        <v>90</v>
      </c>
      <c r="AV843" s="12" t="s">
        <v>88</v>
      </c>
      <c r="AW843" s="12" t="s">
        <v>36</v>
      </c>
      <c r="AX843" s="12" t="s">
        <v>80</v>
      </c>
      <c r="AY843" s="151" t="s">
        <v>127</v>
      </c>
    </row>
    <row r="844" spans="2:65" s="13" customFormat="1" ht="11.25">
      <c r="B844" s="156"/>
      <c r="D844" s="144" t="s">
        <v>140</v>
      </c>
      <c r="E844" s="157" t="s">
        <v>1</v>
      </c>
      <c r="F844" s="158" t="s">
        <v>145</v>
      </c>
      <c r="H844" s="159">
        <v>102</v>
      </c>
      <c r="I844" s="160"/>
      <c r="L844" s="156"/>
      <c r="M844" s="161"/>
      <c r="T844" s="162"/>
      <c r="AT844" s="157" t="s">
        <v>140</v>
      </c>
      <c r="AU844" s="157" t="s">
        <v>90</v>
      </c>
      <c r="AV844" s="13" t="s">
        <v>90</v>
      </c>
      <c r="AW844" s="13" t="s">
        <v>36</v>
      </c>
      <c r="AX844" s="13" t="s">
        <v>80</v>
      </c>
      <c r="AY844" s="157" t="s">
        <v>127</v>
      </c>
    </row>
    <row r="845" spans="2:65" s="14" customFormat="1" ht="11.25">
      <c r="B845" s="163"/>
      <c r="D845" s="144" t="s">
        <v>140</v>
      </c>
      <c r="E845" s="164" t="s">
        <v>1</v>
      </c>
      <c r="F845" s="165" t="s">
        <v>146</v>
      </c>
      <c r="H845" s="166">
        <v>273</v>
      </c>
      <c r="I845" s="167"/>
      <c r="L845" s="163"/>
      <c r="M845" s="168"/>
      <c r="T845" s="169"/>
      <c r="AT845" s="164" t="s">
        <v>140</v>
      </c>
      <c r="AU845" s="164" t="s">
        <v>90</v>
      </c>
      <c r="AV845" s="14" t="s">
        <v>134</v>
      </c>
      <c r="AW845" s="14" t="s">
        <v>36</v>
      </c>
      <c r="AX845" s="14" t="s">
        <v>88</v>
      </c>
      <c r="AY845" s="164" t="s">
        <v>127</v>
      </c>
    </row>
    <row r="846" spans="2:65" s="11" customFormat="1" ht="22.9" customHeight="1">
      <c r="B846" s="119"/>
      <c r="D846" s="120" t="s">
        <v>79</v>
      </c>
      <c r="E846" s="129" t="s">
        <v>806</v>
      </c>
      <c r="F846" s="129" t="s">
        <v>807</v>
      </c>
      <c r="I846" s="122"/>
      <c r="J846" s="130">
        <f>BK846</f>
        <v>0</v>
      </c>
      <c r="L846" s="119"/>
      <c r="M846" s="124"/>
      <c r="P846" s="125">
        <f>SUM(P847:P859)</f>
        <v>0</v>
      </c>
      <c r="R846" s="125">
        <f>SUM(R847:R859)</f>
        <v>0</v>
      </c>
      <c r="T846" s="126">
        <f>SUM(T847:T859)</f>
        <v>0</v>
      </c>
      <c r="AR846" s="120" t="s">
        <v>88</v>
      </c>
      <c r="AT846" s="127" t="s">
        <v>79</v>
      </c>
      <c r="AU846" s="127" t="s">
        <v>88</v>
      </c>
      <c r="AY846" s="120" t="s">
        <v>127</v>
      </c>
      <c r="BK846" s="128">
        <f>SUM(BK847:BK859)</f>
        <v>0</v>
      </c>
    </row>
    <row r="847" spans="2:65" s="1" customFormat="1" ht="24.2" customHeight="1">
      <c r="B847" s="31"/>
      <c r="C847" s="131" t="s">
        <v>808</v>
      </c>
      <c r="D847" s="131" t="s">
        <v>129</v>
      </c>
      <c r="E847" s="132" t="s">
        <v>809</v>
      </c>
      <c r="F847" s="133" t="s">
        <v>810</v>
      </c>
      <c r="G847" s="134" t="s">
        <v>288</v>
      </c>
      <c r="H847" s="135">
        <v>188.529</v>
      </c>
      <c r="I847" s="136"/>
      <c r="J847" s="137">
        <f>ROUND(I847*H847,2)</f>
        <v>0</v>
      </c>
      <c r="K847" s="133" t="s">
        <v>133</v>
      </c>
      <c r="L847" s="31"/>
      <c r="M847" s="138" t="s">
        <v>1</v>
      </c>
      <c r="N847" s="139" t="s">
        <v>45</v>
      </c>
      <c r="P847" s="140">
        <f>O847*H847</f>
        <v>0</v>
      </c>
      <c r="Q847" s="140">
        <v>0</v>
      </c>
      <c r="R847" s="140">
        <f>Q847*H847</f>
        <v>0</v>
      </c>
      <c r="S847" s="140">
        <v>0</v>
      </c>
      <c r="T847" s="141">
        <f>S847*H847</f>
        <v>0</v>
      </c>
      <c r="AR847" s="142" t="s">
        <v>134</v>
      </c>
      <c r="AT847" s="142" t="s">
        <v>129</v>
      </c>
      <c r="AU847" s="142" t="s">
        <v>90</v>
      </c>
      <c r="AY847" s="16" t="s">
        <v>127</v>
      </c>
      <c r="BE847" s="143">
        <f>IF(N847="základní",J847,0)</f>
        <v>0</v>
      </c>
      <c r="BF847" s="143">
        <f>IF(N847="snížená",J847,0)</f>
        <v>0</v>
      </c>
      <c r="BG847" s="143">
        <f>IF(N847="zákl. přenesená",J847,0)</f>
        <v>0</v>
      </c>
      <c r="BH847" s="143">
        <f>IF(N847="sníž. přenesená",J847,0)</f>
        <v>0</v>
      </c>
      <c r="BI847" s="143">
        <f>IF(N847="nulová",J847,0)</f>
        <v>0</v>
      </c>
      <c r="BJ847" s="16" t="s">
        <v>88</v>
      </c>
      <c r="BK847" s="143">
        <f>ROUND(I847*H847,2)</f>
        <v>0</v>
      </c>
      <c r="BL847" s="16" t="s">
        <v>134</v>
      </c>
      <c r="BM847" s="142" t="s">
        <v>811</v>
      </c>
    </row>
    <row r="848" spans="2:65" s="1" customFormat="1" ht="19.5">
      <c r="B848" s="31"/>
      <c r="D848" s="144" t="s">
        <v>136</v>
      </c>
      <c r="F848" s="145" t="s">
        <v>812</v>
      </c>
      <c r="I848" s="146"/>
      <c r="L848" s="31"/>
      <c r="M848" s="147"/>
      <c r="T848" s="55"/>
      <c r="AT848" s="16" t="s">
        <v>136</v>
      </c>
      <c r="AU848" s="16" t="s">
        <v>90</v>
      </c>
    </row>
    <row r="849" spans="2:65" s="1" customFormat="1" ht="11.25">
      <c r="B849" s="31"/>
      <c r="D849" s="148" t="s">
        <v>138</v>
      </c>
      <c r="F849" s="149" t="s">
        <v>813</v>
      </c>
      <c r="I849" s="146"/>
      <c r="L849" s="31"/>
      <c r="M849" s="147"/>
      <c r="T849" s="55"/>
      <c r="AT849" s="16" t="s">
        <v>138</v>
      </c>
      <c r="AU849" s="16" t="s">
        <v>90</v>
      </c>
    </row>
    <row r="850" spans="2:65" s="1" customFormat="1" ht="24.2" customHeight="1">
      <c r="B850" s="31"/>
      <c r="C850" s="131" t="s">
        <v>814</v>
      </c>
      <c r="D850" s="131" t="s">
        <v>129</v>
      </c>
      <c r="E850" s="132" t="s">
        <v>815</v>
      </c>
      <c r="F850" s="133" t="s">
        <v>816</v>
      </c>
      <c r="G850" s="134" t="s">
        <v>288</v>
      </c>
      <c r="H850" s="135">
        <v>3770.58</v>
      </c>
      <c r="I850" s="136"/>
      <c r="J850" s="137">
        <f>ROUND(I850*H850,2)</f>
        <v>0</v>
      </c>
      <c r="K850" s="133" t="s">
        <v>133</v>
      </c>
      <c r="L850" s="31"/>
      <c r="M850" s="138" t="s">
        <v>1</v>
      </c>
      <c r="N850" s="139" t="s">
        <v>45</v>
      </c>
      <c r="P850" s="140">
        <f>O850*H850</f>
        <v>0</v>
      </c>
      <c r="Q850" s="140">
        <v>0</v>
      </c>
      <c r="R850" s="140">
        <f>Q850*H850</f>
        <v>0</v>
      </c>
      <c r="S850" s="140">
        <v>0</v>
      </c>
      <c r="T850" s="141">
        <f>S850*H850</f>
        <v>0</v>
      </c>
      <c r="AR850" s="142" t="s">
        <v>134</v>
      </c>
      <c r="AT850" s="142" t="s">
        <v>129</v>
      </c>
      <c r="AU850" s="142" t="s">
        <v>90</v>
      </c>
      <c r="AY850" s="16" t="s">
        <v>127</v>
      </c>
      <c r="BE850" s="143">
        <f>IF(N850="základní",J850,0)</f>
        <v>0</v>
      </c>
      <c r="BF850" s="143">
        <f>IF(N850="snížená",J850,0)</f>
        <v>0</v>
      </c>
      <c r="BG850" s="143">
        <f>IF(N850="zákl. přenesená",J850,0)</f>
        <v>0</v>
      </c>
      <c r="BH850" s="143">
        <f>IF(N850="sníž. přenesená",J850,0)</f>
        <v>0</v>
      </c>
      <c r="BI850" s="143">
        <f>IF(N850="nulová",J850,0)</f>
        <v>0</v>
      </c>
      <c r="BJ850" s="16" t="s">
        <v>88</v>
      </c>
      <c r="BK850" s="143">
        <f>ROUND(I850*H850,2)</f>
        <v>0</v>
      </c>
      <c r="BL850" s="16" t="s">
        <v>134</v>
      </c>
      <c r="BM850" s="142" t="s">
        <v>817</v>
      </c>
    </row>
    <row r="851" spans="2:65" s="1" customFormat="1" ht="29.25">
      <c r="B851" s="31"/>
      <c r="D851" s="144" t="s">
        <v>136</v>
      </c>
      <c r="F851" s="145" t="s">
        <v>818</v>
      </c>
      <c r="I851" s="146"/>
      <c r="L851" s="31"/>
      <c r="M851" s="147"/>
      <c r="T851" s="55"/>
      <c r="AT851" s="16" t="s">
        <v>136</v>
      </c>
      <c r="AU851" s="16" t="s">
        <v>90</v>
      </c>
    </row>
    <row r="852" spans="2:65" s="1" customFormat="1" ht="11.25">
      <c r="B852" s="31"/>
      <c r="D852" s="148" t="s">
        <v>138</v>
      </c>
      <c r="F852" s="149" t="s">
        <v>819</v>
      </c>
      <c r="I852" s="146"/>
      <c r="L852" s="31"/>
      <c r="M852" s="147"/>
      <c r="T852" s="55"/>
      <c r="AT852" s="16" t="s">
        <v>138</v>
      </c>
      <c r="AU852" s="16" t="s">
        <v>90</v>
      </c>
    </row>
    <row r="853" spans="2:65" s="13" customFormat="1" ht="11.25">
      <c r="B853" s="156"/>
      <c r="D853" s="144" t="s">
        <v>140</v>
      </c>
      <c r="F853" s="158" t="s">
        <v>820</v>
      </c>
      <c r="H853" s="159">
        <v>3770.58</v>
      </c>
      <c r="I853" s="160"/>
      <c r="L853" s="156"/>
      <c r="M853" s="161"/>
      <c r="T853" s="162"/>
      <c r="AT853" s="157" t="s">
        <v>140</v>
      </c>
      <c r="AU853" s="157" t="s">
        <v>90</v>
      </c>
      <c r="AV853" s="13" t="s">
        <v>90</v>
      </c>
      <c r="AW853" s="13" t="s">
        <v>4</v>
      </c>
      <c r="AX853" s="13" t="s">
        <v>88</v>
      </c>
      <c r="AY853" s="157" t="s">
        <v>127</v>
      </c>
    </row>
    <row r="854" spans="2:65" s="1" customFormat="1" ht="16.5" customHeight="1">
      <c r="B854" s="31"/>
      <c r="C854" s="131" t="s">
        <v>821</v>
      </c>
      <c r="D854" s="131" t="s">
        <v>129</v>
      </c>
      <c r="E854" s="132" t="s">
        <v>822</v>
      </c>
      <c r="F854" s="133" t="s">
        <v>823</v>
      </c>
      <c r="G854" s="134" t="s">
        <v>288</v>
      </c>
      <c r="H854" s="135">
        <v>188.529</v>
      </c>
      <c r="I854" s="136"/>
      <c r="J854" s="137">
        <f>ROUND(I854*H854,2)</f>
        <v>0</v>
      </c>
      <c r="K854" s="133" t="s">
        <v>133</v>
      </c>
      <c r="L854" s="31"/>
      <c r="M854" s="138" t="s">
        <v>1</v>
      </c>
      <c r="N854" s="139" t="s">
        <v>45</v>
      </c>
      <c r="P854" s="140">
        <f>O854*H854</f>
        <v>0</v>
      </c>
      <c r="Q854" s="140">
        <v>0</v>
      </c>
      <c r="R854" s="140">
        <f>Q854*H854</f>
        <v>0</v>
      </c>
      <c r="S854" s="140">
        <v>0</v>
      </c>
      <c r="T854" s="141">
        <f>S854*H854</f>
        <v>0</v>
      </c>
      <c r="AR854" s="142" t="s">
        <v>134</v>
      </c>
      <c r="AT854" s="142" t="s">
        <v>129</v>
      </c>
      <c r="AU854" s="142" t="s">
        <v>90</v>
      </c>
      <c r="AY854" s="16" t="s">
        <v>127</v>
      </c>
      <c r="BE854" s="143">
        <f>IF(N854="základní",J854,0)</f>
        <v>0</v>
      </c>
      <c r="BF854" s="143">
        <f>IF(N854="snížená",J854,0)</f>
        <v>0</v>
      </c>
      <c r="BG854" s="143">
        <f>IF(N854="zákl. přenesená",J854,0)</f>
        <v>0</v>
      </c>
      <c r="BH854" s="143">
        <f>IF(N854="sníž. přenesená",J854,0)</f>
        <v>0</v>
      </c>
      <c r="BI854" s="143">
        <f>IF(N854="nulová",J854,0)</f>
        <v>0</v>
      </c>
      <c r="BJ854" s="16" t="s">
        <v>88</v>
      </c>
      <c r="BK854" s="143">
        <f>ROUND(I854*H854,2)</f>
        <v>0</v>
      </c>
      <c r="BL854" s="16" t="s">
        <v>134</v>
      </c>
      <c r="BM854" s="142" t="s">
        <v>824</v>
      </c>
    </row>
    <row r="855" spans="2:65" s="1" customFormat="1" ht="11.25">
      <c r="B855" s="31"/>
      <c r="D855" s="144" t="s">
        <v>136</v>
      </c>
      <c r="F855" s="145" t="s">
        <v>823</v>
      </c>
      <c r="I855" s="146"/>
      <c r="L855" s="31"/>
      <c r="M855" s="147"/>
      <c r="T855" s="55"/>
      <c r="AT855" s="16" t="s">
        <v>136</v>
      </c>
      <c r="AU855" s="16" t="s">
        <v>90</v>
      </c>
    </row>
    <row r="856" spans="2:65" s="1" customFormat="1" ht="11.25">
      <c r="B856" s="31"/>
      <c r="D856" s="148" t="s">
        <v>138</v>
      </c>
      <c r="F856" s="149" t="s">
        <v>825</v>
      </c>
      <c r="I856" s="146"/>
      <c r="L856" s="31"/>
      <c r="M856" s="147"/>
      <c r="T856" s="55"/>
      <c r="AT856" s="16" t="s">
        <v>138</v>
      </c>
      <c r="AU856" s="16" t="s">
        <v>90</v>
      </c>
    </row>
    <row r="857" spans="2:65" s="1" customFormat="1" ht="24.2" customHeight="1">
      <c r="B857" s="31"/>
      <c r="C857" s="131" t="s">
        <v>826</v>
      </c>
      <c r="D857" s="131" t="s">
        <v>129</v>
      </c>
      <c r="E857" s="132" t="s">
        <v>827</v>
      </c>
      <c r="F857" s="133" t="s">
        <v>287</v>
      </c>
      <c r="G857" s="134" t="s">
        <v>288</v>
      </c>
      <c r="H857" s="135">
        <v>188.49799999999999</v>
      </c>
      <c r="I857" s="136"/>
      <c r="J857" s="137">
        <f>ROUND(I857*H857,2)</f>
        <v>0</v>
      </c>
      <c r="K857" s="133" t="s">
        <v>133</v>
      </c>
      <c r="L857" s="31"/>
      <c r="M857" s="138" t="s">
        <v>1</v>
      </c>
      <c r="N857" s="139" t="s">
        <v>45</v>
      </c>
      <c r="P857" s="140">
        <f>O857*H857</f>
        <v>0</v>
      </c>
      <c r="Q857" s="140">
        <v>0</v>
      </c>
      <c r="R857" s="140">
        <f>Q857*H857</f>
        <v>0</v>
      </c>
      <c r="S857" s="140">
        <v>0</v>
      </c>
      <c r="T857" s="141">
        <f>S857*H857</f>
        <v>0</v>
      </c>
      <c r="AR857" s="142" t="s">
        <v>134</v>
      </c>
      <c r="AT857" s="142" t="s">
        <v>129</v>
      </c>
      <c r="AU857" s="142" t="s">
        <v>90</v>
      </c>
      <c r="AY857" s="16" t="s">
        <v>127</v>
      </c>
      <c r="BE857" s="143">
        <f>IF(N857="základní",J857,0)</f>
        <v>0</v>
      </c>
      <c r="BF857" s="143">
        <f>IF(N857="snížená",J857,0)</f>
        <v>0</v>
      </c>
      <c r="BG857" s="143">
        <f>IF(N857="zákl. přenesená",J857,0)</f>
        <v>0</v>
      </c>
      <c r="BH857" s="143">
        <f>IF(N857="sníž. přenesená",J857,0)</f>
        <v>0</v>
      </c>
      <c r="BI857" s="143">
        <f>IF(N857="nulová",J857,0)</f>
        <v>0</v>
      </c>
      <c r="BJ857" s="16" t="s">
        <v>88</v>
      </c>
      <c r="BK857" s="143">
        <f>ROUND(I857*H857,2)</f>
        <v>0</v>
      </c>
      <c r="BL857" s="16" t="s">
        <v>134</v>
      </c>
      <c r="BM857" s="142" t="s">
        <v>828</v>
      </c>
    </row>
    <row r="858" spans="2:65" s="1" customFormat="1" ht="19.5">
      <c r="B858" s="31"/>
      <c r="D858" s="144" t="s">
        <v>136</v>
      </c>
      <c r="F858" s="145" t="s">
        <v>287</v>
      </c>
      <c r="I858" s="146"/>
      <c r="L858" s="31"/>
      <c r="M858" s="147"/>
      <c r="T858" s="55"/>
      <c r="AT858" s="16" t="s">
        <v>136</v>
      </c>
      <c r="AU858" s="16" t="s">
        <v>90</v>
      </c>
    </row>
    <row r="859" spans="2:65" s="1" customFormat="1" ht="11.25">
      <c r="B859" s="31"/>
      <c r="D859" s="148" t="s">
        <v>138</v>
      </c>
      <c r="F859" s="149" t="s">
        <v>829</v>
      </c>
      <c r="I859" s="146"/>
      <c r="L859" s="31"/>
      <c r="M859" s="147"/>
      <c r="T859" s="55"/>
      <c r="AT859" s="16" t="s">
        <v>138</v>
      </c>
      <c r="AU859" s="16" t="s">
        <v>90</v>
      </c>
    </row>
    <row r="860" spans="2:65" s="11" customFormat="1" ht="22.9" customHeight="1">
      <c r="B860" s="119"/>
      <c r="D860" s="120" t="s">
        <v>79</v>
      </c>
      <c r="E860" s="129" t="s">
        <v>830</v>
      </c>
      <c r="F860" s="129" t="s">
        <v>831</v>
      </c>
      <c r="I860" s="122"/>
      <c r="J860" s="130">
        <f>BK860</f>
        <v>0</v>
      </c>
      <c r="L860" s="119"/>
      <c r="M860" s="124"/>
      <c r="P860" s="125">
        <f>SUM(P861:P863)</f>
        <v>0</v>
      </c>
      <c r="R860" s="125">
        <f>SUM(R861:R863)</f>
        <v>0</v>
      </c>
      <c r="T860" s="126">
        <f>SUM(T861:T863)</f>
        <v>0</v>
      </c>
      <c r="AR860" s="120" t="s">
        <v>88</v>
      </c>
      <c r="AT860" s="127" t="s">
        <v>79</v>
      </c>
      <c r="AU860" s="127" t="s">
        <v>88</v>
      </c>
      <c r="AY860" s="120" t="s">
        <v>127</v>
      </c>
      <c r="BK860" s="128">
        <f>SUM(BK861:BK863)</f>
        <v>0</v>
      </c>
    </row>
    <row r="861" spans="2:65" s="1" customFormat="1" ht="24.2" customHeight="1">
      <c r="B861" s="31"/>
      <c r="C861" s="131" t="s">
        <v>832</v>
      </c>
      <c r="D861" s="131" t="s">
        <v>129</v>
      </c>
      <c r="E861" s="132" t="s">
        <v>833</v>
      </c>
      <c r="F861" s="133" t="s">
        <v>834</v>
      </c>
      <c r="G861" s="134" t="s">
        <v>288</v>
      </c>
      <c r="H861" s="135">
        <v>269.78899999999999</v>
      </c>
      <c r="I861" s="136"/>
      <c r="J861" s="137">
        <f>ROUND(I861*H861,2)</f>
        <v>0</v>
      </c>
      <c r="K861" s="133" t="s">
        <v>133</v>
      </c>
      <c r="L861" s="31"/>
      <c r="M861" s="138" t="s">
        <v>1</v>
      </c>
      <c r="N861" s="139" t="s">
        <v>45</v>
      </c>
      <c r="P861" s="140">
        <f>O861*H861</f>
        <v>0</v>
      </c>
      <c r="Q861" s="140">
        <v>0</v>
      </c>
      <c r="R861" s="140">
        <f>Q861*H861</f>
        <v>0</v>
      </c>
      <c r="S861" s="140">
        <v>0</v>
      </c>
      <c r="T861" s="141">
        <f>S861*H861</f>
        <v>0</v>
      </c>
      <c r="AR861" s="142" t="s">
        <v>134</v>
      </c>
      <c r="AT861" s="142" t="s">
        <v>129</v>
      </c>
      <c r="AU861" s="142" t="s">
        <v>90</v>
      </c>
      <c r="AY861" s="16" t="s">
        <v>127</v>
      </c>
      <c r="BE861" s="143">
        <f>IF(N861="základní",J861,0)</f>
        <v>0</v>
      </c>
      <c r="BF861" s="143">
        <f>IF(N861="snížená",J861,0)</f>
        <v>0</v>
      </c>
      <c r="BG861" s="143">
        <f>IF(N861="zákl. přenesená",J861,0)</f>
        <v>0</v>
      </c>
      <c r="BH861" s="143">
        <f>IF(N861="sníž. přenesená",J861,0)</f>
        <v>0</v>
      </c>
      <c r="BI861" s="143">
        <f>IF(N861="nulová",J861,0)</f>
        <v>0</v>
      </c>
      <c r="BJ861" s="16" t="s">
        <v>88</v>
      </c>
      <c r="BK861" s="143">
        <f>ROUND(I861*H861,2)</f>
        <v>0</v>
      </c>
      <c r="BL861" s="16" t="s">
        <v>134</v>
      </c>
      <c r="BM861" s="142" t="s">
        <v>835</v>
      </c>
    </row>
    <row r="862" spans="2:65" s="1" customFormat="1" ht="29.25">
      <c r="B862" s="31"/>
      <c r="D862" s="144" t="s">
        <v>136</v>
      </c>
      <c r="F862" s="145" t="s">
        <v>836</v>
      </c>
      <c r="I862" s="146"/>
      <c r="L862" s="31"/>
      <c r="M862" s="147"/>
      <c r="T862" s="55"/>
      <c r="AT862" s="16" t="s">
        <v>136</v>
      </c>
      <c r="AU862" s="16" t="s">
        <v>90</v>
      </c>
    </row>
    <row r="863" spans="2:65" s="1" customFormat="1" ht="11.25">
      <c r="B863" s="31"/>
      <c r="D863" s="148" t="s">
        <v>138</v>
      </c>
      <c r="F863" s="149" t="s">
        <v>837</v>
      </c>
      <c r="I863" s="146"/>
      <c r="L863" s="31"/>
      <c r="M863" s="180"/>
      <c r="N863" s="181"/>
      <c r="O863" s="181"/>
      <c r="P863" s="181"/>
      <c r="Q863" s="181"/>
      <c r="R863" s="181"/>
      <c r="S863" s="181"/>
      <c r="T863" s="182"/>
      <c r="AT863" s="16" t="s">
        <v>138</v>
      </c>
      <c r="AU863" s="16" t="s">
        <v>90</v>
      </c>
    </row>
    <row r="864" spans="2:65" s="1" customFormat="1" ht="6.95" customHeight="1">
      <c r="B864" s="43"/>
      <c r="C864" s="44"/>
      <c r="D864" s="44"/>
      <c r="E864" s="44"/>
      <c r="F864" s="44"/>
      <c r="G864" s="44"/>
      <c r="H864" s="44"/>
      <c r="I864" s="44"/>
      <c r="J864" s="44"/>
      <c r="K864" s="44"/>
      <c r="L864" s="31"/>
    </row>
  </sheetData>
  <sheetProtection algorithmName="SHA-512" hashValue="cGvS1AC8Hz5EdPErAd3zANzKCnIFyaZ8a1senjBw42L+lZSf32U+QcmlZeRqZqe8PknXgZjGLKV5Dk89Z/WyPQ==" saltValue="jJhBWbhOyeYe7zKMj1vyMxXD9IsS4lANOWhI9GzoSDvTVaNCN3fKMc9vJgffpW+h+CxshMNz+txb1Nc44x7kYA==" spinCount="100000" sheet="1" objects="1" scenarios="1" formatColumns="0" formatRows="0" autoFilter="0"/>
  <autoFilter ref="C124:K863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100-000000000000}"/>
    <hyperlink ref="F139" r:id="rId2" xr:uid="{00000000-0004-0000-0100-000001000000}"/>
    <hyperlink ref="F148" r:id="rId3" xr:uid="{00000000-0004-0000-0100-000002000000}"/>
    <hyperlink ref="F155" r:id="rId4" xr:uid="{00000000-0004-0000-0100-000003000000}"/>
    <hyperlink ref="F161" r:id="rId5" xr:uid="{00000000-0004-0000-0100-000004000000}"/>
    <hyperlink ref="F167" r:id="rId6" xr:uid="{00000000-0004-0000-0100-000005000000}"/>
    <hyperlink ref="F176" r:id="rId7" xr:uid="{00000000-0004-0000-0100-000006000000}"/>
    <hyperlink ref="F185" r:id="rId8" xr:uid="{00000000-0004-0000-0100-000007000000}"/>
    <hyperlink ref="F190" r:id="rId9" xr:uid="{00000000-0004-0000-0100-000008000000}"/>
    <hyperlink ref="F195" r:id="rId10" xr:uid="{00000000-0004-0000-0100-000009000000}"/>
    <hyperlink ref="F200" r:id="rId11" xr:uid="{00000000-0004-0000-0100-00000A000000}"/>
    <hyperlink ref="F205" r:id="rId12" xr:uid="{00000000-0004-0000-0100-00000B000000}"/>
    <hyperlink ref="F212" r:id="rId13" xr:uid="{00000000-0004-0000-0100-00000C000000}"/>
    <hyperlink ref="F219" r:id="rId14" xr:uid="{00000000-0004-0000-0100-00000D000000}"/>
    <hyperlink ref="F226" r:id="rId15" xr:uid="{00000000-0004-0000-0100-00000E000000}"/>
    <hyperlink ref="F233" r:id="rId16" xr:uid="{00000000-0004-0000-0100-00000F000000}"/>
    <hyperlink ref="F242" r:id="rId17" xr:uid="{00000000-0004-0000-0100-000010000000}"/>
    <hyperlink ref="F251" r:id="rId18" xr:uid="{00000000-0004-0000-0100-000011000000}"/>
    <hyperlink ref="F260" r:id="rId19" xr:uid="{00000000-0004-0000-0100-000012000000}"/>
    <hyperlink ref="F264" r:id="rId20" xr:uid="{00000000-0004-0000-0100-000013000000}"/>
    <hyperlink ref="F268" r:id="rId21" xr:uid="{00000000-0004-0000-0100-000014000000}"/>
    <hyperlink ref="F271" r:id="rId22" xr:uid="{00000000-0004-0000-0100-000015000000}"/>
    <hyperlink ref="F284" r:id="rId23" xr:uid="{00000000-0004-0000-0100-000016000000}"/>
    <hyperlink ref="F305" r:id="rId24" xr:uid="{00000000-0004-0000-0100-000017000000}"/>
    <hyperlink ref="F312" r:id="rId25" xr:uid="{00000000-0004-0000-0100-000018000000}"/>
    <hyperlink ref="F321" r:id="rId26" xr:uid="{00000000-0004-0000-0100-000019000000}"/>
    <hyperlink ref="F330" r:id="rId27" xr:uid="{00000000-0004-0000-0100-00001A000000}"/>
    <hyperlink ref="F339" r:id="rId28" xr:uid="{00000000-0004-0000-0100-00001B000000}"/>
    <hyperlink ref="F349" r:id="rId29" xr:uid="{00000000-0004-0000-0100-00001C000000}"/>
    <hyperlink ref="F358" r:id="rId30" xr:uid="{00000000-0004-0000-0100-00001D000000}"/>
    <hyperlink ref="F368" r:id="rId31" xr:uid="{00000000-0004-0000-0100-00001E000000}"/>
    <hyperlink ref="F375" r:id="rId32" xr:uid="{00000000-0004-0000-0100-00001F000000}"/>
    <hyperlink ref="F394" r:id="rId33" xr:uid="{00000000-0004-0000-0100-000020000000}"/>
    <hyperlink ref="F408" r:id="rId34" xr:uid="{00000000-0004-0000-0100-000021000000}"/>
    <hyperlink ref="F420" r:id="rId35" xr:uid="{00000000-0004-0000-0100-000022000000}"/>
    <hyperlink ref="F441" r:id="rId36" xr:uid="{00000000-0004-0000-0100-000023000000}"/>
    <hyperlink ref="F461" r:id="rId37" xr:uid="{00000000-0004-0000-0100-000024000000}"/>
    <hyperlink ref="F474" r:id="rId38" xr:uid="{00000000-0004-0000-0100-000025000000}"/>
    <hyperlink ref="F487" r:id="rId39" xr:uid="{00000000-0004-0000-0100-000026000000}"/>
    <hyperlink ref="F500" r:id="rId40" xr:uid="{00000000-0004-0000-0100-000027000000}"/>
    <hyperlink ref="F519" r:id="rId41" xr:uid="{00000000-0004-0000-0100-000028000000}"/>
    <hyperlink ref="F532" r:id="rId42" xr:uid="{00000000-0004-0000-0100-000029000000}"/>
    <hyperlink ref="F553" r:id="rId43" xr:uid="{00000000-0004-0000-0100-00002A000000}"/>
    <hyperlink ref="F570" r:id="rId44" xr:uid="{00000000-0004-0000-0100-00002B000000}"/>
    <hyperlink ref="F576" r:id="rId45" xr:uid="{00000000-0004-0000-0100-00002C000000}"/>
    <hyperlink ref="F582" r:id="rId46" xr:uid="{00000000-0004-0000-0100-00002D000000}"/>
    <hyperlink ref="F598" r:id="rId47" xr:uid="{00000000-0004-0000-0100-00002E000000}"/>
    <hyperlink ref="F609" r:id="rId48" xr:uid="{00000000-0004-0000-0100-00002F000000}"/>
    <hyperlink ref="F625" r:id="rId49" xr:uid="{00000000-0004-0000-0100-000030000000}"/>
    <hyperlink ref="F641" r:id="rId50" xr:uid="{00000000-0004-0000-0100-000031000000}"/>
    <hyperlink ref="F657" r:id="rId51" xr:uid="{00000000-0004-0000-0100-000032000000}"/>
    <hyperlink ref="F672" r:id="rId52" xr:uid="{00000000-0004-0000-0100-000033000000}"/>
    <hyperlink ref="F688" r:id="rId53" xr:uid="{00000000-0004-0000-0100-000034000000}"/>
    <hyperlink ref="F695" r:id="rId54" xr:uid="{00000000-0004-0000-0100-000035000000}"/>
    <hyperlink ref="F702" r:id="rId55" xr:uid="{00000000-0004-0000-0100-000036000000}"/>
    <hyperlink ref="F711" r:id="rId56" xr:uid="{00000000-0004-0000-0100-000037000000}"/>
    <hyperlink ref="F718" r:id="rId57" xr:uid="{00000000-0004-0000-0100-000038000000}"/>
    <hyperlink ref="F727" r:id="rId58" xr:uid="{00000000-0004-0000-0100-000039000000}"/>
    <hyperlink ref="F733" r:id="rId59" xr:uid="{00000000-0004-0000-0100-00003A000000}"/>
    <hyperlink ref="F739" r:id="rId60" xr:uid="{00000000-0004-0000-0100-00003B000000}"/>
    <hyperlink ref="F755" r:id="rId61" xr:uid="{00000000-0004-0000-0100-00003C000000}"/>
    <hyperlink ref="F771" r:id="rId62" xr:uid="{00000000-0004-0000-0100-00003D000000}"/>
    <hyperlink ref="F787" r:id="rId63" xr:uid="{00000000-0004-0000-0100-00003E000000}"/>
    <hyperlink ref="F800" r:id="rId64" xr:uid="{00000000-0004-0000-0100-00003F000000}"/>
    <hyperlink ref="F809" r:id="rId65" xr:uid="{00000000-0004-0000-0100-000040000000}"/>
    <hyperlink ref="F823" r:id="rId66" xr:uid="{00000000-0004-0000-0100-000041000000}"/>
    <hyperlink ref="F832" r:id="rId67" xr:uid="{00000000-0004-0000-0100-000042000000}"/>
    <hyperlink ref="F839" r:id="rId68" xr:uid="{00000000-0004-0000-0100-000043000000}"/>
    <hyperlink ref="F849" r:id="rId69" xr:uid="{00000000-0004-0000-0100-000044000000}"/>
    <hyperlink ref="F852" r:id="rId70" xr:uid="{00000000-0004-0000-0100-000045000000}"/>
    <hyperlink ref="F856" r:id="rId71" xr:uid="{00000000-0004-0000-0100-000046000000}"/>
    <hyperlink ref="F859" r:id="rId72" xr:uid="{00000000-0004-0000-0100-000047000000}"/>
    <hyperlink ref="F863" r:id="rId73" xr:uid="{00000000-0004-0000-0100-00004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Pardubice, ul. Bartolomějská - vodovod</v>
      </c>
      <c r="F7" s="225"/>
      <c r="G7" s="225"/>
      <c r="H7" s="225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5" t="s">
        <v>838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27. 6. 2024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ROUND(J124,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ROUND((SUM(BE124:BE207)),  2)</f>
        <v>0</v>
      </c>
      <c r="I33" s="91">
        <v>0.21</v>
      </c>
      <c r="J33" s="90">
        <f>ROUND(((SUM(BE124:BE207))*I33),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ROUND((SUM(BF124:BF207)),  2)</f>
        <v>0</v>
      </c>
      <c r="I34" s="91">
        <v>0.12</v>
      </c>
      <c r="J34" s="90">
        <f>ROUND(((SUM(BF124:BF207))*I34),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ROUND((SUM(BG124:BG207)),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ROUND((SUM(BH124:BH207)),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ROUND((SUM(BI124:BI207)),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Pardubice, ul. Bartolomějská - vodovod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5" t="str">
        <f>E9</f>
        <v>813-10 - VON 01 - Vedlejší a ostatní náklady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27. 6. 2024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J124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8" customFormat="1" ht="24.95" customHeight="1">
      <c r="B98" s="103"/>
      <c r="D98" s="104" t="s">
        <v>839</v>
      </c>
      <c r="E98" s="105"/>
      <c r="F98" s="105"/>
      <c r="G98" s="105"/>
      <c r="H98" s="105"/>
      <c r="I98" s="105"/>
      <c r="J98" s="106">
        <f>J126</f>
        <v>0</v>
      </c>
      <c r="L98" s="103"/>
    </row>
    <row r="99" spans="2:12" s="9" customFormat="1" ht="19.899999999999999" customHeight="1">
      <c r="B99" s="107"/>
      <c r="D99" s="108" t="s">
        <v>840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9" customFormat="1" ht="19.899999999999999" customHeight="1">
      <c r="B100" s="107"/>
      <c r="D100" s="108" t="s">
        <v>841</v>
      </c>
      <c r="E100" s="109"/>
      <c r="F100" s="109"/>
      <c r="G100" s="109"/>
      <c r="H100" s="109"/>
      <c r="I100" s="109"/>
      <c r="J100" s="110">
        <f>J137</f>
        <v>0</v>
      </c>
      <c r="L100" s="107"/>
    </row>
    <row r="101" spans="2:12" s="9" customFormat="1" ht="19.899999999999999" customHeight="1">
      <c r="B101" s="107"/>
      <c r="D101" s="108" t="s">
        <v>842</v>
      </c>
      <c r="E101" s="109"/>
      <c r="F101" s="109"/>
      <c r="G101" s="109"/>
      <c r="H101" s="109"/>
      <c r="I101" s="109"/>
      <c r="J101" s="110">
        <f>J162</f>
        <v>0</v>
      </c>
      <c r="L101" s="107"/>
    </row>
    <row r="102" spans="2:12" s="9" customFormat="1" ht="19.899999999999999" customHeight="1">
      <c r="B102" s="107"/>
      <c r="D102" s="108" t="s">
        <v>843</v>
      </c>
      <c r="E102" s="109"/>
      <c r="F102" s="109"/>
      <c r="G102" s="109"/>
      <c r="H102" s="109"/>
      <c r="I102" s="109"/>
      <c r="J102" s="110">
        <f>J166</f>
        <v>0</v>
      </c>
      <c r="L102" s="107"/>
    </row>
    <row r="103" spans="2:12" s="9" customFormat="1" ht="19.899999999999999" customHeight="1">
      <c r="B103" s="107"/>
      <c r="D103" s="108" t="s">
        <v>844</v>
      </c>
      <c r="E103" s="109"/>
      <c r="F103" s="109"/>
      <c r="G103" s="109"/>
      <c r="H103" s="109"/>
      <c r="I103" s="109"/>
      <c r="J103" s="110">
        <f>J191</f>
        <v>0</v>
      </c>
      <c r="L103" s="107"/>
    </row>
    <row r="104" spans="2:12" s="9" customFormat="1" ht="19.899999999999999" customHeight="1">
      <c r="B104" s="107"/>
      <c r="D104" s="108" t="s">
        <v>845</v>
      </c>
      <c r="E104" s="109"/>
      <c r="F104" s="109"/>
      <c r="G104" s="109"/>
      <c r="H104" s="109"/>
      <c r="I104" s="109"/>
      <c r="J104" s="110">
        <f>J200</f>
        <v>0</v>
      </c>
      <c r="L104" s="107"/>
    </row>
    <row r="105" spans="2:12" s="1" customFormat="1" ht="21.75" customHeight="1">
      <c r="B105" s="31"/>
      <c r="L105" s="31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5" customHeight="1">
      <c r="B111" s="31"/>
      <c r="C111" s="20" t="s">
        <v>112</v>
      </c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16</v>
      </c>
      <c r="L113" s="31"/>
    </row>
    <row r="114" spans="2:65" s="1" customFormat="1" ht="16.5" customHeight="1">
      <c r="B114" s="31"/>
      <c r="E114" s="224" t="str">
        <f>E7</f>
        <v>Pardubice, ul. Bartolomějská - vodovod</v>
      </c>
      <c r="F114" s="225"/>
      <c r="G114" s="225"/>
      <c r="H114" s="225"/>
      <c r="L114" s="31"/>
    </row>
    <row r="115" spans="2:65" s="1" customFormat="1" ht="12" customHeight="1">
      <c r="B115" s="31"/>
      <c r="C115" s="26" t="s">
        <v>96</v>
      </c>
      <c r="L115" s="31"/>
    </row>
    <row r="116" spans="2:65" s="1" customFormat="1" ht="16.5" customHeight="1">
      <c r="B116" s="31"/>
      <c r="E116" s="205" t="str">
        <f>E9</f>
        <v>813-10 - VON 01 - Vedlejší a ostatní náklady</v>
      </c>
      <c r="F116" s="226"/>
      <c r="G116" s="226"/>
      <c r="H116" s="226"/>
      <c r="L116" s="31"/>
    </row>
    <row r="117" spans="2:65" s="1" customFormat="1" ht="6.95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F12</f>
        <v>Pardubice</v>
      </c>
      <c r="I118" s="26" t="s">
        <v>22</v>
      </c>
      <c r="J118" s="51" t="str">
        <f>IF(J12="","",J12)</f>
        <v>27. 6. 2024</v>
      </c>
      <c r="L118" s="31"/>
    </row>
    <row r="119" spans="2:65" s="1" customFormat="1" ht="6.95" customHeight="1">
      <c r="B119" s="31"/>
      <c r="L119" s="31"/>
    </row>
    <row r="120" spans="2:65" s="1" customFormat="1" ht="25.7" customHeight="1">
      <c r="B120" s="31"/>
      <c r="C120" s="26" t="s">
        <v>24</v>
      </c>
      <c r="F120" s="24" t="str">
        <f>E15</f>
        <v>Vodovody a kanalizace, a.s.</v>
      </c>
      <c r="I120" s="26" t="s">
        <v>32</v>
      </c>
      <c r="J120" s="29" t="str">
        <f>E21</f>
        <v>VK PROJEKT, spol. s r.o.</v>
      </c>
      <c r="L120" s="31"/>
    </row>
    <row r="121" spans="2:65" s="1" customFormat="1" ht="15.2" customHeight="1">
      <c r="B121" s="31"/>
      <c r="C121" s="26" t="s">
        <v>30</v>
      </c>
      <c r="F121" s="24" t="str">
        <f>IF(E18="","",E18)</f>
        <v>Vyplň údaj</v>
      </c>
      <c r="I121" s="26" t="s">
        <v>37</v>
      </c>
      <c r="J121" s="29" t="str">
        <f>E24</f>
        <v>Ladislav Konvalina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11"/>
      <c r="C123" s="112" t="s">
        <v>113</v>
      </c>
      <c r="D123" s="113" t="s">
        <v>65</v>
      </c>
      <c r="E123" s="113" t="s">
        <v>61</v>
      </c>
      <c r="F123" s="113" t="s">
        <v>62</v>
      </c>
      <c r="G123" s="113" t="s">
        <v>114</v>
      </c>
      <c r="H123" s="113" t="s">
        <v>115</v>
      </c>
      <c r="I123" s="113" t="s">
        <v>116</v>
      </c>
      <c r="J123" s="113" t="s">
        <v>100</v>
      </c>
      <c r="K123" s="114" t="s">
        <v>117</v>
      </c>
      <c r="L123" s="111"/>
      <c r="M123" s="58" t="s">
        <v>1</v>
      </c>
      <c r="N123" s="59" t="s">
        <v>44</v>
      </c>
      <c r="O123" s="59" t="s">
        <v>118</v>
      </c>
      <c r="P123" s="59" t="s">
        <v>119</v>
      </c>
      <c r="Q123" s="59" t="s">
        <v>120</v>
      </c>
      <c r="R123" s="59" t="s">
        <v>121</v>
      </c>
      <c r="S123" s="59" t="s">
        <v>122</v>
      </c>
      <c r="T123" s="60" t="s">
        <v>123</v>
      </c>
    </row>
    <row r="124" spans="2:65" s="1" customFormat="1" ht="22.9" customHeight="1">
      <c r="B124" s="31"/>
      <c r="C124" s="63" t="s">
        <v>124</v>
      </c>
      <c r="J124" s="115">
        <f>BK124</f>
        <v>0</v>
      </c>
      <c r="L124" s="31"/>
      <c r="M124" s="61"/>
      <c r="N124" s="52"/>
      <c r="O124" s="52"/>
      <c r="P124" s="116">
        <f>P125+P126</f>
        <v>0</v>
      </c>
      <c r="Q124" s="52"/>
      <c r="R124" s="116">
        <f>R125+R126</f>
        <v>0</v>
      </c>
      <c r="S124" s="52"/>
      <c r="T124" s="117">
        <f>T125+T126</f>
        <v>0</v>
      </c>
      <c r="AT124" s="16" t="s">
        <v>79</v>
      </c>
      <c r="AU124" s="16" t="s">
        <v>102</v>
      </c>
      <c r="BK124" s="118">
        <f>BK125+BK126</f>
        <v>0</v>
      </c>
    </row>
    <row r="125" spans="2:65" s="11" customFormat="1" ht="25.9" customHeight="1">
      <c r="B125" s="119"/>
      <c r="D125" s="120" t="s">
        <v>79</v>
      </c>
      <c r="E125" s="121" t="s">
        <v>125</v>
      </c>
      <c r="F125" s="121" t="s">
        <v>126</v>
      </c>
      <c r="I125" s="122"/>
      <c r="J125" s="123">
        <f>BK125</f>
        <v>0</v>
      </c>
      <c r="L125" s="119"/>
      <c r="M125" s="124"/>
      <c r="P125" s="125">
        <v>0</v>
      </c>
      <c r="R125" s="125">
        <v>0</v>
      </c>
      <c r="T125" s="126">
        <v>0</v>
      </c>
      <c r="AR125" s="120" t="s">
        <v>88</v>
      </c>
      <c r="AT125" s="127" t="s">
        <v>79</v>
      </c>
      <c r="AU125" s="127" t="s">
        <v>80</v>
      </c>
      <c r="AY125" s="120" t="s">
        <v>127</v>
      </c>
      <c r="BK125" s="128">
        <v>0</v>
      </c>
    </row>
    <row r="126" spans="2:65" s="11" customFormat="1" ht="25.9" customHeight="1">
      <c r="B126" s="119"/>
      <c r="D126" s="120" t="s">
        <v>79</v>
      </c>
      <c r="E126" s="121" t="s">
        <v>846</v>
      </c>
      <c r="F126" s="121" t="s">
        <v>847</v>
      </c>
      <c r="I126" s="122"/>
      <c r="J126" s="123">
        <f>BK126</f>
        <v>0</v>
      </c>
      <c r="L126" s="119"/>
      <c r="M126" s="124"/>
      <c r="P126" s="125">
        <f>P127+P137+P162+P166+P191+P200</f>
        <v>0</v>
      </c>
      <c r="R126" s="125">
        <f>R127+R137+R162+R166+R191+R200</f>
        <v>0</v>
      </c>
      <c r="T126" s="126">
        <f>T127+T137+T162+T166+T191+T200</f>
        <v>0</v>
      </c>
      <c r="AR126" s="120" t="s">
        <v>88</v>
      </c>
      <c r="AT126" s="127" t="s">
        <v>79</v>
      </c>
      <c r="AU126" s="127" t="s">
        <v>80</v>
      </c>
      <c r="AY126" s="120" t="s">
        <v>127</v>
      </c>
      <c r="BK126" s="128">
        <f>BK127+BK137+BK162+BK166+BK191+BK200</f>
        <v>0</v>
      </c>
    </row>
    <row r="127" spans="2:65" s="11" customFormat="1" ht="22.9" customHeight="1">
      <c r="B127" s="119"/>
      <c r="D127" s="120" t="s">
        <v>79</v>
      </c>
      <c r="E127" s="129" t="s">
        <v>80</v>
      </c>
      <c r="F127" s="129" t="s">
        <v>847</v>
      </c>
      <c r="I127" s="122"/>
      <c r="J127" s="130">
        <f>BK127</f>
        <v>0</v>
      </c>
      <c r="L127" s="119"/>
      <c r="M127" s="124"/>
      <c r="P127" s="125">
        <f>SUM(P128:P136)</f>
        <v>0</v>
      </c>
      <c r="R127" s="125">
        <f>SUM(R128:R136)</f>
        <v>0</v>
      </c>
      <c r="T127" s="126">
        <f>SUM(T128:T136)</f>
        <v>0</v>
      </c>
      <c r="AR127" s="120" t="s">
        <v>88</v>
      </c>
      <c r="AT127" s="127" t="s">
        <v>79</v>
      </c>
      <c r="AU127" s="127" t="s">
        <v>88</v>
      </c>
      <c r="AY127" s="120" t="s">
        <v>127</v>
      </c>
      <c r="BK127" s="128">
        <f>SUM(BK128:BK136)</f>
        <v>0</v>
      </c>
    </row>
    <row r="128" spans="2:65" s="1" customFormat="1" ht="16.5" customHeight="1">
      <c r="B128" s="31"/>
      <c r="C128" s="131" t="s">
        <v>88</v>
      </c>
      <c r="D128" s="131" t="s">
        <v>129</v>
      </c>
      <c r="E128" s="132" t="s">
        <v>848</v>
      </c>
      <c r="F128" s="133" t="s">
        <v>849</v>
      </c>
      <c r="G128" s="134" t="s">
        <v>779</v>
      </c>
      <c r="H128" s="135">
        <v>1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134</v>
      </c>
      <c r="AT128" s="142" t="s">
        <v>129</v>
      </c>
      <c r="AU128" s="142" t="s">
        <v>90</v>
      </c>
      <c r="AY128" s="16" t="s">
        <v>127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134</v>
      </c>
      <c r="BM128" s="142" t="s">
        <v>850</v>
      </c>
    </row>
    <row r="129" spans="2:65" s="1" customFormat="1" ht="11.25">
      <c r="B129" s="31"/>
      <c r="D129" s="144" t="s">
        <v>136</v>
      </c>
      <c r="F129" s="145" t="s">
        <v>849</v>
      </c>
      <c r="I129" s="146"/>
      <c r="L129" s="31"/>
      <c r="M129" s="147"/>
      <c r="T129" s="55"/>
      <c r="AT129" s="16" t="s">
        <v>136</v>
      </c>
      <c r="AU129" s="16" t="s">
        <v>90</v>
      </c>
    </row>
    <row r="130" spans="2:65" s="12" customFormat="1" ht="11.25">
      <c r="B130" s="150"/>
      <c r="D130" s="144" t="s">
        <v>140</v>
      </c>
      <c r="E130" s="151" t="s">
        <v>1</v>
      </c>
      <c r="F130" s="152" t="s">
        <v>851</v>
      </c>
      <c r="H130" s="151" t="s">
        <v>1</v>
      </c>
      <c r="I130" s="153"/>
      <c r="L130" s="150"/>
      <c r="M130" s="154"/>
      <c r="T130" s="155"/>
      <c r="AT130" s="151" t="s">
        <v>140</v>
      </c>
      <c r="AU130" s="151" t="s">
        <v>90</v>
      </c>
      <c r="AV130" s="12" t="s">
        <v>88</v>
      </c>
      <c r="AW130" s="12" t="s">
        <v>36</v>
      </c>
      <c r="AX130" s="12" t="s">
        <v>80</v>
      </c>
      <c r="AY130" s="151" t="s">
        <v>127</v>
      </c>
    </row>
    <row r="131" spans="2:65" s="13" customFormat="1" ht="11.25">
      <c r="B131" s="156"/>
      <c r="D131" s="144" t="s">
        <v>140</v>
      </c>
      <c r="E131" s="157" t="s">
        <v>1</v>
      </c>
      <c r="F131" s="158" t="s">
        <v>88</v>
      </c>
      <c r="H131" s="159">
        <v>1</v>
      </c>
      <c r="I131" s="160"/>
      <c r="L131" s="156"/>
      <c r="M131" s="161"/>
      <c r="T131" s="162"/>
      <c r="AT131" s="157" t="s">
        <v>140</v>
      </c>
      <c r="AU131" s="157" t="s">
        <v>90</v>
      </c>
      <c r="AV131" s="13" t="s">
        <v>90</v>
      </c>
      <c r="AW131" s="13" t="s">
        <v>36</v>
      </c>
      <c r="AX131" s="13" t="s">
        <v>80</v>
      </c>
      <c r="AY131" s="157" t="s">
        <v>127</v>
      </c>
    </row>
    <row r="132" spans="2:65" s="14" customFormat="1" ht="11.25">
      <c r="B132" s="163"/>
      <c r="D132" s="144" t="s">
        <v>140</v>
      </c>
      <c r="E132" s="164" t="s">
        <v>1</v>
      </c>
      <c r="F132" s="165" t="s">
        <v>146</v>
      </c>
      <c r="H132" s="166">
        <v>1</v>
      </c>
      <c r="I132" s="167"/>
      <c r="L132" s="163"/>
      <c r="M132" s="168"/>
      <c r="T132" s="169"/>
      <c r="AT132" s="164" t="s">
        <v>140</v>
      </c>
      <c r="AU132" s="164" t="s">
        <v>90</v>
      </c>
      <c r="AV132" s="14" t="s">
        <v>134</v>
      </c>
      <c r="AW132" s="14" t="s">
        <v>36</v>
      </c>
      <c r="AX132" s="14" t="s">
        <v>88</v>
      </c>
      <c r="AY132" s="164" t="s">
        <v>127</v>
      </c>
    </row>
    <row r="133" spans="2:65" s="1" customFormat="1" ht="16.5" customHeight="1">
      <c r="B133" s="31"/>
      <c r="C133" s="131" t="s">
        <v>90</v>
      </c>
      <c r="D133" s="131" t="s">
        <v>129</v>
      </c>
      <c r="E133" s="132" t="s">
        <v>852</v>
      </c>
      <c r="F133" s="133" t="s">
        <v>853</v>
      </c>
      <c r="G133" s="134" t="s">
        <v>309</v>
      </c>
      <c r="H133" s="135">
        <v>91</v>
      </c>
      <c r="I133" s="136"/>
      <c r="J133" s="137">
        <f>ROUND(I133*H133,2)</f>
        <v>0</v>
      </c>
      <c r="K133" s="133" t="s">
        <v>1</v>
      </c>
      <c r="L133" s="31"/>
      <c r="M133" s="138" t="s">
        <v>1</v>
      </c>
      <c r="N133" s="139" t="s">
        <v>45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134</v>
      </c>
      <c r="AT133" s="142" t="s">
        <v>129</v>
      </c>
      <c r="AU133" s="142" t="s">
        <v>90</v>
      </c>
      <c r="AY133" s="16" t="s">
        <v>127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88</v>
      </c>
      <c r="BK133" s="143">
        <f>ROUND(I133*H133,2)</f>
        <v>0</v>
      </c>
      <c r="BL133" s="16" t="s">
        <v>134</v>
      </c>
      <c r="BM133" s="142" t="s">
        <v>854</v>
      </c>
    </row>
    <row r="134" spans="2:65" s="1" customFormat="1" ht="11.25">
      <c r="B134" s="31"/>
      <c r="D134" s="144" t="s">
        <v>136</v>
      </c>
      <c r="F134" s="145" t="s">
        <v>855</v>
      </c>
      <c r="I134" s="146"/>
      <c r="L134" s="31"/>
      <c r="M134" s="147"/>
      <c r="T134" s="55"/>
      <c r="AT134" s="16" t="s">
        <v>136</v>
      </c>
      <c r="AU134" s="16" t="s">
        <v>90</v>
      </c>
    </row>
    <row r="135" spans="2:65" s="12" customFormat="1" ht="11.25">
      <c r="B135" s="150"/>
      <c r="D135" s="144" t="s">
        <v>140</v>
      </c>
      <c r="E135" s="151" t="s">
        <v>1</v>
      </c>
      <c r="F135" s="152" t="s">
        <v>170</v>
      </c>
      <c r="H135" s="151" t="s">
        <v>1</v>
      </c>
      <c r="I135" s="153"/>
      <c r="L135" s="150"/>
      <c r="M135" s="154"/>
      <c r="T135" s="155"/>
      <c r="AT135" s="151" t="s">
        <v>140</v>
      </c>
      <c r="AU135" s="151" t="s">
        <v>90</v>
      </c>
      <c r="AV135" s="12" t="s">
        <v>88</v>
      </c>
      <c r="AW135" s="12" t="s">
        <v>36</v>
      </c>
      <c r="AX135" s="12" t="s">
        <v>80</v>
      </c>
      <c r="AY135" s="151" t="s">
        <v>127</v>
      </c>
    </row>
    <row r="136" spans="2:65" s="13" customFormat="1" ht="11.25">
      <c r="B136" s="156"/>
      <c r="D136" s="144" t="s">
        <v>140</v>
      </c>
      <c r="E136" s="157" t="s">
        <v>1</v>
      </c>
      <c r="F136" s="158" t="s">
        <v>856</v>
      </c>
      <c r="H136" s="159">
        <v>91</v>
      </c>
      <c r="I136" s="160"/>
      <c r="L136" s="156"/>
      <c r="M136" s="161"/>
      <c r="T136" s="162"/>
      <c r="AT136" s="157" t="s">
        <v>140</v>
      </c>
      <c r="AU136" s="157" t="s">
        <v>90</v>
      </c>
      <c r="AV136" s="13" t="s">
        <v>90</v>
      </c>
      <c r="AW136" s="13" t="s">
        <v>36</v>
      </c>
      <c r="AX136" s="13" t="s">
        <v>88</v>
      </c>
      <c r="AY136" s="157" t="s">
        <v>127</v>
      </c>
    </row>
    <row r="137" spans="2:65" s="11" customFormat="1" ht="22.9" customHeight="1">
      <c r="B137" s="119"/>
      <c r="D137" s="120" t="s">
        <v>79</v>
      </c>
      <c r="E137" s="129" t="s">
        <v>857</v>
      </c>
      <c r="F137" s="129" t="s">
        <v>858</v>
      </c>
      <c r="I137" s="122"/>
      <c r="J137" s="130">
        <f>BK137</f>
        <v>0</v>
      </c>
      <c r="L137" s="119"/>
      <c r="M137" s="124"/>
      <c r="P137" s="125">
        <f>SUM(P138:P161)</f>
        <v>0</v>
      </c>
      <c r="R137" s="125">
        <f>SUM(R138:R161)</f>
        <v>0</v>
      </c>
      <c r="T137" s="126">
        <f>SUM(T138:T161)</f>
        <v>0</v>
      </c>
      <c r="AR137" s="120" t="s">
        <v>173</v>
      </c>
      <c r="AT137" s="127" t="s">
        <v>79</v>
      </c>
      <c r="AU137" s="127" t="s">
        <v>88</v>
      </c>
      <c r="AY137" s="120" t="s">
        <v>127</v>
      </c>
      <c r="BK137" s="128">
        <f>SUM(BK138:BK161)</f>
        <v>0</v>
      </c>
    </row>
    <row r="138" spans="2:65" s="1" customFormat="1" ht="24.2" customHeight="1">
      <c r="B138" s="31"/>
      <c r="C138" s="131" t="s">
        <v>155</v>
      </c>
      <c r="D138" s="131" t="s">
        <v>129</v>
      </c>
      <c r="E138" s="132" t="s">
        <v>859</v>
      </c>
      <c r="F138" s="133" t="s">
        <v>860</v>
      </c>
      <c r="G138" s="134" t="s">
        <v>861</v>
      </c>
      <c r="H138" s="135">
        <v>1</v>
      </c>
      <c r="I138" s="136"/>
      <c r="J138" s="137">
        <f>ROUND(I138*H138,2)</f>
        <v>0</v>
      </c>
      <c r="K138" s="133" t="s">
        <v>1</v>
      </c>
      <c r="L138" s="31"/>
      <c r="M138" s="138" t="s">
        <v>1</v>
      </c>
      <c r="N138" s="139" t="s">
        <v>45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134</v>
      </c>
      <c r="AT138" s="142" t="s">
        <v>129</v>
      </c>
      <c r="AU138" s="142" t="s">
        <v>90</v>
      </c>
      <c r="AY138" s="16" t="s">
        <v>127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88</v>
      </c>
      <c r="BK138" s="143">
        <f>ROUND(I138*H138,2)</f>
        <v>0</v>
      </c>
      <c r="BL138" s="16" t="s">
        <v>134</v>
      </c>
      <c r="BM138" s="142" t="s">
        <v>862</v>
      </c>
    </row>
    <row r="139" spans="2:65" s="1" customFormat="1" ht="11.25">
      <c r="B139" s="31"/>
      <c r="D139" s="144" t="s">
        <v>136</v>
      </c>
      <c r="F139" s="145" t="s">
        <v>860</v>
      </c>
      <c r="I139" s="146"/>
      <c r="L139" s="31"/>
      <c r="M139" s="147"/>
      <c r="T139" s="55"/>
      <c r="AT139" s="16" t="s">
        <v>136</v>
      </c>
      <c r="AU139" s="16" t="s">
        <v>90</v>
      </c>
    </row>
    <row r="140" spans="2:65" s="13" customFormat="1" ht="11.25">
      <c r="B140" s="156"/>
      <c r="D140" s="144" t="s">
        <v>140</v>
      </c>
      <c r="E140" s="157" t="s">
        <v>1</v>
      </c>
      <c r="F140" s="158" t="s">
        <v>88</v>
      </c>
      <c r="H140" s="159">
        <v>1</v>
      </c>
      <c r="I140" s="160"/>
      <c r="L140" s="156"/>
      <c r="M140" s="161"/>
      <c r="T140" s="162"/>
      <c r="AT140" s="157" t="s">
        <v>140</v>
      </c>
      <c r="AU140" s="157" t="s">
        <v>90</v>
      </c>
      <c r="AV140" s="13" t="s">
        <v>90</v>
      </c>
      <c r="AW140" s="13" t="s">
        <v>36</v>
      </c>
      <c r="AX140" s="13" t="s">
        <v>80</v>
      </c>
      <c r="AY140" s="157" t="s">
        <v>127</v>
      </c>
    </row>
    <row r="141" spans="2:65" s="14" customFormat="1" ht="11.25">
      <c r="B141" s="163"/>
      <c r="D141" s="144" t="s">
        <v>140</v>
      </c>
      <c r="E141" s="164" t="s">
        <v>1</v>
      </c>
      <c r="F141" s="165" t="s">
        <v>146</v>
      </c>
      <c r="H141" s="166">
        <v>1</v>
      </c>
      <c r="I141" s="167"/>
      <c r="L141" s="163"/>
      <c r="M141" s="168"/>
      <c r="T141" s="169"/>
      <c r="AT141" s="164" t="s">
        <v>140</v>
      </c>
      <c r="AU141" s="164" t="s">
        <v>90</v>
      </c>
      <c r="AV141" s="14" t="s">
        <v>134</v>
      </c>
      <c r="AW141" s="14" t="s">
        <v>36</v>
      </c>
      <c r="AX141" s="14" t="s">
        <v>88</v>
      </c>
      <c r="AY141" s="164" t="s">
        <v>127</v>
      </c>
    </row>
    <row r="142" spans="2:65" s="1" customFormat="1" ht="16.5" customHeight="1">
      <c r="B142" s="31"/>
      <c r="C142" s="131" t="s">
        <v>134</v>
      </c>
      <c r="D142" s="131" t="s">
        <v>129</v>
      </c>
      <c r="E142" s="132" t="s">
        <v>863</v>
      </c>
      <c r="F142" s="133" t="s">
        <v>864</v>
      </c>
      <c r="G142" s="134" t="s">
        <v>779</v>
      </c>
      <c r="H142" s="135">
        <v>1</v>
      </c>
      <c r="I142" s="136"/>
      <c r="J142" s="137">
        <f>ROUND(I142*H142,2)</f>
        <v>0</v>
      </c>
      <c r="K142" s="133" t="s">
        <v>865</v>
      </c>
      <c r="L142" s="31"/>
      <c r="M142" s="138" t="s">
        <v>1</v>
      </c>
      <c r="N142" s="139" t="s">
        <v>45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134</v>
      </c>
      <c r="AT142" s="142" t="s">
        <v>129</v>
      </c>
      <c r="AU142" s="142" t="s">
        <v>90</v>
      </c>
      <c r="AY142" s="16" t="s">
        <v>127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88</v>
      </c>
      <c r="BK142" s="143">
        <f>ROUND(I142*H142,2)</f>
        <v>0</v>
      </c>
      <c r="BL142" s="16" t="s">
        <v>134</v>
      </c>
      <c r="BM142" s="142" t="s">
        <v>866</v>
      </c>
    </row>
    <row r="143" spans="2:65" s="1" customFormat="1" ht="19.5">
      <c r="B143" s="31"/>
      <c r="D143" s="144" t="s">
        <v>136</v>
      </c>
      <c r="F143" s="145" t="s">
        <v>867</v>
      </c>
      <c r="I143" s="146"/>
      <c r="L143" s="31"/>
      <c r="M143" s="147"/>
      <c r="T143" s="55"/>
      <c r="AT143" s="16" t="s">
        <v>136</v>
      </c>
      <c r="AU143" s="16" t="s">
        <v>90</v>
      </c>
    </row>
    <row r="144" spans="2:65" s="13" customFormat="1" ht="11.25">
      <c r="B144" s="156"/>
      <c r="D144" s="144" t="s">
        <v>140</v>
      </c>
      <c r="E144" s="157" t="s">
        <v>1</v>
      </c>
      <c r="F144" s="158" t="s">
        <v>88</v>
      </c>
      <c r="H144" s="159">
        <v>1</v>
      </c>
      <c r="I144" s="160"/>
      <c r="L144" s="156"/>
      <c r="M144" s="161"/>
      <c r="T144" s="162"/>
      <c r="AT144" s="157" t="s">
        <v>140</v>
      </c>
      <c r="AU144" s="157" t="s">
        <v>90</v>
      </c>
      <c r="AV144" s="13" t="s">
        <v>90</v>
      </c>
      <c r="AW144" s="13" t="s">
        <v>36</v>
      </c>
      <c r="AX144" s="13" t="s">
        <v>80</v>
      </c>
      <c r="AY144" s="157" t="s">
        <v>127</v>
      </c>
    </row>
    <row r="145" spans="2:65" s="14" customFormat="1" ht="11.25">
      <c r="B145" s="163"/>
      <c r="D145" s="144" t="s">
        <v>140</v>
      </c>
      <c r="E145" s="164" t="s">
        <v>1</v>
      </c>
      <c r="F145" s="165" t="s">
        <v>146</v>
      </c>
      <c r="H145" s="166">
        <v>1</v>
      </c>
      <c r="I145" s="167"/>
      <c r="L145" s="163"/>
      <c r="M145" s="168"/>
      <c r="T145" s="169"/>
      <c r="AT145" s="164" t="s">
        <v>140</v>
      </c>
      <c r="AU145" s="164" t="s">
        <v>90</v>
      </c>
      <c r="AV145" s="14" t="s">
        <v>134</v>
      </c>
      <c r="AW145" s="14" t="s">
        <v>36</v>
      </c>
      <c r="AX145" s="14" t="s">
        <v>88</v>
      </c>
      <c r="AY145" s="164" t="s">
        <v>127</v>
      </c>
    </row>
    <row r="146" spans="2:65" s="1" customFormat="1" ht="16.5" customHeight="1">
      <c r="B146" s="31"/>
      <c r="C146" s="131" t="s">
        <v>173</v>
      </c>
      <c r="D146" s="131" t="s">
        <v>129</v>
      </c>
      <c r="E146" s="132" t="s">
        <v>868</v>
      </c>
      <c r="F146" s="133" t="s">
        <v>869</v>
      </c>
      <c r="G146" s="134" t="s">
        <v>779</v>
      </c>
      <c r="H146" s="135">
        <v>1</v>
      </c>
      <c r="I146" s="136"/>
      <c r="J146" s="137">
        <f>ROUND(I146*H146,2)</f>
        <v>0</v>
      </c>
      <c r="K146" s="133" t="s">
        <v>1</v>
      </c>
      <c r="L146" s="31"/>
      <c r="M146" s="138" t="s">
        <v>1</v>
      </c>
      <c r="N146" s="139" t="s">
        <v>45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870</v>
      </c>
      <c r="AT146" s="142" t="s">
        <v>129</v>
      </c>
      <c r="AU146" s="142" t="s">
        <v>90</v>
      </c>
      <c r="AY146" s="16" t="s">
        <v>127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88</v>
      </c>
      <c r="BK146" s="143">
        <f>ROUND(I146*H146,2)</f>
        <v>0</v>
      </c>
      <c r="BL146" s="16" t="s">
        <v>870</v>
      </c>
      <c r="BM146" s="142" t="s">
        <v>871</v>
      </c>
    </row>
    <row r="147" spans="2:65" s="1" customFormat="1" ht="19.5">
      <c r="B147" s="31"/>
      <c r="D147" s="144" t="s">
        <v>136</v>
      </c>
      <c r="F147" s="145" t="s">
        <v>867</v>
      </c>
      <c r="I147" s="146"/>
      <c r="L147" s="31"/>
      <c r="M147" s="147"/>
      <c r="T147" s="55"/>
      <c r="AT147" s="16" t="s">
        <v>136</v>
      </c>
      <c r="AU147" s="16" t="s">
        <v>90</v>
      </c>
    </row>
    <row r="148" spans="2:65" s="12" customFormat="1" ht="11.25">
      <c r="B148" s="150"/>
      <c r="D148" s="144" t="s">
        <v>140</v>
      </c>
      <c r="E148" s="151" t="s">
        <v>1</v>
      </c>
      <c r="F148" s="152" t="s">
        <v>872</v>
      </c>
      <c r="H148" s="151" t="s">
        <v>1</v>
      </c>
      <c r="I148" s="153"/>
      <c r="L148" s="150"/>
      <c r="M148" s="154"/>
      <c r="T148" s="155"/>
      <c r="AT148" s="151" t="s">
        <v>140</v>
      </c>
      <c r="AU148" s="151" t="s">
        <v>90</v>
      </c>
      <c r="AV148" s="12" t="s">
        <v>88</v>
      </c>
      <c r="AW148" s="12" t="s">
        <v>36</v>
      </c>
      <c r="AX148" s="12" t="s">
        <v>80</v>
      </c>
      <c r="AY148" s="151" t="s">
        <v>127</v>
      </c>
    </row>
    <row r="149" spans="2:65" s="13" customFormat="1" ht="11.25">
      <c r="B149" s="156"/>
      <c r="D149" s="144" t="s">
        <v>140</v>
      </c>
      <c r="E149" s="157" t="s">
        <v>1</v>
      </c>
      <c r="F149" s="158" t="s">
        <v>88</v>
      </c>
      <c r="H149" s="159">
        <v>1</v>
      </c>
      <c r="I149" s="160"/>
      <c r="L149" s="156"/>
      <c r="M149" s="161"/>
      <c r="T149" s="162"/>
      <c r="AT149" s="157" t="s">
        <v>140</v>
      </c>
      <c r="AU149" s="157" t="s">
        <v>90</v>
      </c>
      <c r="AV149" s="13" t="s">
        <v>90</v>
      </c>
      <c r="AW149" s="13" t="s">
        <v>36</v>
      </c>
      <c r="AX149" s="13" t="s">
        <v>88</v>
      </c>
      <c r="AY149" s="157" t="s">
        <v>127</v>
      </c>
    </row>
    <row r="150" spans="2:65" s="1" customFormat="1" ht="16.5" customHeight="1">
      <c r="B150" s="31"/>
      <c r="C150" s="131" t="s">
        <v>181</v>
      </c>
      <c r="D150" s="131" t="s">
        <v>129</v>
      </c>
      <c r="E150" s="132" t="s">
        <v>873</v>
      </c>
      <c r="F150" s="133" t="s">
        <v>874</v>
      </c>
      <c r="G150" s="134" t="s">
        <v>779</v>
      </c>
      <c r="H150" s="135">
        <v>1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45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134</v>
      </c>
      <c r="AT150" s="142" t="s">
        <v>129</v>
      </c>
      <c r="AU150" s="142" t="s">
        <v>90</v>
      </c>
      <c r="AY150" s="16" t="s">
        <v>127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88</v>
      </c>
      <c r="BK150" s="143">
        <f>ROUND(I150*H150,2)</f>
        <v>0</v>
      </c>
      <c r="BL150" s="16" t="s">
        <v>134</v>
      </c>
      <c r="BM150" s="142" t="s">
        <v>875</v>
      </c>
    </row>
    <row r="151" spans="2:65" s="1" customFormat="1" ht="11.25">
      <c r="B151" s="31"/>
      <c r="D151" s="144" t="s">
        <v>136</v>
      </c>
      <c r="F151" s="145" t="s">
        <v>874</v>
      </c>
      <c r="I151" s="146"/>
      <c r="L151" s="31"/>
      <c r="M151" s="147"/>
      <c r="T151" s="55"/>
      <c r="AT151" s="16" t="s">
        <v>136</v>
      </c>
      <c r="AU151" s="16" t="s">
        <v>90</v>
      </c>
    </row>
    <row r="152" spans="2:65" s="13" customFormat="1" ht="11.25">
      <c r="B152" s="156"/>
      <c r="D152" s="144" t="s">
        <v>140</v>
      </c>
      <c r="E152" s="157" t="s">
        <v>1</v>
      </c>
      <c r="F152" s="158" t="s">
        <v>88</v>
      </c>
      <c r="H152" s="159">
        <v>1</v>
      </c>
      <c r="I152" s="160"/>
      <c r="L152" s="156"/>
      <c r="M152" s="161"/>
      <c r="T152" s="162"/>
      <c r="AT152" s="157" t="s">
        <v>140</v>
      </c>
      <c r="AU152" s="157" t="s">
        <v>90</v>
      </c>
      <c r="AV152" s="13" t="s">
        <v>90</v>
      </c>
      <c r="AW152" s="13" t="s">
        <v>36</v>
      </c>
      <c r="AX152" s="13" t="s">
        <v>80</v>
      </c>
      <c r="AY152" s="157" t="s">
        <v>127</v>
      </c>
    </row>
    <row r="153" spans="2:65" s="14" customFormat="1" ht="11.25">
      <c r="B153" s="163"/>
      <c r="D153" s="144" t="s">
        <v>140</v>
      </c>
      <c r="E153" s="164" t="s">
        <v>1</v>
      </c>
      <c r="F153" s="165" t="s">
        <v>146</v>
      </c>
      <c r="H153" s="166">
        <v>1</v>
      </c>
      <c r="I153" s="167"/>
      <c r="L153" s="163"/>
      <c r="M153" s="168"/>
      <c r="T153" s="169"/>
      <c r="AT153" s="164" t="s">
        <v>140</v>
      </c>
      <c r="AU153" s="164" t="s">
        <v>90</v>
      </c>
      <c r="AV153" s="14" t="s">
        <v>134</v>
      </c>
      <c r="AW153" s="14" t="s">
        <v>36</v>
      </c>
      <c r="AX153" s="14" t="s">
        <v>88</v>
      </c>
      <c r="AY153" s="164" t="s">
        <v>127</v>
      </c>
    </row>
    <row r="154" spans="2:65" s="1" customFormat="1" ht="24.2" customHeight="1">
      <c r="B154" s="31"/>
      <c r="C154" s="131" t="s">
        <v>192</v>
      </c>
      <c r="D154" s="131" t="s">
        <v>129</v>
      </c>
      <c r="E154" s="132" t="s">
        <v>876</v>
      </c>
      <c r="F154" s="133" t="s">
        <v>877</v>
      </c>
      <c r="G154" s="134" t="s">
        <v>779</v>
      </c>
      <c r="H154" s="135">
        <v>1</v>
      </c>
      <c r="I154" s="136"/>
      <c r="J154" s="137">
        <f>ROUND(I154*H154,2)</f>
        <v>0</v>
      </c>
      <c r="K154" s="133" t="s">
        <v>1</v>
      </c>
      <c r="L154" s="31"/>
      <c r="M154" s="138" t="s">
        <v>1</v>
      </c>
      <c r="N154" s="139" t="s">
        <v>45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134</v>
      </c>
      <c r="AT154" s="142" t="s">
        <v>129</v>
      </c>
      <c r="AU154" s="142" t="s">
        <v>90</v>
      </c>
      <c r="AY154" s="16" t="s">
        <v>127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88</v>
      </c>
      <c r="BK154" s="143">
        <f>ROUND(I154*H154,2)</f>
        <v>0</v>
      </c>
      <c r="BL154" s="16" t="s">
        <v>134</v>
      </c>
      <c r="BM154" s="142" t="s">
        <v>878</v>
      </c>
    </row>
    <row r="155" spans="2:65" s="1" customFormat="1" ht="11.25">
      <c r="B155" s="31"/>
      <c r="D155" s="144" t="s">
        <v>136</v>
      </c>
      <c r="F155" s="145" t="s">
        <v>877</v>
      </c>
      <c r="I155" s="146"/>
      <c r="L155" s="31"/>
      <c r="M155" s="147"/>
      <c r="T155" s="55"/>
      <c r="AT155" s="16" t="s">
        <v>136</v>
      </c>
      <c r="AU155" s="16" t="s">
        <v>90</v>
      </c>
    </row>
    <row r="156" spans="2:65" s="13" customFormat="1" ht="11.25">
      <c r="B156" s="156"/>
      <c r="D156" s="144" t="s">
        <v>140</v>
      </c>
      <c r="E156" s="157" t="s">
        <v>1</v>
      </c>
      <c r="F156" s="158" t="s">
        <v>88</v>
      </c>
      <c r="H156" s="159">
        <v>1</v>
      </c>
      <c r="I156" s="160"/>
      <c r="L156" s="156"/>
      <c r="M156" s="161"/>
      <c r="T156" s="162"/>
      <c r="AT156" s="157" t="s">
        <v>140</v>
      </c>
      <c r="AU156" s="157" t="s">
        <v>90</v>
      </c>
      <c r="AV156" s="13" t="s">
        <v>90</v>
      </c>
      <c r="AW156" s="13" t="s">
        <v>36</v>
      </c>
      <c r="AX156" s="13" t="s">
        <v>80</v>
      </c>
      <c r="AY156" s="157" t="s">
        <v>127</v>
      </c>
    </row>
    <row r="157" spans="2:65" s="14" customFormat="1" ht="11.25">
      <c r="B157" s="163"/>
      <c r="D157" s="144" t="s">
        <v>140</v>
      </c>
      <c r="E157" s="164" t="s">
        <v>1</v>
      </c>
      <c r="F157" s="165" t="s">
        <v>146</v>
      </c>
      <c r="H157" s="166">
        <v>1</v>
      </c>
      <c r="I157" s="167"/>
      <c r="L157" s="163"/>
      <c r="M157" s="168"/>
      <c r="T157" s="169"/>
      <c r="AT157" s="164" t="s">
        <v>140</v>
      </c>
      <c r="AU157" s="164" t="s">
        <v>90</v>
      </c>
      <c r="AV157" s="14" t="s">
        <v>134</v>
      </c>
      <c r="AW157" s="14" t="s">
        <v>36</v>
      </c>
      <c r="AX157" s="14" t="s">
        <v>88</v>
      </c>
      <c r="AY157" s="164" t="s">
        <v>127</v>
      </c>
    </row>
    <row r="158" spans="2:65" s="1" customFormat="1" ht="16.5" customHeight="1">
      <c r="B158" s="31"/>
      <c r="C158" s="131" t="s">
        <v>200</v>
      </c>
      <c r="D158" s="131" t="s">
        <v>129</v>
      </c>
      <c r="E158" s="132" t="s">
        <v>879</v>
      </c>
      <c r="F158" s="133" t="s">
        <v>880</v>
      </c>
      <c r="G158" s="134" t="s">
        <v>779</v>
      </c>
      <c r="H158" s="135">
        <v>1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45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134</v>
      </c>
      <c r="AT158" s="142" t="s">
        <v>129</v>
      </c>
      <c r="AU158" s="142" t="s">
        <v>90</v>
      </c>
      <c r="AY158" s="16" t="s">
        <v>127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88</v>
      </c>
      <c r="BK158" s="143">
        <f>ROUND(I158*H158,2)</f>
        <v>0</v>
      </c>
      <c r="BL158" s="16" t="s">
        <v>134</v>
      </c>
      <c r="BM158" s="142" t="s">
        <v>881</v>
      </c>
    </row>
    <row r="159" spans="2:65" s="1" customFormat="1" ht="11.25">
      <c r="B159" s="31"/>
      <c r="D159" s="144" t="s">
        <v>136</v>
      </c>
      <c r="F159" s="145" t="s">
        <v>880</v>
      </c>
      <c r="I159" s="146"/>
      <c r="L159" s="31"/>
      <c r="M159" s="147"/>
      <c r="T159" s="55"/>
      <c r="AT159" s="16" t="s">
        <v>136</v>
      </c>
      <c r="AU159" s="16" t="s">
        <v>90</v>
      </c>
    </row>
    <row r="160" spans="2:65" s="13" customFormat="1" ht="11.25">
      <c r="B160" s="156"/>
      <c r="D160" s="144" t="s">
        <v>140</v>
      </c>
      <c r="E160" s="157" t="s">
        <v>1</v>
      </c>
      <c r="F160" s="158" t="s">
        <v>88</v>
      </c>
      <c r="H160" s="159">
        <v>1</v>
      </c>
      <c r="I160" s="160"/>
      <c r="L160" s="156"/>
      <c r="M160" s="161"/>
      <c r="T160" s="162"/>
      <c r="AT160" s="157" t="s">
        <v>140</v>
      </c>
      <c r="AU160" s="157" t="s">
        <v>90</v>
      </c>
      <c r="AV160" s="13" t="s">
        <v>90</v>
      </c>
      <c r="AW160" s="13" t="s">
        <v>36</v>
      </c>
      <c r="AX160" s="13" t="s">
        <v>80</v>
      </c>
      <c r="AY160" s="157" t="s">
        <v>127</v>
      </c>
    </row>
    <row r="161" spans="2:65" s="14" customFormat="1" ht="11.25">
      <c r="B161" s="163"/>
      <c r="D161" s="144" t="s">
        <v>140</v>
      </c>
      <c r="E161" s="164" t="s">
        <v>1</v>
      </c>
      <c r="F161" s="165" t="s">
        <v>146</v>
      </c>
      <c r="H161" s="166">
        <v>1</v>
      </c>
      <c r="I161" s="167"/>
      <c r="L161" s="163"/>
      <c r="M161" s="168"/>
      <c r="T161" s="169"/>
      <c r="AT161" s="164" t="s">
        <v>140</v>
      </c>
      <c r="AU161" s="164" t="s">
        <v>90</v>
      </c>
      <c r="AV161" s="14" t="s">
        <v>134</v>
      </c>
      <c r="AW161" s="14" t="s">
        <v>36</v>
      </c>
      <c r="AX161" s="14" t="s">
        <v>88</v>
      </c>
      <c r="AY161" s="164" t="s">
        <v>127</v>
      </c>
    </row>
    <row r="162" spans="2:65" s="11" customFormat="1" ht="22.9" customHeight="1">
      <c r="B162" s="119"/>
      <c r="D162" s="120" t="s">
        <v>79</v>
      </c>
      <c r="E162" s="129" t="s">
        <v>882</v>
      </c>
      <c r="F162" s="129" t="s">
        <v>883</v>
      </c>
      <c r="I162" s="122"/>
      <c r="J162" s="130">
        <f>BK162</f>
        <v>0</v>
      </c>
      <c r="L162" s="119"/>
      <c r="M162" s="124"/>
      <c r="P162" s="125">
        <f>SUM(P163:P165)</f>
        <v>0</v>
      </c>
      <c r="R162" s="125">
        <f>SUM(R163:R165)</f>
        <v>0</v>
      </c>
      <c r="T162" s="126">
        <f>SUM(T163:T165)</f>
        <v>0</v>
      </c>
      <c r="AR162" s="120" t="s">
        <v>173</v>
      </c>
      <c r="AT162" s="127" t="s">
        <v>79</v>
      </c>
      <c r="AU162" s="127" t="s">
        <v>88</v>
      </c>
      <c r="AY162" s="120" t="s">
        <v>127</v>
      </c>
      <c r="BK162" s="128">
        <f>SUM(BK163:BK165)</f>
        <v>0</v>
      </c>
    </row>
    <row r="163" spans="2:65" s="1" customFormat="1" ht="16.5" customHeight="1">
      <c r="B163" s="31"/>
      <c r="C163" s="131" t="s">
        <v>207</v>
      </c>
      <c r="D163" s="131" t="s">
        <v>129</v>
      </c>
      <c r="E163" s="132" t="s">
        <v>884</v>
      </c>
      <c r="F163" s="133" t="s">
        <v>885</v>
      </c>
      <c r="G163" s="134" t="s">
        <v>779</v>
      </c>
      <c r="H163" s="135">
        <v>1</v>
      </c>
      <c r="I163" s="136"/>
      <c r="J163" s="137">
        <f>ROUND(I163*H163,2)</f>
        <v>0</v>
      </c>
      <c r="K163" s="133" t="s">
        <v>886</v>
      </c>
      <c r="L163" s="31"/>
      <c r="M163" s="138" t="s">
        <v>1</v>
      </c>
      <c r="N163" s="139" t="s">
        <v>45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870</v>
      </c>
      <c r="AT163" s="142" t="s">
        <v>129</v>
      </c>
      <c r="AU163" s="142" t="s">
        <v>90</v>
      </c>
      <c r="AY163" s="16" t="s">
        <v>127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88</v>
      </c>
      <c r="BK163" s="143">
        <f>ROUND(I163*H163,2)</f>
        <v>0</v>
      </c>
      <c r="BL163" s="16" t="s">
        <v>870</v>
      </c>
      <c r="BM163" s="142" t="s">
        <v>887</v>
      </c>
    </row>
    <row r="164" spans="2:65" s="1" customFormat="1" ht="19.5">
      <c r="B164" s="31"/>
      <c r="D164" s="144" t="s">
        <v>136</v>
      </c>
      <c r="F164" s="145" t="s">
        <v>888</v>
      </c>
      <c r="I164" s="146"/>
      <c r="L164" s="31"/>
      <c r="M164" s="147"/>
      <c r="T164" s="55"/>
      <c r="AT164" s="16" t="s">
        <v>136</v>
      </c>
      <c r="AU164" s="16" t="s">
        <v>90</v>
      </c>
    </row>
    <row r="165" spans="2:65" s="13" customFormat="1" ht="11.25">
      <c r="B165" s="156"/>
      <c r="D165" s="144" t="s">
        <v>140</v>
      </c>
      <c r="E165" s="157" t="s">
        <v>1</v>
      </c>
      <c r="F165" s="158" t="s">
        <v>88</v>
      </c>
      <c r="H165" s="159">
        <v>1</v>
      </c>
      <c r="I165" s="160"/>
      <c r="L165" s="156"/>
      <c r="M165" s="161"/>
      <c r="T165" s="162"/>
      <c r="AT165" s="157" t="s">
        <v>140</v>
      </c>
      <c r="AU165" s="157" t="s">
        <v>90</v>
      </c>
      <c r="AV165" s="13" t="s">
        <v>90</v>
      </c>
      <c r="AW165" s="13" t="s">
        <v>36</v>
      </c>
      <c r="AX165" s="13" t="s">
        <v>88</v>
      </c>
      <c r="AY165" s="157" t="s">
        <v>127</v>
      </c>
    </row>
    <row r="166" spans="2:65" s="11" customFormat="1" ht="22.9" customHeight="1">
      <c r="B166" s="119"/>
      <c r="D166" s="120" t="s">
        <v>79</v>
      </c>
      <c r="E166" s="129" t="s">
        <v>889</v>
      </c>
      <c r="F166" s="129" t="s">
        <v>890</v>
      </c>
      <c r="I166" s="122"/>
      <c r="J166" s="130">
        <f>BK166</f>
        <v>0</v>
      </c>
      <c r="L166" s="119"/>
      <c r="M166" s="124"/>
      <c r="P166" s="125">
        <f>SUM(P167:P190)</f>
        <v>0</v>
      </c>
      <c r="R166" s="125">
        <f>SUM(R167:R190)</f>
        <v>0</v>
      </c>
      <c r="T166" s="126">
        <f>SUM(T167:T190)</f>
        <v>0</v>
      </c>
      <c r="AR166" s="120" t="s">
        <v>173</v>
      </c>
      <c r="AT166" s="127" t="s">
        <v>79</v>
      </c>
      <c r="AU166" s="127" t="s">
        <v>88</v>
      </c>
      <c r="AY166" s="120" t="s">
        <v>127</v>
      </c>
      <c r="BK166" s="128">
        <f>SUM(BK167:BK190)</f>
        <v>0</v>
      </c>
    </row>
    <row r="167" spans="2:65" s="1" customFormat="1" ht="24.2" customHeight="1">
      <c r="B167" s="31"/>
      <c r="C167" s="131" t="s">
        <v>213</v>
      </c>
      <c r="D167" s="131" t="s">
        <v>129</v>
      </c>
      <c r="E167" s="132" t="s">
        <v>891</v>
      </c>
      <c r="F167" s="133" t="s">
        <v>892</v>
      </c>
      <c r="G167" s="134" t="s">
        <v>779</v>
      </c>
      <c r="H167" s="135">
        <v>1</v>
      </c>
      <c r="I167" s="136"/>
      <c r="J167" s="137">
        <f>ROUND(I167*H167,2)</f>
        <v>0</v>
      </c>
      <c r="K167" s="133" t="s">
        <v>1</v>
      </c>
      <c r="L167" s="31"/>
      <c r="M167" s="138" t="s">
        <v>1</v>
      </c>
      <c r="N167" s="139" t="s">
        <v>45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134</v>
      </c>
      <c r="AT167" s="142" t="s">
        <v>129</v>
      </c>
      <c r="AU167" s="142" t="s">
        <v>90</v>
      </c>
      <c r="AY167" s="16" t="s">
        <v>127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88</v>
      </c>
      <c r="BK167" s="143">
        <f>ROUND(I167*H167,2)</f>
        <v>0</v>
      </c>
      <c r="BL167" s="16" t="s">
        <v>134</v>
      </c>
      <c r="BM167" s="142" t="s">
        <v>893</v>
      </c>
    </row>
    <row r="168" spans="2:65" s="1" customFormat="1" ht="19.5">
      <c r="B168" s="31"/>
      <c r="D168" s="144" t="s">
        <v>136</v>
      </c>
      <c r="F168" s="145" t="s">
        <v>892</v>
      </c>
      <c r="I168" s="146"/>
      <c r="L168" s="31"/>
      <c r="M168" s="147"/>
      <c r="T168" s="55"/>
      <c r="AT168" s="16" t="s">
        <v>136</v>
      </c>
      <c r="AU168" s="16" t="s">
        <v>90</v>
      </c>
    </row>
    <row r="169" spans="2:65" s="12" customFormat="1" ht="11.25">
      <c r="B169" s="150"/>
      <c r="D169" s="144" t="s">
        <v>140</v>
      </c>
      <c r="E169" s="151" t="s">
        <v>1</v>
      </c>
      <c r="F169" s="152" t="s">
        <v>894</v>
      </c>
      <c r="H169" s="151" t="s">
        <v>1</v>
      </c>
      <c r="I169" s="153"/>
      <c r="L169" s="150"/>
      <c r="M169" s="154"/>
      <c r="T169" s="155"/>
      <c r="AT169" s="151" t="s">
        <v>140</v>
      </c>
      <c r="AU169" s="151" t="s">
        <v>90</v>
      </c>
      <c r="AV169" s="12" t="s">
        <v>88</v>
      </c>
      <c r="AW169" s="12" t="s">
        <v>36</v>
      </c>
      <c r="AX169" s="12" t="s">
        <v>80</v>
      </c>
      <c r="AY169" s="151" t="s">
        <v>127</v>
      </c>
    </row>
    <row r="170" spans="2:65" s="13" customFormat="1" ht="11.25">
      <c r="B170" s="156"/>
      <c r="D170" s="144" t="s">
        <v>140</v>
      </c>
      <c r="E170" s="157" t="s">
        <v>1</v>
      </c>
      <c r="F170" s="158" t="s">
        <v>88</v>
      </c>
      <c r="H170" s="159">
        <v>1</v>
      </c>
      <c r="I170" s="160"/>
      <c r="L170" s="156"/>
      <c r="M170" s="161"/>
      <c r="T170" s="162"/>
      <c r="AT170" s="157" t="s">
        <v>140</v>
      </c>
      <c r="AU170" s="157" t="s">
        <v>90</v>
      </c>
      <c r="AV170" s="13" t="s">
        <v>90</v>
      </c>
      <c r="AW170" s="13" t="s">
        <v>36</v>
      </c>
      <c r="AX170" s="13" t="s">
        <v>80</v>
      </c>
      <c r="AY170" s="157" t="s">
        <v>127</v>
      </c>
    </row>
    <row r="171" spans="2:65" s="14" customFormat="1" ht="11.25">
      <c r="B171" s="163"/>
      <c r="D171" s="144" t="s">
        <v>140</v>
      </c>
      <c r="E171" s="164" t="s">
        <v>1</v>
      </c>
      <c r="F171" s="165" t="s">
        <v>146</v>
      </c>
      <c r="H171" s="166">
        <v>1</v>
      </c>
      <c r="I171" s="167"/>
      <c r="L171" s="163"/>
      <c r="M171" s="168"/>
      <c r="T171" s="169"/>
      <c r="AT171" s="164" t="s">
        <v>140</v>
      </c>
      <c r="AU171" s="164" t="s">
        <v>90</v>
      </c>
      <c r="AV171" s="14" t="s">
        <v>134</v>
      </c>
      <c r="AW171" s="14" t="s">
        <v>36</v>
      </c>
      <c r="AX171" s="14" t="s">
        <v>88</v>
      </c>
      <c r="AY171" s="164" t="s">
        <v>127</v>
      </c>
    </row>
    <row r="172" spans="2:65" s="1" customFormat="1" ht="16.5" customHeight="1">
      <c r="B172" s="31"/>
      <c r="C172" s="131" t="s">
        <v>220</v>
      </c>
      <c r="D172" s="131" t="s">
        <v>129</v>
      </c>
      <c r="E172" s="132" t="s">
        <v>895</v>
      </c>
      <c r="F172" s="133" t="s">
        <v>896</v>
      </c>
      <c r="G172" s="134" t="s">
        <v>861</v>
      </c>
      <c r="H172" s="135">
        <v>1</v>
      </c>
      <c r="I172" s="136"/>
      <c r="J172" s="137">
        <f>ROUND(I172*H172,2)</f>
        <v>0</v>
      </c>
      <c r="K172" s="133" t="s">
        <v>1</v>
      </c>
      <c r="L172" s="31"/>
      <c r="M172" s="138" t="s">
        <v>1</v>
      </c>
      <c r="N172" s="139" t="s">
        <v>45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134</v>
      </c>
      <c r="AT172" s="142" t="s">
        <v>129</v>
      </c>
      <c r="AU172" s="142" t="s">
        <v>90</v>
      </c>
      <c r="AY172" s="16" t="s">
        <v>127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88</v>
      </c>
      <c r="BK172" s="143">
        <f>ROUND(I172*H172,2)</f>
        <v>0</v>
      </c>
      <c r="BL172" s="16" t="s">
        <v>134</v>
      </c>
      <c r="BM172" s="142" t="s">
        <v>897</v>
      </c>
    </row>
    <row r="173" spans="2:65" s="1" customFormat="1" ht="11.25">
      <c r="B173" s="31"/>
      <c r="D173" s="144" t="s">
        <v>136</v>
      </c>
      <c r="F173" s="145" t="s">
        <v>896</v>
      </c>
      <c r="I173" s="146"/>
      <c r="L173" s="31"/>
      <c r="M173" s="147"/>
      <c r="T173" s="55"/>
      <c r="AT173" s="16" t="s">
        <v>136</v>
      </c>
      <c r="AU173" s="16" t="s">
        <v>90</v>
      </c>
    </row>
    <row r="174" spans="2:65" s="13" customFormat="1" ht="11.25">
      <c r="B174" s="156"/>
      <c r="D174" s="144" t="s">
        <v>140</v>
      </c>
      <c r="E174" s="157" t="s">
        <v>1</v>
      </c>
      <c r="F174" s="158" t="s">
        <v>88</v>
      </c>
      <c r="H174" s="159">
        <v>1</v>
      </c>
      <c r="I174" s="160"/>
      <c r="L174" s="156"/>
      <c r="M174" s="161"/>
      <c r="T174" s="162"/>
      <c r="AT174" s="157" t="s">
        <v>140</v>
      </c>
      <c r="AU174" s="157" t="s">
        <v>90</v>
      </c>
      <c r="AV174" s="13" t="s">
        <v>90</v>
      </c>
      <c r="AW174" s="13" t="s">
        <v>36</v>
      </c>
      <c r="AX174" s="13" t="s">
        <v>80</v>
      </c>
      <c r="AY174" s="157" t="s">
        <v>127</v>
      </c>
    </row>
    <row r="175" spans="2:65" s="14" customFormat="1" ht="11.25">
      <c r="B175" s="163"/>
      <c r="D175" s="144" t="s">
        <v>140</v>
      </c>
      <c r="E175" s="164" t="s">
        <v>1</v>
      </c>
      <c r="F175" s="165" t="s">
        <v>146</v>
      </c>
      <c r="H175" s="166">
        <v>1</v>
      </c>
      <c r="I175" s="167"/>
      <c r="L175" s="163"/>
      <c r="M175" s="168"/>
      <c r="T175" s="169"/>
      <c r="AT175" s="164" t="s">
        <v>140</v>
      </c>
      <c r="AU175" s="164" t="s">
        <v>90</v>
      </c>
      <c r="AV175" s="14" t="s">
        <v>134</v>
      </c>
      <c r="AW175" s="14" t="s">
        <v>36</v>
      </c>
      <c r="AX175" s="14" t="s">
        <v>88</v>
      </c>
      <c r="AY175" s="164" t="s">
        <v>127</v>
      </c>
    </row>
    <row r="176" spans="2:65" s="1" customFormat="1" ht="24.2" customHeight="1">
      <c r="B176" s="31"/>
      <c r="C176" s="131" t="s">
        <v>8</v>
      </c>
      <c r="D176" s="131" t="s">
        <v>129</v>
      </c>
      <c r="E176" s="132" t="s">
        <v>898</v>
      </c>
      <c r="F176" s="133" t="s">
        <v>899</v>
      </c>
      <c r="G176" s="134" t="s">
        <v>861</v>
      </c>
      <c r="H176" s="135">
        <v>1</v>
      </c>
      <c r="I176" s="136"/>
      <c r="J176" s="137">
        <f>ROUND(I176*H176,2)</f>
        <v>0</v>
      </c>
      <c r="K176" s="133" t="s">
        <v>1</v>
      </c>
      <c r="L176" s="31"/>
      <c r="M176" s="138" t="s">
        <v>1</v>
      </c>
      <c r="N176" s="139" t="s">
        <v>45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134</v>
      </c>
      <c r="AT176" s="142" t="s">
        <v>129</v>
      </c>
      <c r="AU176" s="142" t="s">
        <v>90</v>
      </c>
      <c r="AY176" s="16" t="s">
        <v>127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88</v>
      </c>
      <c r="BK176" s="143">
        <f>ROUND(I176*H176,2)</f>
        <v>0</v>
      </c>
      <c r="BL176" s="16" t="s">
        <v>134</v>
      </c>
      <c r="BM176" s="142" t="s">
        <v>900</v>
      </c>
    </row>
    <row r="177" spans="2:65" s="1" customFormat="1" ht="11.25">
      <c r="B177" s="31"/>
      <c r="D177" s="144" t="s">
        <v>136</v>
      </c>
      <c r="F177" s="145" t="s">
        <v>899</v>
      </c>
      <c r="I177" s="146"/>
      <c r="L177" s="31"/>
      <c r="M177" s="147"/>
      <c r="T177" s="55"/>
      <c r="AT177" s="16" t="s">
        <v>136</v>
      </c>
      <c r="AU177" s="16" t="s">
        <v>90</v>
      </c>
    </row>
    <row r="178" spans="2:65" s="12" customFormat="1" ht="11.25">
      <c r="B178" s="150"/>
      <c r="D178" s="144" t="s">
        <v>140</v>
      </c>
      <c r="E178" s="151" t="s">
        <v>1</v>
      </c>
      <c r="F178" s="152" t="s">
        <v>901</v>
      </c>
      <c r="H178" s="151" t="s">
        <v>1</v>
      </c>
      <c r="I178" s="153"/>
      <c r="L178" s="150"/>
      <c r="M178" s="154"/>
      <c r="T178" s="155"/>
      <c r="AT178" s="151" t="s">
        <v>140</v>
      </c>
      <c r="AU178" s="151" t="s">
        <v>90</v>
      </c>
      <c r="AV178" s="12" t="s">
        <v>88</v>
      </c>
      <c r="AW178" s="12" t="s">
        <v>36</v>
      </c>
      <c r="AX178" s="12" t="s">
        <v>80</v>
      </c>
      <c r="AY178" s="151" t="s">
        <v>127</v>
      </c>
    </row>
    <row r="179" spans="2:65" s="12" customFormat="1" ht="11.25">
      <c r="B179" s="150"/>
      <c r="D179" s="144" t="s">
        <v>140</v>
      </c>
      <c r="E179" s="151" t="s">
        <v>1</v>
      </c>
      <c r="F179" s="152" t="s">
        <v>902</v>
      </c>
      <c r="H179" s="151" t="s">
        <v>1</v>
      </c>
      <c r="I179" s="153"/>
      <c r="L179" s="150"/>
      <c r="M179" s="154"/>
      <c r="T179" s="155"/>
      <c r="AT179" s="151" t="s">
        <v>140</v>
      </c>
      <c r="AU179" s="151" t="s">
        <v>90</v>
      </c>
      <c r="AV179" s="12" t="s">
        <v>88</v>
      </c>
      <c r="AW179" s="12" t="s">
        <v>36</v>
      </c>
      <c r="AX179" s="12" t="s">
        <v>80</v>
      </c>
      <c r="AY179" s="151" t="s">
        <v>127</v>
      </c>
    </row>
    <row r="180" spans="2:65" s="13" customFormat="1" ht="11.25">
      <c r="B180" s="156"/>
      <c r="D180" s="144" t="s">
        <v>140</v>
      </c>
      <c r="E180" s="157" t="s">
        <v>1</v>
      </c>
      <c r="F180" s="158" t="s">
        <v>88</v>
      </c>
      <c r="H180" s="159">
        <v>1</v>
      </c>
      <c r="I180" s="160"/>
      <c r="L180" s="156"/>
      <c r="M180" s="161"/>
      <c r="T180" s="162"/>
      <c r="AT180" s="157" t="s">
        <v>140</v>
      </c>
      <c r="AU180" s="157" t="s">
        <v>90</v>
      </c>
      <c r="AV180" s="13" t="s">
        <v>90</v>
      </c>
      <c r="AW180" s="13" t="s">
        <v>36</v>
      </c>
      <c r="AX180" s="13" t="s">
        <v>80</v>
      </c>
      <c r="AY180" s="157" t="s">
        <v>127</v>
      </c>
    </row>
    <row r="181" spans="2:65" s="14" customFormat="1" ht="11.25">
      <c r="B181" s="163"/>
      <c r="D181" s="144" t="s">
        <v>140</v>
      </c>
      <c r="E181" s="164" t="s">
        <v>1</v>
      </c>
      <c r="F181" s="165" t="s">
        <v>146</v>
      </c>
      <c r="H181" s="166">
        <v>1</v>
      </c>
      <c r="I181" s="167"/>
      <c r="L181" s="163"/>
      <c r="M181" s="168"/>
      <c r="T181" s="169"/>
      <c r="AT181" s="164" t="s">
        <v>140</v>
      </c>
      <c r="AU181" s="164" t="s">
        <v>90</v>
      </c>
      <c r="AV181" s="14" t="s">
        <v>134</v>
      </c>
      <c r="AW181" s="14" t="s">
        <v>36</v>
      </c>
      <c r="AX181" s="14" t="s">
        <v>88</v>
      </c>
      <c r="AY181" s="164" t="s">
        <v>127</v>
      </c>
    </row>
    <row r="182" spans="2:65" s="1" customFormat="1" ht="16.5" customHeight="1">
      <c r="B182" s="31"/>
      <c r="C182" s="131" t="s">
        <v>233</v>
      </c>
      <c r="D182" s="131" t="s">
        <v>129</v>
      </c>
      <c r="E182" s="132" t="s">
        <v>903</v>
      </c>
      <c r="F182" s="133" t="s">
        <v>904</v>
      </c>
      <c r="G182" s="134" t="s">
        <v>779</v>
      </c>
      <c r="H182" s="135">
        <v>1</v>
      </c>
      <c r="I182" s="136"/>
      <c r="J182" s="137">
        <f>ROUND(I182*H182,2)</f>
        <v>0</v>
      </c>
      <c r="K182" s="133" t="s">
        <v>1</v>
      </c>
      <c r="L182" s="31"/>
      <c r="M182" s="138" t="s">
        <v>1</v>
      </c>
      <c r="N182" s="139" t="s">
        <v>45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134</v>
      </c>
      <c r="AT182" s="142" t="s">
        <v>129</v>
      </c>
      <c r="AU182" s="142" t="s">
        <v>90</v>
      </c>
      <c r="AY182" s="16" t="s">
        <v>127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88</v>
      </c>
      <c r="BK182" s="143">
        <f>ROUND(I182*H182,2)</f>
        <v>0</v>
      </c>
      <c r="BL182" s="16" t="s">
        <v>134</v>
      </c>
      <c r="BM182" s="142" t="s">
        <v>905</v>
      </c>
    </row>
    <row r="183" spans="2:65" s="1" customFormat="1" ht="11.25">
      <c r="B183" s="31"/>
      <c r="D183" s="144" t="s">
        <v>136</v>
      </c>
      <c r="F183" s="145" t="s">
        <v>904</v>
      </c>
      <c r="I183" s="146"/>
      <c r="L183" s="31"/>
      <c r="M183" s="147"/>
      <c r="T183" s="55"/>
      <c r="AT183" s="16" t="s">
        <v>136</v>
      </c>
      <c r="AU183" s="16" t="s">
        <v>90</v>
      </c>
    </row>
    <row r="184" spans="2:65" s="13" customFormat="1" ht="11.25">
      <c r="B184" s="156"/>
      <c r="D184" s="144" t="s">
        <v>140</v>
      </c>
      <c r="E184" s="157" t="s">
        <v>1</v>
      </c>
      <c r="F184" s="158" t="s">
        <v>88</v>
      </c>
      <c r="H184" s="159">
        <v>1</v>
      </c>
      <c r="I184" s="160"/>
      <c r="L184" s="156"/>
      <c r="M184" s="161"/>
      <c r="T184" s="162"/>
      <c r="AT184" s="157" t="s">
        <v>140</v>
      </c>
      <c r="AU184" s="157" t="s">
        <v>90</v>
      </c>
      <c r="AV184" s="13" t="s">
        <v>90</v>
      </c>
      <c r="AW184" s="13" t="s">
        <v>36</v>
      </c>
      <c r="AX184" s="13" t="s">
        <v>80</v>
      </c>
      <c r="AY184" s="157" t="s">
        <v>127</v>
      </c>
    </row>
    <row r="185" spans="2:65" s="14" customFormat="1" ht="11.25">
      <c r="B185" s="163"/>
      <c r="D185" s="144" t="s">
        <v>140</v>
      </c>
      <c r="E185" s="164" t="s">
        <v>1</v>
      </c>
      <c r="F185" s="165" t="s">
        <v>146</v>
      </c>
      <c r="H185" s="166">
        <v>1</v>
      </c>
      <c r="I185" s="167"/>
      <c r="L185" s="163"/>
      <c r="M185" s="168"/>
      <c r="T185" s="169"/>
      <c r="AT185" s="164" t="s">
        <v>140</v>
      </c>
      <c r="AU185" s="164" t="s">
        <v>90</v>
      </c>
      <c r="AV185" s="14" t="s">
        <v>134</v>
      </c>
      <c r="AW185" s="14" t="s">
        <v>36</v>
      </c>
      <c r="AX185" s="14" t="s">
        <v>88</v>
      </c>
      <c r="AY185" s="164" t="s">
        <v>127</v>
      </c>
    </row>
    <row r="186" spans="2:65" s="1" customFormat="1" ht="16.5" customHeight="1">
      <c r="B186" s="31"/>
      <c r="C186" s="131" t="s">
        <v>239</v>
      </c>
      <c r="D186" s="131" t="s">
        <v>129</v>
      </c>
      <c r="E186" s="132" t="s">
        <v>906</v>
      </c>
      <c r="F186" s="133" t="s">
        <v>907</v>
      </c>
      <c r="G186" s="134" t="s">
        <v>779</v>
      </c>
      <c r="H186" s="135">
        <v>1</v>
      </c>
      <c r="I186" s="136"/>
      <c r="J186" s="137">
        <f>ROUND(I186*H186,2)</f>
        <v>0</v>
      </c>
      <c r="K186" s="133" t="s">
        <v>1</v>
      </c>
      <c r="L186" s="31"/>
      <c r="M186" s="138" t="s">
        <v>1</v>
      </c>
      <c r="N186" s="139" t="s">
        <v>45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134</v>
      </c>
      <c r="AT186" s="142" t="s">
        <v>129</v>
      </c>
      <c r="AU186" s="142" t="s">
        <v>90</v>
      </c>
      <c r="AY186" s="16" t="s">
        <v>127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88</v>
      </c>
      <c r="BK186" s="143">
        <f>ROUND(I186*H186,2)</f>
        <v>0</v>
      </c>
      <c r="BL186" s="16" t="s">
        <v>134</v>
      </c>
      <c r="BM186" s="142" t="s">
        <v>908</v>
      </c>
    </row>
    <row r="187" spans="2:65" s="1" customFormat="1" ht="11.25">
      <c r="B187" s="31"/>
      <c r="D187" s="144" t="s">
        <v>136</v>
      </c>
      <c r="F187" s="145" t="s">
        <v>907</v>
      </c>
      <c r="I187" s="146"/>
      <c r="L187" s="31"/>
      <c r="M187" s="147"/>
      <c r="T187" s="55"/>
      <c r="AT187" s="16" t="s">
        <v>136</v>
      </c>
      <c r="AU187" s="16" t="s">
        <v>90</v>
      </c>
    </row>
    <row r="188" spans="2:65" s="12" customFormat="1" ht="11.25">
      <c r="B188" s="150"/>
      <c r="D188" s="144" t="s">
        <v>140</v>
      </c>
      <c r="E188" s="151" t="s">
        <v>1</v>
      </c>
      <c r="F188" s="152" t="s">
        <v>909</v>
      </c>
      <c r="H188" s="151" t="s">
        <v>1</v>
      </c>
      <c r="I188" s="153"/>
      <c r="L188" s="150"/>
      <c r="M188" s="154"/>
      <c r="T188" s="155"/>
      <c r="AT188" s="151" t="s">
        <v>140</v>
      </c>
      <c r="AU188" s="151" t="s">
        <v>90</v>
      </c>
      <c r="AV188" s="12" t="s">
        <v>88</v>
      </c>
      <c r="AW188" s="12" t="s">
        <v>36</v>
      </c>
      <c r="AX188" s="12" t="s">
        <v>80</v>
      </c>
      <c r="AY188" s="151" t="s">
        <v>127</v>
      </c>
    </row>
    <row r="189" spans="2:65" s="13" customFormat="1" ht="11.25">
      <c r="B189" s="156"/>
      <c r="D189" s="144" t="s">
        <v>140</v>
      </c>
      <c r="E189" s="157" t="s">
        <v>1</v>
      </c>
      <c r="F189" s="158" t="s">
        <v>88</v>
      </c>
      <c r="H189" s="159">
        <v>1</v>
      </c>
      <c r="I189" s="160"/>
      <c r="L189" s="156"/>
      <c r="M189" s="161"/>
      <c r="T189" s="162"/>
      <c r="AT189" s="157" t="s">
        <v>140</v>
      </c>
      <c r="AU189" s="157" t="s">
        <v>90</v>
      </c>
      <c r="AV189" s="13" t="s">
        <v>90</v>
      </c>
      <c r="AW189" s="13" t="s">
        <v>36</v>
      </c>
      <c r="AX189" s="13" t="s">
        <v>80</v>
      </c>
      <c r="AY189" s="157" t="s">
        <v>127</v>
      </c>
    </row>
    <row r="190" spans="2:65" s="14" customFormat="1" ht="11.25">
      <c r="B190" s="163"/>
      <c r="D190" s="144" t="s">
        <v>140</v>
      </c>
      <c r="E190" s="164" t="s">
        <v>1</v>
      </c>
      <c r="F190" s="165" t="s">
        <v>146</v>
      </c>
      <c r="H190" s="166">
        <v>1</v>
      </c>
      <c r="I190" s="167"/>
      <c r="L190" s="163"/>
      <c r="M190" s="168"/>
      <c r="T190" s="169"/>
      <c r="AT190" s="164" t="s">
        <v>140</v>
      </c>
      <c r="AU190" s="164" t="s">
        <v>90</v>
      </c>
      <c r="AV190" s="14" t="s">
        <v>134</v>
      </c>
      <c r="AW190" s="14" t="s">
        <v>36</v>
      </c>
      <c r="AX190" s="14" t="s">
        <v>88</v>
      </c>
      <c r="AY190" s="164" t="s">
        <v>127</v>
      </c>
    </row>
    <row r="191" spans="2:65" s="11" customFormat="1" ht="22.9" customHeight="1">
      <c r="B191" s="119"/>
      <c r="D191" s="120" t="s">
        <v>79</v>
      </c>
      <c r="E191" s="129" t="s">
        <v>910</v>
      </c>
      <c r="F191" s="129" t="s">
        <v>911</v>
      </c>
      <c r="I191" s="122"/>
      <c r="J191" s="130">
        <f>BK191</f>
        <v>0</v>
      </c>
      <c r="L191" s="119"/>
      <c r="M191" s="124"/>
      <c r="P191" s="125">
        <f>SUM(P192:P199)</f>
        <v>0</v>
      </c>
      <c r="R191" s="125">
        <f>SUM(R192:R199)</f>
        <v>0</v>
      </c>
      <c r="T191" s="126">
        <f>SUM(T192:T199)</f>
        <v>0</v>
      </c>
      <c r="AR191" s="120" t="s">
        <v>173</v>
      </c>
      <c r="AT191" s="127" t="s">
        <v>79</v>
      </c>
      <c r="AU191" s="127" t="s">
        <v>88</v>
      </c>
      <c r="AY191" s="120" t="s">
        <v>127</v>
      </c>
      <c r="BK191" s="128">
        <f>SUM(BK192:BK199)</f>
        <v>0</v>
      </c>
    </row>
    <row r="192" spans="2:65" s="1" customFormat="1" ht="16.5" customHeight="1">
      <c r="B192" s="31"/>
      <c r="C192" s="131" t="s">
        <v>248</v>
      </c>
      <c r="D192" s="131" t="s">
        <v>129</v>
      </c>
      <c r="E192" s="132" t="s">
        <v>912</v>
      </c>
      <c r="F192" s="133" t="s">
        <v>913</v>
      </c>
      <c r="G192" s="134" t="s">
        <v>779</v>
      </c>
      <c r="H192" s="135">
        <v>1</v>
      </c>
      <c r="I192" s="136"/>
      <c r="J192" s="137">
        <f>ROUND(I192*H192,2)</f>
        <v>0</v>
      </c>
      <c r="K192" s="133" t="s">
        <v>865</v>
      </c>
      <c r="L192" s="31"/>
      <c r="M192" s="138" t="s">
        <v>1</v>
      </c>
      <c r="N192" s="139" t="s">
        <v>45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134</v>
      </c>
      <c r="AT192" s="142" t="s">
        <v>129</v>
      </c>
      <c r="AU192" s="142" t="s">
        <v>90</v>
      </c>
      <c r="AY192" s="16" t="s">
        <v>127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88</v>
      </c>
      <c r="BK192" s="143">
        <f>ROUND(I192*H192,2)</f>
        <v>0</v>
      </c>
      <c r="BL192" s="16" t="s">
        <v>134</v>
      </c>
      <c r="BM192" s="142" t="s">
        <v>914</v>
      </c>
    </row>
    <row r="193" spans="2:65" s="1" customFormat="1" ht="11.25">
      <c r="B193" s="31"/>
      <c r="D193" s="144" t="s">
        <v>136</v>
      </c>
      <c r="F193" s="145" t="s">
        <v>915</v>
      </c>
      <c r="I193" s="146"/>
      <c r="L193" s="31"/>
      <c r="M193" s="147"/>
      <c r="T193" s="55"/>
      <c r="AT193" s="16" t="s">
        <v>136</v>
      </c>
      <c r="AU193" s="16" t="s">
        <v>90</v>
      </c>
    </row>
    <row r="194" spans="2:65" s="13" customFormat="1" ht="11.25">
      <c r="B194" s="156"/>
      <c r="D194" s="144" t="s">
        <v>140</v>
      </c>
      <c r="E194" s="157" t="s">
        <v>1</v>
      </c>
      <c r="F194" s="158" t="s">
        <v>88</v>
      </c>
      <c r="H194" s="159">
        <v>1</v>
      </c>
      <c r="I194" s="160"/>
      <c r="L194" s="156"/>
      <c r="M194" s="161"/>
      <c r="T194" s="162"/>
      <c r="AT194" s="157" t="s">
        <v>140</v>
      </c>
      <c r="AU194" s="157" t="s">
        <v>90</v>
      </c>
      <c r="AV194" s="13" t="s">
        <v>90</v>
      </c>
      <c r="AW194" s="13" t="s">
        <v>36</v>
      </c>
      <c r="AX194" s="13" t="s">
        <v>80</v>
      </c>
      <c r="AY194" s="157" t="s">
        <v>127</v>
      </c>
    </row>
    <row r="195" spans="2:65" s="14" customFormat="1" ht="11.25">
      <c r="B195" s="163"/>
      <c r="D195" s="144" t="s">
        <v>140</v>
      </c>
      <c r="E195" s="164" t="s">
        <v>1</v>
      </c>
      <c r="F195" s="165" t="s">
        <v>146</v>
      </c>
      <c r="H195" s="166">
        <v>1</v>
      </c>
      <c r="I195" s="167"/>
      <c r="L195" s="163"/>
      <c r="M195" s="168"/>
      <c r="T195" s="169"/>
      <c r="AT195" s="164" t="s">
        <v>140</v>
      </c>
      <c r="AU195" s="164" t="s">
        <v>90</v>
      </c>
      <c r="AV195" s="14" t="s">
        <v>134</v>
      </c>
      <c r="AW195" s="14" t="s">
        <v>36</v>
      </c>
      <c r="AX195" s="14" t="s">
        <v>88</v>
      </c>
      <c r="AY195" s="164" t="s">
        <v>127</v>
      </c>
    </row>
    <row r="196" spans="2:65" s="1" customFormat="1" ht="16.5" customHeight="1">
      <c r="B196" s="31"/>
      <c r="C196" s="131" t="s">
        <v>256</v>
      </c>
      <c r="D196" s="131" t="s">
        <v>129</v>
      </c>
      <c r="E196" s="132" t="s">
        <v>916</v>
      </c>
      <c r="F196" s="133" t="s">
        <v>917</v>
      </c>
      <c r="G196" s="134" t="s">
        <v>779</v>
      </c>
      <c r="H196" s="135">
        <v>1</v>
      </c>
      <c r="I196" s="136"/>
      <c r="J196" s="137">
        <f>ROUND(I196*H196,2)</f>
        <v>0</v>
      </c>
      <c r="K196" s="133" t="s">
        <v>865</v>
      </c>
      <c r="L196" s="31"/>
      <c r="M196" s="138" t="s">
        <v>1</v>
      </c>
      <c r="N196" s="139" t="s">
        <v>45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134</v>
      </c>
      <c r="AT196" s="142" t="s">
        <v>129</v>
      </c>
      <c r="AU196" s="142" t="s">
        <v>90</v>
      </c>
      <c r="AY196" s="16" t="s">
        <v>127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88</v>
      </c>
      <c r="BK196" s="143">
        <f>ROUND(I196*H196,2)</f>
        <v>0</v>
      </c>
      <c r="BL196" s="16" t="s">
        <v>134</v>
      </c>
      <c r="BM196" s="142" t="s">
        <v>918</v>
      </c>
    </row>
    <row r="197" spans="2:65" s="1" customFormat="1" ht="11.25">
      <c r="B197" s="31"/>
      <c r="D197" s="144" t="s">
        <v>136</v>
      </c>
      <c r="F197" s="145" t="s">
        <v>919</v>
      </c>
      <c r="I197" s="146"/>
      <c r="L197" s="31"/>
      <c r="M197" s="147"/>
      <c r="T197" s="55"/>
      <c r="AT197" s="16" t="s">
        <v>136</v>
      </c>
      <c r="AU197" s="16" t="s">
        <v>90</v>
      </c>
    </row>
    <row r="198" spans="2:65" s="13" customFormat="1" ht="11.25">
      <c r="B198" s="156"/>
      <c r="D198" s="144" t="s">
        <v>140</v>
      </c>
      <c r="E198" s="157" t="s">
        <v>1</v>
      </c>
      <c r="F198" s="158" t="s">
        <v>88</v>
      </c>
      <c r="H198" s="159">
        <v>1</v>
      </c>
      <c r="I198" s="160"/>
      <c r="L198" s="156"/>
      <c r="M198" s="161"/>
      <c r="T198" s="162"/>
      <c r="AT198" s="157" t="s">
        <v>140</v>
      </c>
      <c r="AU198" s="157" t="s">
        <v>90</v>
      </c>
      <c r="AV198" s="13" t="s">
        <v>90</v>
      </c>
      <c r="AW198" s="13" t="s">
        <v>36</v>
      </c>
      <c r="AX198" s="13" t="s">
        <v>80</v>
      </c>
      <c r="AY198" s="157" t="s">
        <v>127</v>
      </c>
    </row>
    <row r="199" spans="2:65" s="14" customFormat="1" ht="11.25">
      <c r="B199" s="163"/>
      <c r="D199" s="144" t="s">
        <v>140</v>
      </c>
      <c r="E199" s="164" t="s">
        <v>1</v>
      </c>
      <c r="F199" s="165" t="s">
        <v>146</v>
      </c>
      <c r="H199" s="166">
        <v>1</v>
      </c>
      <c r="I199" s="167"/>
      <c r="L199" s="163"/>
      <c r="M199" s="168"/>
      <c r="T199" s="169"/>
      <c r="AT199" s="164" t="s">
        <v>140</v>
      </c>
      <c r="AU199" s="164" t="s">
        <v>90</v>
      </c>
      <c r="AV199" s="14" t="s">
        <v>134</v>
      </c>
      <c r="AW199" s="14" t="s">
        <v>36</v>
      </c>
      <c r="AX199" s="14" t="s">
        <v>88</v>
      </c>
      <c r="AY199" s="164" t="s">
        <v>127</v>
      </c>
    </row>
    <row r="200" spans="2:65" s="11" customFormat="1" ht="22.9" customHeight="1">
      <c r="B200" s="119"/>
      <c r="D200" s="120" t="s">
        <v>79</v>
      </c>
      <c r="E200" s="129" t="s">
        <v>920</v>
      </c>
      <c r="F200" s="129" t="s">
        <v>921</v>
      </c>
      <c r="I200" s="122"/>
      <c r="J200" s="130">
        <f>BK200</f>
        <v>0</v>
      </c>
      <c r="L200" s="119"/>
      <c r="M200" s="124"/>
      <c r="P200" s="125">
        <f>SUM(P201:P207)</f>
        <v>0</v>
      </c>
      <c r="R200" s="125">
        <f>SUM(R201:R207)</f>
        <v>0</v>
      </c>
      <c r="T200" s="126">
        <f>SUM(T201:T207)</f>
        <v>0</v>
      </c>
      <c r="AR200" s="120" t="s">
        <v>173</v>
      </c>
      <c r="AT200" s="127" t="s">
        <v>79</v>
      </c>
      <c r="AU200" s="127" t="s">
        <v>88</v>
      </c>
      <c r="AY200" s="120" t="s">
        <v>127</v>
      </c>
      <c r="BK200" s="128">
        <f>SUM(BK201:BK207)</f>
        <v>0</v>
      </c>
    </row>
    <row r="201" spans="2:65" s="1" customFormat="1" ht="16.5" customHeight="1">
      <c r="B201" s="31"/>
      <c r="C201" s="131" t="s">
        <v>266</v>
      </c>
      <c r="D201" s="131" t="s">
        <v>129</v>
      </c>
      <c r="E201" s="132" t="s">
        <v>922</v>
      </c>
      <c r="F201" s="133" t="s">
        <v>923</v>
      </c>
      <c r="G201" s="134" t="s">
        <v>132</v>
      </c>
      <c r="H201" s="135">
        <v>28800</v>
      </c>
      <c r="I201" s="136"/>
      <c r="J201" s="137">
        <f>ROUND(I201*H201,2)</f>
        <v>0</v>
      </c>
      <c r="K201" s="133" t="s">
        <v>924</v>
      </c>
      <c r="L201" s="31"/>
      <c r="M201" s="138" t="s">
        <v>1</v>
      </c>
      <c r="N201" s="139" t="s">
        <v>45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870</v>
      </c>
      <c r="AT201" s="142" t="s">
        <v>129</v>
      </c>
      <c r="AU201" s="142" t="s">
        <v>90</v>
      </c>
      <c r="AY201" s="16" t="s">
        <v>127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88</v>
      </c>
      <c r="BK201" s="143">
        <f>ROUND(I201*H201,2)</f>
        <v>0</v>
      </c>
      <c r="BL201" s="16" t="s">
        <v>870</v>
      </c>
      <c r="BM201" s="142" t="s">
        <v>925</v>
      </c>
    </row>
    <row r="202" spans="2:65" s="1" customFormat="1" ht="11.25">
      <c r="B202" s="31"/>
      <c r="D202" s="144" t="s">
        <v>136</v>
      </c>
      <c r="F202" s="145" t="s">
        <v>923</v>
      </c>
      <c r="I202" s="146"/>
      <c r="L202" s="31"/>
      <c r="M202" s="147"/>
      <c r="T202" s="55"/>
      <c r="AT202" s="16" t="s">
        <v>136</v>
      </c>
      <c r="AU202" s="16" t="s">
        <v>90</v>
      </c>
    </row>
    <row r="203" spans="2:65" s="1" customFormat="1" ht="11.25">
      <c r="B203" s="31"/>
      <c r="D203" s="148" t="s">
        <v>138</v>
      </c>
      <c r="F203" s="149" t="s">
        <v>926</v>
      </c>
      <c r="I203" s="146"/>
      <c r="L203" s="31"/>
      <c r="M203" s="147"/>
      <c r="T203" s="55"/>
      <c r="AT203" s="16" t="s">
        <v>138</v>
      </c>
      <c r="AU203" s="16" t="s">
        <v>90</v>
      </c>
    </row>
    <row r="204" spans="2:65" s="12" customFormat="1" ht="11.25">
      <c r="B204" s="150"/>
      <c r="D204" s="144" t="s">
        <v>140</v>
      </c>
      <c r="E204" s="151" t="s">
        <v>1</v>
      </c>
      <c r="F204" s="152" t="s">
        <v>927</v>
      </c>
      <c r="H204" s="151" t="s">
        <v>1</v>
      </c>
      <c r="I204" s="153"/>
      <c r="L204" s="150"/>
      <c r="M204" s="154"/>
      <c r="T204" s="155"/>
      <c r="AT204" s="151" t="s">
        <v>140</v>
      </c>
      <c r="AU204" s="151" t="s">
        <v>90</v>
      </c>
      <c r="AV204" s="12" t="s">
        <v>88</v>
      </c>
      <c r="AW204" s="12" t="s">
        <v>36</v>
      </c>
      <c r="AX204" s="12" t="s">
        <v>80</v>
      </c>
      <c r="AY204" s="151" t="s">
        <v>127</v>
      </c>
    </row>
    <row r="205" spans="2:65" s="12" customFormat="1" ht="11.25">
      <c r="B205" s="150"/>
      <c r="D205" s="144" t="s">
        <v>140</v>
      </c>
      <c r="E205" s="151" t="s">
        <v>1</v>
      </c>
      <c r="F205" s="152" t="s">
        <v>928</v>
      </c>
      <c r="H205" s="151" t="s">
        <v>1</v>
      </c>
      <c r="I205" s="153"/>
      <c r="L205" s="150"/>
      <c r="M205" s="154"/>
      <c r="T205" s="155"/>
      <c r="AT205" s="151" t="s">
        <v>140</v>
      </c>
      <c r="AU205" s="151" t="s">
        <v>90</v>
      </c>
      <c r="AV205" s="12" t="s">
        <v>88</v>
      </c>
      <c r="AW205" s="12" t="s">
        <v>36</v>
      </c>
      <c r="AX205" s="12" t="s">
        <v>80</v>
      </c>
      <c r="AY205" s="151" t="s">
        <v>127</v>
      </c>
    </row>
    <row r="206" spans="2:65" s="13" customFormat="1" ht="11.25">
      <c r="B206" s="156"/>
      <c r="D206" s="144" t="s">
        <v>140</v>
      </c>
      <c r="E206" s="157" t="s">
        <v>1</v>
      </c>
      <c r="F206" s="158" t="s">
        <v>929</v>
      </c>
      <c r="H206" s="159">
        <v>28800</v>
      </c>
      <c r="I206" s="160"/>
      <c r="L206" s="156"/>
      <c r="M206" s="161"/>
      <c r="T206" s="162"/>
      <c r="AT206" s="157" t="s">
        <v>140</v>
      </c>
      <c r="AU206" s="157" t="s">
        <v>90</v>
      </c>
      <c r="AV206" s="13" t="s">
        <v>90</v>
      </c>
      <c r="AW206" s="13" t="s">
        <v>36</v>
      </c>
      <c r="AX206" s="13" t="s">
        <v>80</v>
      </c>
      <c r="AY206" s="157" t="s">
        <v>127</v>
      </c>
    </row>
    <row r="207" spans="2:65" s="14" customFormat="1" ht="11.25">
      <c r="B207" s="163"/>
      <c r="D207" s="144" t="s">
        <v>140</v>
      </c>
      <c r="E207" s="164" t="s">
        <v>1</v>
      </c>
      <c r="F207" s="165" t="s">
        <v>146</v>
      </c>
      <c r="H207" s="166">
        <v>28800</v>
      </c>
      <c r="I207" s="167"/>
      <c r="L207" s="163"/>
      <c r="M207" s="183"/>
      <c r="N207" s="184"/>
      <c r="O207" s="184"/>
      <c r="P207" s="184"/>
      <c r="Q207" s="184"/>
      <c r="R207" s="184"/>
      <c r="S207" s="184"/>
      <c r="T207" s="185"/>
      <c r="AT207" s="164" t="s">
        <v>140</v>
      </c>
      <c r="AU207" s="164" t="s">
        <v>90</v>
      </c>
      <c r="AV207" s="14" t="s">
        <v>134</v>
      </c>
      <c r="AW207" s="14" t="s">
        <v>36</v>
      </c>
      <c r="AX207" s="14" t="s">
        <v>88</v>
      </c>
      <c r="AY207" s="164" t="s">
        <v>127</v>
      </c>
    </row>
    <row r="208" spans="2:65" s="1" customFormat="1" ht="6.95" customHeight="1">
      <c r="B208" s="43"/>
      <c r="C208" s="44"/>
      <c r="D208" s="44"/>
      <c r="E208" s="44"/>
      <c r="F208" s="44"/>
      <c r="G208" s="44"/>
      <c r="H208" s="44"/>
      <c r="I208" s="44"/>
      <c r="J208" s="44"/>
      <c r="K208" s="44"/>
      <c r="L208" s="31"/>
    </row>
  </sheetData>
  <sheetProtection algorithmName="SHA-512" hashValue="d0P3uBd7zJ53MnyUoIU0IRlEUAlsF7nSrJTy6OkJ3xiXmeU416yvtRfv9/yDLW5/YjgJgqrF7rq0P1LKkN2hVQ==" saltValue="89zqYQpb7SlC59NZrKWCqHLxryDYqe8MZOQZXifzZER1T3D+VndM0kk9sc0lyoDoVFzDtGkjg/dC02zEBZKnnw==" spinCount="100000" sheet="1" objects="1" scenarios="1" formatColumns="0" formatRows="0" autoFilter="0"/>
  <autoFilter ref="C123:K207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203" r:id="rId1" xr:uid="{00000000-0004-0000-02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813-1 - IO 01 - Vodovod u...</vt:lpstr>
      <vt:lpstr>813-10 - VON 01 - Vedlejš...</vt:lpstr>
      <vt:lpstr>'813-1 - IO 01 - Vodovod u...'!Názvy_tisku</vt:lpstr>
      <vt:lpstr>'813-10 - VON 01 - Vedlejš...'!Názvy_tisku</vt:lpstr>
      <vt:lpstr>'Rekapitulace stavby'!Názvy_tisku</vt:lpstr>
      <vt:lpstr>'813-1 - IO 01 - Vodovod u...'!Oblast_tisku</vt:lpstr>
      <vt:lpstr>'813-10 -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2024-07-17T08:15:20Z</dcterms:created>
  <dcterms:modified xsi:type="dcterms:W3CDTF">2024-07-17T08:17:55Z</dcterms:modified>
</cp:coreProperties>
</file>