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2 - Řad 2" sheetId="2" r:id="rId2"/>
    <sheet name="VON - Vedeljší a ostatní 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02 - Řad 2'!$C$87:$K$468</definedName>
    <definedName name="_xlnm.Print_Area" localSheetId="1">'SO 02 - Řad 2'!$C$4:$J$39,'SO 02 - Řad 2'!$C$45:$J$69,'SO 02 - Řad 2'!$C$75:$K$468</definedName>
    <definedName name="_xlnm.Print_Titles" localSheetId="1">'SO 02 - Řad 2'!$87:$87</definedName>
    <definedName name="_xlnm._FilterDatabase" localSheetId="2" hidden="1">'VON - Vedeljší a ostatní ...'!$C$81:$K$97</definedName>
    <definedName name="_xlnm.Print_Area" localSheetId="2">'VON - Vedeljší a ostatní ...'!$C$4:$J$39,'VON - Vedeljší a ostatní ...'!$C$45:$J$63,'VON - Vedeljší a ostatní ...'!$C$69:$K$97</definedName>
    <definedName name="_xlnm.Print_Titles" localSheetId="2">'VON - Vedeljší a ostatní ...'!$81:$81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97"/>
  <c r="BH97"/>
  <c r="BF97"/>
  <c r="BE97"/>
  <c r="T97"/>
  <c r="R97"/>
  <c r="P97"/>
  <c r="BI96"/>
  <c r="BH96"/>
  <c r="BF96"/>
  <c r="BE96"/>
  <c r="T96"/>
  <c r="R96"/>
  <c r="P96"/>
  <c r="BI94"/>
  <c r="BH94"/>
  <c r="BF94"/>
  <c r="BE94"/>
  <c r="T94"/>
  <c r="R94"/>
  <c r="P94"/>
  <c r="BI93"/>
  <c r="BH93"/>
  <c r="BF93"/>
  <c r="BE93"/>
  <c r="T93"/>
  <c r="R93"/>
  <c r="P93"/>
  <c r="BI92"/>
  <c r="BH92"/>
  <c r="BF92"/>
  <c r="BE92"/>
  <c r="T92"/>
  <c r="R92"/>
  <c r="P92"/>
  <c r="BI91"/>
  <c r="BH91"/>
  <c r="BF91"/>
  <c r="BE91"/>
  <c r="T91"/>
  <c r="R91"/>
  <c r="P91"/>
  <c r="BI90"/>
  <c r="BH90"/>
  <c r="BF90"/>
  <c r="BE90"/>
  <c r="T90"/>
  <c r="R90"/>
  <c r="P90"/>
  <c r="BI89"/>
  <c r="BH89"/>
  <c r="BF89"/>
  <c r="BE89"/>
  <c r="T89"/>
  <c r="R89"/>
  <c r="P89"/>
  <c r="BI88"/>
  <c r="BH88"/>
  <c r="BF88"/>
  <c r="BE88"/>
  <c r="T88"/>
  <c r="R88"/>
  <c r="P88"/>
  <c r="BI87"/>
  <c r="BH87"/>
  <c r="BF87"/>
  <c r="BE87"/>
  <c r="T87"/>
  <c r="R87"/>
  <c r="P87"/>
  <c r="BI86"/>
  <c r="BH86"/>
  <c r="BF86"/>
  <c r="BE86"/>
  <c r="T86"/>
  <c r="R86"/>
  <c r="P86"/>
  <c r="BI85"/>
  <c r="BH85"/>
  <c r="BF85"/>
  <c r="BE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76"/>
  <c r="E7"/>
  <c r="E72"/>
  <c i="2" r="J37"/>
  <c r="J36"/>
  <c i="1" r="AY55"/>
  <c i="2" r="J35"/>
  <c i="1" r="AX55"/>
  <c i="2" r="BI466"/>
  <c r="BH466"/>
  <c r="BF466"/>
  <c r="BE466"/>
  <c r="T466"/>
  <c r="T465"/>
  <c r="R466"/>
  <c r="R465"/>
  <c r="P466"/>
  <c r="P465"/>
  <c r="BI462"/>
  <c r="BH462"/>
  <c r="BF462"/>
  <c r="BE462"/>
  <c r="T462"/>
  <c r="R462"/>
  <c r="P462"/>
  <c r="BI459"/>
  <c r="BH459"/>
  <c r="BF459"/>
  <c r="BE459"/>
  <c r="T459"/>
  <c r="R459"/>
  <c r="P459"/>
  <c r="BI456"/>
  <c r="BH456"/>
  <c r="BF456"/>
  <c r="BE456"/>
  <c r="T456"/>
  <c r="R456"/>
  <c r="P456"/>
  <c r="BI453"/>
  <c r="BH453"/>
  <c r="BF453"/>
  <c r="BE453"/>
  <c r="T453"/>
  <c r="R453"/>
  <c r="P453"/>
  <c r="BI450"/>
  <c r="BH450"/>
  <c r="BF450"/>
  <c r="BE450"/>
  <c r="T450"/>
  <c r="R450"/>
  <c r="P450"/>
  <c r="BI447"/>
  <c r="BH447"/>
  <c r="BF447"/>
  <c r="BE447"/>
  <c r="T447"/>
  <c r="R447"/>
  <c r="P447"/>
  <c r="BI444"/>
  <c r="BH444"/>
  <c r="BF444"/>
  <c r="BE444"/>
  <c r="T444"/>
  <c r="R444"/>
  <c r="P444"/>
  <c r="BI441"/>
  <c r="BH441"/>
  <c r="BF441"/>
  <c r="BE441"/>
  <c r="T441"/>
  <c r="R441"/>
  <c r="P441"/>
  <c r="BI438"/>
  <c r="BH438"/>
  <c r="BF438"/>
  <c r="BE438"/>
  <c r="T438"/>
  <c r="R438"/>
  <c r="P438"/>
  <c r="BI436"/>
  <c r="BH436"/>
  <c r="BF436"/>
  <c r="BE436"/>
  <c r="T436"/>
  <c r="R436"/>
  <c r="P436"/>
  <c r="BI433"/>
  <c r="BH433"/>
  <c r="BF433"/>
  <c r="BE433"/>
  <c r="T433"/>
  <c r="R433"/>
  <c r="P433"/>
  <c r="BI430"/>
  <c r="BH430"/>
  <c r="BF430"/>
  <c r="BE430"/>
  <c r="T430"/>
  <c r="R430"/>
  <c r="P430"/>
  <c r="BI429"/>
  <c r="BH429"/>
  <c r="BF429"/>
  <c r="BE429"/>
  <c r="T429"/>
  <c r="R429"/>
  <c r="P429"/>
  <c r="BI424"/>
  <c r="BH424"/>
  <c r="BF424"/>
  <c r="BE424"/>
  <c r="T424"/>
  <c r="R424"/>
  <c r="P424"/>
  <c r="BI419"/>
  <c r="BH419"/>
  <c r="BF419"/>
  <c r="BE419"/>
  <c r="T419"/>
  <c r="R419"/>
  <c r="P419"/>
  <c r="BI416"/>
  <c r="BH416"/>
  <c r="BF416"/>
  <c r="BE416"/>
  <c r="T416"/>
  <c r="R416"/>
  <c r="P416"/>
  <c r="BI411"/>
  <c r="BH411"/>
  <c r="BF411"/>
  <c r="BE411"/>
  <c r="T411"/>
  <c r="R411"/>
  <c r="P411"/>
  <c r="BI409"/>
  <c r="BH409"/>
  <c r="BF409"/>
  <c r="BE409"/>
  <c r="T409"/>
  <c r="R409"/>
  <c r="P409"/>
  <c r="BI406"/>
  <c r="BH406"/>
  <c r="BF406"/>
  <c r="BE406"/>
  <c r="T406"/>
  <c r="R406"/>
  <c r="P406"/>
  <c r="BI405"/>
  <c r="BH405"/>
  <c r="BF405"/>
  <c r="BE405"/>
  <c r="T405"/>
  <c r="R405"/>
  <c r="P405"/>
  <c r="BI402"/>
  <c r="BH402"/>
  <c r="BF402"/>
  <c r="BE402"/>
  <c r="T402"/>
  <c r="R402"/>
  <c r="P402"/>
  <c r="BI398"/>
  <c r="BH398"/>
  <c r="BF398"/>
  <c r="BE398"/>
  <c r="T398"/>
  <c r="R398"/>
  <c r="P398"/>
  <c r="BI395"/>
  <c r="BH395"/>
  <c r="BF395"/>
  <c r="BE395"/>
  <c r="T395"/>
  <c r="R395"/>
  <c r="P395"/>
  <c r="BI392"/>
  <c r="BH392"/>
  <c r="BF392"/>
  <c r="BE392"/>
  <c r="T392"/>
  <c r="R392"/>
  <c r="P392"/>
  <c r="BI389"/>
  <c r="BH389"/>
  <c r="BF389"/>
  <c r="BE389"/>
  <c r="T389"/>
  <c r="R389"/>
  <c r="P389"/>
  <c r="BI388"/>
  <c r="BH388"/>
  <c r="BF388"/>
  <c r="BE388"/>
  <c r="T388"/>
  <c r="R388"/>
  <c r="P388"/>
  <c r="BI385"/>
  <c r="BH385"/>
  <c r="BF385"/>
  <c r="BE385"/>
  <c r="T385"/>
  <c r="R385"/>
  <c r="P385"/>
  <c r="BI384"/>
  <c r="BH384"/>
  <c r="BF384"/>
  <c r="BE384"/>
  <c r="T384"/>
  <c r="R384"/>
  <c r="P384"/>
  <c r="BI383"/>
  <c r="BH383"/>
  <c r="BF383"/>
  <c r="BE383"/>
  <c r="T383"/>
  <c r="R383"/>
  <c r="P383"/>
  <c r="BI380"/>
  <c r="BH380"/>
  <c r="BF380"/>
  <c r="BE380"/>
  <c r="T380"/>
  <c r="R380"/>
  <c r="P380"/>
  <c r="BI377"/>
  <c r="BH377"/>
  <c r="BF377"/>
  <c r="BE377"/>
  <c r="T377"/>
  <c r="R377"/>
  <c r="P377"/>
  <c r="BI374"/>
  <c r="BH374"/>
  <c r="BF374"/>
  <c r="BE374"/>
  <c r="T374"/>
  <c r="R374"/>
  <c r="P374"/>
  <c r="BI371"/>
  <c r="BH371"/>
  <c r="BF371"/>
  <c r="BE371"/>
  <c r="T371"/>
  <c r="R371"/>
  <c r="P371"/>
  <c r="BI368"/>
  <c r="BH368"/>
  <c r="BF368"/>
  <c r="BE368"/>
  <c r="T368"/>
  <c r="R368"/>
  <c r="P368"/>
  <c r="BI367"/>
  <c r="BH367"/>
  <c r="BF367"/>
  <c r="BE367"/>
  <c r="T367"/>
  <c r="R367"/>
  <c r="P367"/>
  <c r="BI366"/>
  <c r="BH366"/>
  <c r="BF366"/>
  <c r="BE366"/>
  <c r="T366"/>
  <c r="R366"/>
  <c r="P366"/>
  <c r="BI365"/>
  <c r="BH365"/>
  <c r="BF365"/>
  <c r="BE365"/>
  <c r="T365"/>
  <c r="R365"/>
  <c r="P365"/>
  <c r="BI364"/>
  <c r="BH364"/>
  <c r="BF364"/>
  <c r="BE364"/>
  <c r="T364"/>
  <c r="R364"/>
  <c r="P364"/>
  <c r="BI363"/>
  <c r="BH363"/>
  <c r="BF363"/>
  <c r="BE363"/>
  <c r="T363"/>
  <c r="R363"/>
  <c r="P363"/>
  <c r="BI360"/>
  <c r="BH360"/>
  <c r="BF360"/>
  <c r="BE360"/>
  <c r="T360"/>
  <c r="R360"/>
  <c r="P360"/>
  <c r="BI358"/>
  <c r="BH358"/>
  <c r="BF358"/>
  <c r="BE358"/>
  <c r="T358"/>
  <c r="R358"/>
  <c r="P358"/>
  <c r="BI357"/>
  <c r="BH357"/>
  <c r="BF357"/>
  <c r="BE357"/>
  <c r="T357"/>
  <c r="R357"/>
  <c r="P357"/>
  <c r="BI356"/>
  <c r="BH356"/>
  <c r="BF356"/>
  <c r="BE356"/>
  <c r="T356"/>
  <c r="R356"/>
  <c r="P356"/>
  <c r="BI353"/>
  <c r="BH353"/>
  <c r="BF353"/>
  <c r="BE353"/>
  <c r="T353"/>
  <c r="R353"/>
  <c r="P353"/>
  <c r="BI352"/>
  <c r="BH352"/>
  <c r="BF352"/>
  <c r="BE352"/>
  <c r="T352"/>
  <c r="R352"/>
  <c r="P352"/>
  <c r="BI349"/>
  <c r="BH349"/>
  <c r="BF349"/>
  <c r="BE349"/>
  <c r="T349"/>
  <c r="R349"/>
  <c r="P349"/>
  <c r="BI348"/>
  <c r="BH348"/>
  <c r="BF348"/>
  <c r="BE348"/>
  <c r="T348"/>
  <c r="R348"/>
  <c r="P348"/>
  <c r="BI347"/>
  <c r="BH347"/>
  <c r="BF347"/>
  <c r="BE347"/>
  <c r="T347"/>
  <c r="R347"/>
  <c r="P347"/>
  <c r="BI344"/>
  <c r="BH344"/>
  <c r="BF344"/>
  <c r="BE344"/>
  <c r="T344"/>
  <c r="R344"/>
  <c r="P344"/>
  <c r="BI342"/>
  <c r="BH342"/>
  <c r="BF342"/>
  <c r="BE342"/>
  <c r="T342"/>
  <c r="R342"/>
  <c r="P342"/>
  <c r="BI340"/>
  <c r="BH340"/>
  <c r="BF340"/>
  <c r="BE340"/>
  <c r="T340"/>
  <c r="R340"/>
  <c r="P340"/>
  <c r="BI338"/>
  <c r="BH338"/>
  <c r="BF338"/>
  <c r="BE338"/>
  <c r="T338"/>
  <c r="R338"/>
  <c r="P338"/>
  <c r="BI337"/>
  <c r="BH337"/>
  <c r="BF337"/>
  <c r="BE337"/>
  <c r="T337"/>
  <c r="R337"/>
  <c r="P337"/>
  <c r="BI334"/>
  <c r="BH334"/>
  <c r="BF334"/>
  <c r="BE334"/>
  <c r="T334"/>
  <c r="R334"/>
  <c r="P334"/>
  <c r="BI333"/>
  <c r="BH333"/>
  <c r="BF333"/>
  <c r="BE333"/>
  <c r="T333"/>
  <c r="R333"/>
  <c r="P333"/>
  <c r="BI332"/>
  <c r="BH332"/>
  <c r="BF332"/>
  <c r="BE332"/>
  <c r="T332"/>
  <c r="R332"/>
  <c r="P332"/>
  <c r="BI329"/>
  <c r="BH329"/>
  <c r="BF329"/>
  <c r="BE329"/>
  <c r="T329"/>
  <c r="R329"/>
  <c r="P329"/>
  <c r="BI328"/>
  <c r="BH328"/>
  <c r="BF328"/>
  <c r="BE328"/>
  <c r="T328"/>
  <c r="R328"/>
  <c r="P328"/>
  <c r="BI325"/>
  <c r="BH325"/>
  <c r="BF325"/>
  <c r="BE325"/>
  <c r="T325"/>
  <c r="R325"/>
  <c r="P325"/>
  <c r="BI324"/>
  <c r="BH324"/>
  <c r="BF324"/>
  <c r="BE324"/>
  <c r="T324"/>
  <c r="R324"/>
  <c r="P324"/>
  <c r="BI321"/>
  <c r="BH321"/>
  <c r="BF321"/>
  <c r="BE321"/>
  <c r="T321"/>
  <c r="R321"/>
  <c r="P321"/>
  <c r="BI320"/>
  <c r="BH320"/>
  <c r="BF320"/>
  <c r="BE320"/>
  <c r="T320"/>
  <c r="R320"/>
  <c r="P320"/>
  <c r="BI317"/>
  <c r="BH317"/>
  <c r="BF317"/>
  <c r="BE317"/>
  <c r="T317"/>
  <c r="R317"/>
  <c r="P317"/>
  <c r="BI316"/>
  <c r="BH316"/>
  <c r="BF316"/>
  <c r="BE316"/>
  <c r="T316"/>
  <c r="R316"/>
  <c r="P316"/>
  <c r="BI313"/>
  <c r="BH313"/>
  <c r="BF313"/>
  <c r="BE313"/>
  <c r="T313"/>
  <c r="R313"/>
  <c r="P313"/>
  <c r="BI312"/>
  <c r="BH312"/>
  <c r="BF312"/>
  <c r="BE312"/>
  <c r="T312"/>
  <c r="R312"/>
  <c r="P312"/>
  <c r="BI309"/>
  <c r="BH309"/>
  <c r="BF309"/>
  <c r="BE309"/>
  <c r="T309"/>
  <c r="R309"/>
  <c r="P309"/>
  <c r="BI308"/>
  <c r="BH308"/>
  <c r="BF308"/>
  <c r="BE308"/>
  <c r="T308"/>
  <c r="R308"/>
  <c r="P308"/>
  <c r="BI305"/>
  <c r="BH305"/>
  <c r="BF305"/>
  <c r="BE305"/>
  <c r="T305"/>
  <c r="R305"/>
  <c r="P305"/>
  <c r="BI303"/>
  <c r="BH303"/>
  <c r="BF303"/>
  <c r="BE303"/>
  <c r="T303"/>
  <c r="R303"/>
  <c r="P303"/>
  <c r="BI300"/>
  <c r="BH300"/>
  <c r="BF300"/>
  <c r="BE300"/>
  <c r="T300"/>
  <c r="R300"/>
  <c r="P300"/>
  <c r="BI298"/>
  <c r="BH298"/>
  <c r="BF298"/>
  <c r="BE298"/>
  <c r="T298"/>
  <c r="R298"/>
  <c r="P298"/>
  <c r="BI295"/>
  <c r="BH295"/>
  <c r="BF295"/>
  <c r="BE295"/>
  <c r="T295"/>
  <c r="R295"/>
  <c r="P295"/>
  <c r="BI293"/>
  <c r="BH293"/>
  <c r="BF293"/>
  <c r="BE293"/>
  <c r="T293"/>
  <c r="R293"/>
  <c r="P293"/>
  <c r="BI290"/>
  <c r="BH290"/>
  <c r="BF290"/>
  <c r="BE290"/>
  <c r="T290"/>
  <c r="R290"/>
  <c r="P290"/>
  <c r="BI288"/>
  <c r="BH288"/>
  <c r="BF288"/>
  <c r="BE288"/>
  <c r="T288"/>
  <c r="R288"/>
  <c r="P288"/>
  <c r="BI285"/>
  <c r="BH285"/>
  <c r="BF285"/>
  <c r="BE285"/>
  <c r="T285"/>
  <c r="R285"/>
  <c r="P285"/>
  <c r="BI284"/>
  <c r="BH284"/>
  <c r="BF284"/>
  <c r="BE284"/>
  <c r="T284"/>
  <c r="R284"/>
  <c r="P284"/>
  <c r="BI283"/>
  <c r="BH283"/>
  <c r="BF283"/>
  <c r="BE283"/>
  <c r="T283"/>
  <c r="R283"/>
  <c r="P283"/>
  <c r="BI280"/>
  <c r="BH280"/>
  <c r="BF280"/>
  <c r="BE280"/>
  <c r="T280"/>
  <c r="R280"/>
  <c r="P280"/>
  <c r="BI279"/>
  <c r="BH279"/>
  <c r="BF279"/>
  <c r="BE279"/>
  <c r="T279"/>
  <c r="R279"/>
  <c r="P279"/>
  <c r="BI276"/>
  <c r="BH276"/>
  <c r="BF276"/>
  <c r="BE276"/>
  <c r="T276"/>
  <c r="R276"/>
  <c r="P276"/>
  <c r="BI275"/>
  <c r="BH275"/>
  <c r="BF275"/>
  <c r="BE275"/>
  <c r="T275"/>
  <c r="R275"/>
  <c r="P275"/>
  <c r="BI272"/>
  <c r="BH272"/>
  <c r="BF272"/>
  <c r="BE272"/>
  <c r="T272"/>
  <c r="R272"/>
  <c r="P272"/>
  <c r="BI270"/>
  <c r="BH270"/>
  <c r="BF270"/>
  <c r="BE270"/>
  <c r="T270"/>
  <c r="R270"/>
  <c r="P270"/>
  <c r="BI267"/>
  <c r="BH267"/>
  <c r="BF267"/>
  <c r="BE267"/>
  <c r="T267"/>
  <c r="R267"/>
  <c r="P267"/>
  <c r="BI265"/>
  <c r="BH265"/>
  <c r="BF265"/>
  <c r="BE265"/>
  <c r="T265"/>
  <c r="R265"/>
  <c r="P265"/>
  <c r="BI262"/>
  <c r="BH262"/>
  <c r="BF262"/>
  <c r="BE262"/>
  <c r="T262"/>
  <c r="R262"/>
  <c r="P262"/>
  <c r="BI257"/>
  <c r="BH257"/>
  <c r="BF257"/>
  <c r="BE257"/>
  <c r="T257"/>
  <c r="R257"/>
  <c r="P257"/>
  <c r="BI254"/>
  <c r="BH254"/>
  <c r="BF254"/>
  <c r="BE254"/>
  <c r="T254"/>
  <c r="R254"/>
  <c r="P254"/>
  <c r="BI251"/>
  <c r="BH251"/>
  <c r="BF251"/>
  <c r="BE251"/>
  <c r="T251"/>
  <c r="R251"/>
  <c r="P251"/>
  <c r="BI248"/>
  <c r="BH248"/>
  <c r="BF248"/>
  <c r="BE248"/>
  <c r="T248"/>
  <c r="R248"/>
  <c r="P248"/>
  <c r="BI243"/>
  <c r="BH243"/>
  <c r="BF243"/>
  <c r="BE243"/>
  <c r="T243"/>
  <c r="R243"/>
  <c r="P243"/>
  <c r="BI238"/>
  <c r="BH238"/>
  <c r="BF238"/>
  <c r="BE238"/>
  <c r="T238"/>
  <c r="R238"/>
  <c r="P238"/>
  <c r="BI232"/>
  <c r="BH232"/>
  <c r="BF232"/>
  <c r="BE232"/>
  <c r="T232"/>
  <c r="R232"/>
  <c r="P232"/>
  <c r="BI228"/>
  <c r="BH228"/>
  <c r="BF228"/>
  <c r="BE228"/>
  <c r="T228"/>
  <c r="R228"/>
  <c r="P228"/>
  <c r="BI225"/>
  <c r="BH225"/>
  <c r="BF225"/>
  <c r="BE225"/>
  <c r="T225"/>
  <c r="R225"/>
  <c r="P225"/>
  <c r="BI222"/>
  <c r="BH222"/>
  <c r="BF222"/>
  <c r="BE222"/>
  <c r="T222"/>
  <c r="R222"/>
  <c r="P222"/>
  <c r="BI221"/>
  <c r="BH221"/>
  <c r="BF221"/>
  <c r="BE221"/>
  <c r="T221"/>
  <c r="R221"/>
  <c r="P221"/>
  <c r="BI218"/>
  <c r="BH218"/>
  <c r="BF218"/>
  <c r="BE218"/>
  <c r="T218"/>
  <c r="R218"/>
  <c r="P218"/>
  <c r="BI217"/>
  <c r="BH217"/>
  <c r="BF217"/>
  <c r="BE217"/>
  <c r="T217"/>
  <c r="R217"/>
  <c r="P217"/>
  <c r="BI214"/>
  <c r="BH214"/>
  <c r="BF214"/>
  <c r="BE214"/>
  <c r="T214"/>
  <c r="R214"/>
  <c r="P214"/>
  <c r="BI209"/>
  <c r="BH209"/>
  <c r="BF209"/>
  <c r="BE209"/>
  <c r="T209"/>
  <c r="R209"/>
  <c r="P209"/>
  <c r="BI205"/>
  <c r="BH205"/>
  <c r="BF205"/>
  <c r="BE205"/>
  <c r="T205"/>
  <c r="R205"/>
  <c r="P205"/>
  <c r="BI202"/>
  <c r="BH202"/>
  <c r="BF202"/>
  <c r="BE202"/>
  <c r="T202"/>
  <c r="R202"/>
  <c r="P202"/>
  <c r="BI197"/>
  <c r="BH197"/>
  <c r="BF197"/>
  <c r="BE197"/>
  <c r="T197"/>
  <c r="R197"/>
  <c r="P197"/>
  <c r="BI192"/>
  <c r="BH192"/>
  <c r="BF192"/>
  <c r="BE192"/>
  <c r="T192"/>
  <c r="R192"/>
  <c r="P192"/>
  <c r="BI187"/>
  <c r="BH187"/>
  <c r="BF187"/>
  <c r="BE187"/>
  <c r="T187"/>
  <c r="R187"/>
  <c r="P187"/>
  <c r="BI181"/>
  <c r="BH181"/>
  <c r="BF181"/>
  <c r="BE181"/>
  <c r="T181"/>
  <c r="R181"/>
  <c r="P181"/>
  <c r="BI178"/>
  <c r="BH178"/>
  <c r="BF178"/>
  <c r="BE178"/>
  <c r="T178"/>
  <c r="R178"/>
  <c r="P178"/>
  <c r="BI174"/>
  <c r="BH174"/>
  <c r="BF174"/>
  <c r="BE174"/>
  <c r="T174"/>
  <c r="R174"/>
  <c r="P174"/>
  <c r="BI172"/>
  <c r="BH172"/>
  <c r="BF172"/>
  <c r="BE172"/>
  <c r="T172"/>
  <c r="R172"/>
  <c r="P172"/>
  <c r="BI164"/>
  <c r="BH164"/>
  <c r="BF164"/>
  <c r="BE164"/>
  <c r="T164"/>
  <c r="R164"/>
  <c r="P164"/>
  <c r="BI162"/>
  <c r="BH162"/>
  <c r="BF162"/>
  <c r="BE162"/>
  <c r="T162"/>
  <c r="R162"/>
  <c r="P162"/>
  <c r="BI154"/>
  <c r="BH154"/>
  <c r="BF154"/>
  <c r="BE154"/>
  <c r="T154"/>
  <c r="R154"/>
  <c r="P154"/>
  <c r="BI151"/>
  <c r="BH151"/>
  <c r="BF151"/>
  <c r="BE151"/>
  <c r="T151"/>
  <c r="R151"/>
  <c r="P151"/>
  <c r="BI148"/>
  <c r="BH148"/>
  <c r="BF148"/>
  <c r="BE148"/>
  <c r="T148"/>
  <c r="R148"/>
  <c r="P148"/>
  <c r="BI145"/>
  <c r="BH145"/>
  <c r="BF145"/>
  <c r="BE145"/>
  <c r="T145"/>
  <c r="R145"/>
  <c r="P145"/>
  <c r="BI142"/>
  <c r="BH142"/>
  <c r="BF142"/>
  <c r="BE142"/>
  <c r="T142"/>
  <c r="R142"/>
  <c r="P142"/>
  <c r="BI139"/>
  <c r="BH139"/>
  <c r="BF139"/>
  <c r="BE139"/>
  <c r="T139"/>
  <c r="R139"/>
  <c r="P139"/>
  <c r="BI136"/>
  <c r="BH136"/>
  <c r="BF136"/>
  <c r="BE136"/>
  <c r="T136"/>
  <c r="R136"/>
  <c r="P136"/>
  <c r="BI133"/>
  <c r="BH133"/>
  <c r="BF133"/>
  <c r="BE133"/>
  <c r="T133"/>
  <c r="R133"/>
  <c r="P133"/>
  <c r="BI123"/>
  <c r="BH123"/>
  <c r="BF123"/>
  <c r="BE123"/>
  <c r="T123"/>
  <c r="R123"/>
  <c r="P123"/>
  <c r="BI115"/>
  <c r="BH115"/>
  <c r="BF115"/>
  <c r="BE115"/>
  <c r="T115"/>
  <c r="R115"/>
  <c r="P115"/>
  <c r="BI112"/>
  <c r="BH112"/>
  <c r="BF112"/>
  <c r="BE112"/>
  <c r="T112"/>
  <c r="R112"/>
  <c r="P112"/>
  <c r="BI101"/>
  <c r="BH101"/>
  <c r="BF101"/>
  <c r="BE101"/>
  <c r="T101"/>
  <c r="R101"/>
  <c r="P101"/>
  <c r="BI98"/>
  <c r="BH98"/>
  <c r="BF98"/>
  <c r="BE98"/>
  <c r="T98"/>
  <c r="R98"/>
  <c r="P98"/>
  <c r="BI95"/>
  <c r="BH95"/>
  <c r="BF95"/>
  <c r="BE95"/>
  <c r="T95"/>
  <c r="R95"/>
  <c r="P95"/>
  <c r="BI93"/>
  <c r="BH93"/>
  <c r="BF93"/>
  <c r="BE93"/>
  <c r="T93"/>
  <c r="R93"/>
  <c r="P93"/>
  <c r="BI91"/>
  <c r="BH91"/>
  <c r="BF91"/>
  <c r="BE91"/>
  <c r="T91"/>
  <c r="R91"/>
  <c r="P91"/>
  <c r="J84"/>
  <c r="F84"/>
  <c r="F82"/>
  <c r="E80"/>
  <c r="J54"/>
  <c r="F54"/>
  <c r="F52"/>
  <c r="E50"/>
  <c r="J24"/>
  <c r="E24"/>
  <c r="J85"/>
  <c r="J23"/>
  <c r="J18"/>
  <c r="E18"/>
  <c r="F85"/>
  <c r="J17"/>
  <c r="J12"/>
  <c r="J52"/>
  <c r="E7"/>
  <c r="E48"/>
  <c i="1" r="L50"/>
  <c r="AM50"/>
  <c r="AM49"/>
  <c r="L49"/>
  <c r="AM47"/>
  <c r="L47"/>
  <c r="L45"/>
  <c r="L44"/>
  <c i="3" r="J96"/>
  <c i="2" r="J313"/>
  <c r="J280"/>
  <c i="3" r="BK88"/>
  <c i="2" r="J453"/>
  <c r="J123"/>
  <c r="J317"/>
  <c i="3" r="J89"/>
  <c i="2" r="J450"/>
  <c r="J320"/>
  <c r="J459"/>
  <c r="BK380"/>
  <c r="J353"/>
  <c r="BK267"/>
  <c r="J374"/>
  <c i="3" r="BK92"/>
  <c i="2" r="J254"/>
  <c r="BK172"/>
  <c r="BK338"/>
  <c r="J303"/>
  <c r="J112"/>
  <c r="BK272"/>
  <c r="J232"/>
  <c r="BK416"/>
  <c r="J133"/>
  <c r="BK409"/>
  <c i="3" r="J87"/>
  <c i="2" r="BK392"/>
  <c r="BK357"/>
  <c r="J352"/>
  <c r="J398"/>
  <c r="J283"/>
  <c r="BK337"/>
  <c r="BK238"/>
  <c r="BK395"/>
  <c r="BK284"/>
  <c r="J438"/>
  <c i="3" r="J91"/>
  <c i="2" r="BK358"/>
  <c r="J349"/>
  <c r="J392"/>
  <c r="BK384"/>
  <c r="BK154"/>
  <c r="J365"/>
  <c i="3" r="J88"/>
  <c i="2" r="J275"/>
  <c r="BK280"/>
  <c r="BK441"/>
  <c r="BK325"/>
  <c r="J312"/>
  <c r="J174"/>
  <c r="BK462"/>
  <c r="J272"/>
  <c r="J290"/>
  <c r="J115"/>
  <c r="J300"/>
  <c r="BK324"/>
  <c r="BK316"/>
  <c r="BK265"/>
  <c r="J172"/>
  <c r="BK389"/>
  <c r="BK368"/>
  <c r="J262"/>
  <c r="J270"/>
  <c r="J342"/>
  <c r="J388"/>
  <c i="3" r="J92"/>
  <c i="2" r="J298"/>
  <c r="J409"/>
  <c r="J164"/>
  <c r="BK162"/>
  <c r="J337"/>
  <c r="BK218"/>
  <c r="J411"/>
  <c r="J205"/>
  <c r="BK429"/>
  <c r="J380"/>
  <c r="BK456"/>
  <c r="BK232"/>
  <c r="J328"/>
  <c r="J305"/>
  <c i="3" r="J90"/>
  <c i="2" r="J377"/>
  <c r="BK353"/>
  <c r="J217"/>
  <c r="J368"/>
  <c r="BK419"/>
  <c i="3" r="BK90"/>
  <c i="2" r="BK305"/>
  <c r="J366"/>
  <c i="3" r="BK87"/>
  <c i="2" r="BK293"/>
  <c i="3" r="BK89"/>
  <c i="2" r="BK352"/>
  <c r="J405"/>
  <c r="J424"/>
  <c r="J285"/>
  <c r="BK288"/>
  <c r="BK308"/>
  <c i="3" r="J86"/>
  <c i="2" r="J321"/>
  <c i="3" r="BK96"/>
  <c i="2" r="BK405"/>
  <c r="J136"/>
  <c r="J93"/>
  <c r="BK285"/>
  <c r="BK178"/>
  <c r="BK320"/>
  <c r="BK447"/>
  <c r="J295"/>
  <c r="BK374"/>
  <c r="J308"/>
  <c r="BK205"/>
  <c r="J243"/>
  <c i="3" r="BK94"/>
  <c i="2" r="J406"/>
  <c r="J363"/>
  <c r="J334"/>
  <c r="BK145"/>
  <c r="BK317"/>
  <c r="BK367"/>
  <c r="BK151"/>
  <c r="J197"/>
  <c r="BK340"/>
  <c r="J251"/>
  <c r="BK228"/>
  <c r="J325"/>
  <c r="BK333"/>
  <c r="J329"/>
  <c r="BK383"/>
  <c r="BK257"/>
  <c r="BK276"/>
  <c r="J91"/>
  <c r="BK459"/>
  <c i="3" r="BK85"/>
  <c i="2" r="BK225"/>
  <c r="BK411"/>
  <c r="BK115"/>
  <c r="BK430"/>
  <c r="BK222"/>
  <c r="J447"/>
  <c r="BK221"/>
  <c r="BK298"/>
  <c r="J356"/>
  <c r="BK251"/>
  <c r="BK112"/>
  <c r="J338"/>
  <c r="BK279"/>
  <c r="BK438"/>
  <c r="J316"/>
  <c r="J257"/>
  <c r="J95"/>
  <c r="BK371"/>
  <c r="J98"/>
  <c r="J360"/>
  <c r="BK164"/>
  <c r="BK262"/>
  <c r="BK93"/>
  <c r="J284"/>
  <c r="J142"/>
  <c r="J371"/>
  <c r="J358"/>
  <c r="J218"/>
  <c r="J309"/>
  <c r="BK202"/>
  <c r="J357"/>
  <c r="J148"/>
  <c r="BK406"/>
  <c r="J385"/>
  <c r="BK364"/>
  <c r="J248"/>
  <c r="J221"/>
  <c r="J265"/>
  <c r="J332"/>
  <c r="BK360"/>
  <c r="BK433"/>
  <c r="BK377"/>
  <c r="J228"/>
  <c i="3" r="J93"/>
  <c i="2" r="BK388"/>
  <c r="BK313"/>
  <c r="BK453"/>
  <c r="J276"/>
  <c r="BK309"/>
  <c r="BK436"/>
  <c r="J101"/>
  <c r="BK254"/>
  <c r="J433"/>
  <c r="BK424"/>
  <c r="BK290"/>
  <c r="BK192"/>
  <c r="BK275"/>
  <c r="J466"/>
  <c r="J214"/>
  <c r="J192"/>
  <c r="J225"/>
  <c i="3" r="J97"/>
  <c i="2" r="J389"/>
  <c r="J462"/>
  <c r="BK444"/>
  <c r="J187"/>
  <c r="BK334"/>
  <c r="J347"/>
  <c r="J293"/>
  <c r="J324"/>
  <c r="J340"/>
  <c r="BK329"/>
  <c r="J402"/>
  <c r="J419"/>
  <c r="BK365"/>
  <c r="BK450"/>
  <c r="J344"/>
  <c r="J181"/>
  <c r="BK347"/>
  <c r="BK214"/>
  <c r="BK348"/>
  <c r="BK217"/>
  <c r="BK139"/>
  <c r="J222"/>
  <c r="J441"/>
  <c r="BK148"/>
  <c r="BK136"/>
  <c r="J139"/>
  <c i="3" r="J94"/>
  <c i="2" r="BK243"/>
  <c r="BK187"/>
  <c r="J444"/>
  <c i="3" r="BK93"/>
  <c i="2" r="J267"/>
  <c r="BK91"/>
  <c r="BK209"/>
  <c r="BK385"/>
  <c i="3" r="BK86"/>
  <c i="2" r="BK101"/>
  <c r="BK197"/>
  <c r="BK95"/>
  <c r="BK328"/>
  <c r="BK344"/>
  <c r="J383"/>
  <c r="J209"/>
  <c r="J367"/>
  <c r="BK366"/>
  <c r="BK174"/>
  <c i="3" r="J85"/>
  <c r="BK91"/>
  <c i="2" r="J151"/>
  <c r="J430"/>
  <c r="J364"/>
  <c r="J279"/>
  <c r="BK466"/>
  <c r="J348"/>
  <c r="J288"/>
  <c r="BK300"/>
  <c r="BK321"/>
  <c r="BK295"/>
  <c r="J178"/>
  <c r="J154"/>
  <c r="J333"/>
  <c r="J436"/>
  <c i="1" r="AS54"/>
  <c i="2" r="BK356"/>
  <c r="J429"/>
  <c r="BK303"/>
  <c r="BK248"/>
  <c r="BK181"/>
  <c r="BK270"/>
  <c r="J416"/>
  <c r="J456"/>
  <c r="J384"/>
  <c r="BK402"/>
  <c i="3" r="BK97"/>
  <c i="2" r="BK363"/>
  <c r="BK98"/>
  <c r="J162"/>
  <c r="BK332"/>
  <c r="BK142"/>
  <c i="3" r="F34"/>
  <c i="1" r="BA56"/>
  <c i="2" r="BK342"/>
  <c r="BK312"/>
  <c r="J395"/>
  <c r="BK133"/>
  <c r="BK123"/>
  <c r="BK283"/>
  <c r="J145"/>
  <c r="J238"/>
  <c r="BK398"/>
  <c r="J202"/>
  <c r="BK349"/>
  <c i="3" l="1" r="T84"/>
  <c i="2" r="T177"/>
  <c r="R90"/>
  <c r="P208"/>
  <c r="BK437"/>
  <c r="J437"/>
  <c r="J67"/>
  <c r="BK266"/>
  <c r="J266"/>
  <c r="J65"/>
  <c r="T266"/>
  <c r="P90"/>
  <c r="BK208"/>
  <c r="J208"/>
  <c r="J63"/>
  <c r="P401"/>
  <c r="P266"/>
  <c r="BK90"/>
  <c r="BK231"/>
  <c r="J231"/>
  <c r="J64"/>
  <c r="T401"/>
  <c r="BK177"/>
  <c r="J177"/>
  <c r="J62"/>
  <c r="P231"/>
  <c r="T437"/>
  <c i="3" r="BK84"/>
  <c i="2" r="R266"/>
  <c r="R208"/>
  <c r="R401"/>
  <c i="3" r="R84"/>
  <c i="2" r="R177"/>
  <c r="T231"/>
  <c r="R437"/>
  <c i="3" r="P84"/>
  <c i="2" r="T90"/>
  <c r="T89"/>
  <c r="T88"/>
  <c r="T208"/>
  <c r="BK401"/>
  <c r="J401"/>
  <c r="J66"/>
  <c i="3" r="R95"/>
  <c r="P95"/>
  <c i="2" r="P177"/>
  <c r="R231"/>
  <c r="P437"/>
  <c i="3" r="BK95"/>
  <c r="J95"/>
  <c r="J62"/>
  <c r="T95"/>
  <c r="T83"/>
  <c r="T82"/>
  <c i="2" r="BK465"/>
  <c r="J465"/>
  <c r="J68"/>
  <c i="3" r="BG85"/>
  <c r="J52"/>
  <c r="BG86"/>
  <c r="E48"/>
  <c r="F55"/>
  <c r="BG88"/>
  <c r="BG90"/>
  <c r="J55"/>
  <c r="BG89"/>
  <c r="BG92"/>
  <c r="BG87"/>
  <c r="BG91"/>
  <c r="BG94"/>
  <c r="BG96"/>
  <c i="2" r="J90"/>
  <c r="J61"/>
  <c i="3" r="BG93"/>
  <c r="BG97"/>
  <c i="2" r="J55"/>
  <c r="BG91"/>
  <c r="BG136"/>
  <c r="BG162"/>
  <c r="BG192"/>
  <c r="BG148"/>
  <c r="BG202"/>
  <c r="BG214"/>
  <c r="BG290"/>
  <c r="BG357"/>
  <c r="BG360"/>
  <c r="BG365"/>
  <c r="BG371"/>
  <c r="BG380"/>
  <c r="BG429"/>
  <c r="BG441"/>
  <c r="BG123"/>
  <c r="BG338"/>
  <c r="BG385"/>
  <c r="BG430"/>
  <c r="E78"/>
  <c r="BG101"/>
  <c r="BG142"/>
  <c r="BG197"/>
  <c r="BG209"/>
  <c r="BG232"/>
  <c r="BG279"/>
  <c r="BG293"/>
  <c r="BG402"/>
  <c r="BG419"/>
  <c r="BG433"/>
  <c r="BG444"/>
  <c r="BG172"/>
  <c r="BG243"/>
  <c r="BG356"/>
  <c r="BG366"/>
  <c r="F55"/>
  <c r="BG95"/>
  <c r="BG112"/>
  <c r="BG133"/>
  <c r="BG174"/>
  <c r="BG251"/>
  <c r="BG267"/>
  <c r="BG276"/>
  <c r="BG333"/>
  <c r="BG342"/>
  <c r="BG374"/>
  <c r="BG392"/>
  <c r="BG398"/>
  <c r="BG221"/>
  <c r="BG238"/>
  <c r="BG285"/>
  <c r="BG305"/>
  <c r="BG405"/>
  <c r="BG438"/>
  <c r="BG164"/>
  <c r="BG248"/>
  <c r="BG262"/>
  <c r="BG288"/>
  <c r="BG349"/>
  <c r="BG363"/>
  <c r="BG411"/>
  <c r="BG424"/>
  <c r="BG436"/>
  <c r="BG447"/>
  <c r="BG450"/>
  <c r="BG456"/>
  <c r="BG459"/>
  <c r="BG462"/>
  <c r="BG222"/>
  <c r="BG272"/>
  <c r="BG280"/>
  <c r="BG309"/>
  <c r="BG353"/>
  <c r="BG384"/>
  <c r="BG406"/>
  <c r="BG453"/>
  <c r="BG466"/>
  <c r="BG98"/>
  <c r="BG181"/>
  <c r="BG228"/>
  <c r="BG283"/>
  <c r="BG300"/>
  <c r="BG329"/>
  <c r="BG344"/>
  <c r="BG358"/>
  <c r="BG368"/>
  <c r="BG377"/>
  <c r="BG389"/>
  <c r="J82"/>
  <c r="BG154"/>
  <c r="BG275"/>
  <c r="BG303"/>
  <c r="BG324"/>
  <c r="BG340"/>
  <c r="BG409"/>
  <c r="BG295"/>
  <c r="BG312"/>
  <c r="BG337"/>
  <c r="BG348"/>
  <c r="BG367"/>
  <c r="BG139"/>
  <c r="BG187"/>
  <c r="BG254"/>
  <c r="BG270"/>
  <c r="BG298"/>
  <c r="BG388"/>
  <c r="BG115"/>
  <c r="BG178"/>
  <c r="BG205"/>
  <c r="BG257"/>
  <c r="BG284"/>
  <c r="BG328"/>
  <c r="BG347"/>
  <c r="BG383"/>
  <c r="BG395"/>
  <c r="BG416"/>
  <c r="BG93"/>
  <c r="BG145"/>
  <c r="BG151"/>
  <c r="BG218"/>
  <c r="BG225"/>
  <c r="BG316"/>
  <c r="BG320"/>
  <c r="BG334"/>
  <c r="BG352"/>
  <c r="BG364"/>
  <c r="BG217"/>
  <c r="BG265"/>
  <c r="BG308"/>
  <c r="BG313"/>
  <c r="BG317"/>
  <c r="BG321"/>
  <c r="BG325"/>
  <c r="BG332"/>
  <c i="3" r="F36"/>
  <c i="1" r="BC56"/>
  <c i="2" r="J33"/>
  <c i="1" r="AV55"/>
  <c i="2" r="F37"/>
  <c i="1" r="BD55"/>
  <c i="3" r="F37"/>
  <c i="1" r="BD56"/>
  <c i="2" r="F36"/>
  <c i="1" r="BC55"/>
  <c i="3" r="F33"/>
  <c i="1" r="AZ56"/>
  <c i="3" r="J33"/>
  <c i="1" r="AV56"/>
  <c i="3" r="J34"/>
  <c i="1" r="AW56"/>
  <c i="2" r="F34"/>
  <c i="1" r="BA55"/>
  <c r="BA54"/>
  <c r="W30"/>
  <c i="2" r="J34"/>
  <c i="1" r="AW55"/>
  <c i="2" r="F33"/>
  <c i="1" r="AZ55"/>
  <c i="3" l="1" r="R83"/>
  <c r="R82"/>
  <c r="BK83"/>
  <c r="J83"/>
  <c r="J60"/>
  <c i="2" r="P89"/>
  <c r="P88"/>
  <c i="1" r="AU55"/>
  <c i="2" r="BK89"/>
  <c r="BK88"/>
  <c r="J88"/>
  <c r="J59"/>
  <c i="3" r="P83"/>
  <c r="P82"/>
  <c i="1" r="AU56"/>
  <c i="2" r="R89"/>
  <c r="R88"/>
  <c i="3" r="J84"/>
  <c r="J61"/>
  <c i="1" r="AT55"/>
  <c r="BD54"/>
  <c r="W33"/>
  <c r="AW54"/>
  <c r="AK30"/>
  <c i="2" r="F35"/>
  <c i="1" r="BB55"/>
  <c r="AT56"/>
  <c r="BC54"/>
  <c r="W32"/>
  <c i="3" r="F35"/>
  <c i="1" r="BB56"/>
  <c r="AZ54"/>
  <c r="AV54"/>
  <c r="AK29"/>
  <c i="2" l="1" r="J89"/>
  <c r="J60"/>
  <c i="3" r="BK82"/>
  <c r="J82"/>
  <c r="J59"/>
  <c i="2" r="J30"/>
  <c i="1" r="AG55"/>
  <c r="AN55"/>
  <c r="W29"/>
  <c r="AY54"/>
  <c r="AT54"/>
  <c r="AU54"/>
  <c r="BB54"/>
  <c r="W31"/>
  <c i="2" l="1" r="J39"/>
  <c i="1" r="AX54"/>
  <c i="3" r="J30"/>
  <c i="1" r="AG56"/>
  <c r="AG54"/>
  <c r="AK26"/>
  <c i="3" l="1" r="J39"/>
  <c i="1" r="AN56"/>
  <c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<sst xmlns="http://schemas.openxmlformats.org/spreadsheetml/2006/main">
  <si>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</si>
  <si>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</si>
  <si>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</si>
  <si>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</si>
  <si>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</si>
  <si>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{9a9a4a30-f54c-46c1-9f4f-982f7993538b}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</si>
  <si>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</si>
  <si>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</si>
  <si>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</si>
  <si>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</si>
  <si>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</si>
  <si>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</si>
  <si>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</si>
  <si>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</si>
  <si>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653123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</si>
  <si>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</si>
  <si>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</si>
  <si>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Přelouč, ulice Za Fontánou, Střelova - vodovod ulice Za Fontánou</t>
  </si>
  <si>
    <t>KSO:</t>
  </si>
  <si>
    <t/>
  </si>
  <si>
    <t>CC-CZ:</t>
  </si>
  <si>
    <t>Místo:</t>
  </si>
  <si>
    <t>k.ú. Přelouč</t>
  </si>
  <si>
    <t>Datum:</t>
  </si>
  <si>
    <t>28. 3. 2024</t>
  </si>
  <si>
    <t>Zadavatel:</t>
  </si>
  <si>
    <t>IČ:</t>
  </si>
  <si>
    <t>60108631</t>
  </si>
  <si>
    <t>Vodovody a kanalizace Pardubice, a.s. Teplého 2014</t>
  </si>
  <si>
    <t>DIČ:</t>
  </si>
  <si>
    <t>CZ60108631</t>
  </si>
  <si>
    <t>Uchazeč:</t>
  </si>
  <si>
    <t>Vyplň údaj</t>
  </si>
  <si>
    <t>Projektant:</t>
  </si>
  <si>
    <t>15028909</t>
  </si>
  <si>
    <t>BKN spol.s r.o., Vladislavova 29, 56601Vysoké Mýto</t>
  </si>
  <si>
    <t>CZ15028909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</si>
  <si>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</si>
  <si>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</si>
  <si>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</si>
  <si>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</si>
  <si>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</si>
  <si>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</si>
  <si>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</si>
  <si>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</si>
  <si>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</si>
  <si>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</si>
  <si>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</si>
  <si>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</si>
  <si>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</si>
  <si>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</si>
  <si>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</si>
  <si>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</si>
  <si>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</si>
  <si>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</si>
  <si>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</si>
  <si>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</si>
  <si>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</si>
  <si>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</si>
  <si>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</si>
  <si>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</si>
  <si>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</si>
  <si>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</si>
  <si>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</si>
  <si>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</si>
  <si>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</si>
  <si>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</si>
  <si>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</si>
  <si>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</si>
  <si>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</si>
  <si>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</si>
  <si>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</si>
  <si>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</si>
  <si>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</si>
  <si>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</si>
  <si>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</si>
  <si>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</si>
  <si>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</si>
  <si>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</si>
  <si>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</si>
  <si>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</si>
  <si>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</si>
  <si>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Řad 2</t>
  </si>
  <si>
    <t>STA</t>
  </si>
  <si>
    <t>1</t>
  </si>
  <si>
    <t>{b72a1799-d517-4192-bdf8-388575212f05}</t>
  </si>
  <si>
    <t>827 13 13</t>
  </si>
  <si>
    <t>2</t>
  </si>
  <si>
    <t>VON</t>
  </si>
  <si>
    <t>Vedeljší a ostatní náklady stavby</t>
  </si>
  <si>
    <t>{44418bdd-5d86-46b9-ac43-3fe465deb104}</t>
  </si>
  <si>
    <t>KRYCÍ LIST SOUPISU PRACÍ</t>
  </si>
  <si>
    <t>Objekt:</t>
  </si>
  <si>
    <t>SO 02 - Řad 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</si>
  <si>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</si>
  <si>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</si>
  <si>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</si>
  <si>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</si>
  <si>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</si>
  <si>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</si>
  <si>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</si>
  <si>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</si>
  <si>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</si>
  <si>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</si>
  <si>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</si>
  <si>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</si>
  <si>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</si>
  <si>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</si>
  <si>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</si>
  <si>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</si>
  <si>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</si>
  <si>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</si>
  <si>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</si>
  <si>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</si>
  <si>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</si>
  <si>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</si>
  <si>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</si>
  <si>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</si>
  <si>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</si>
  <si>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</si>
  <si>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</si>
  <si>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</si>
  <si>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</si>
  <si>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</si>
  <si>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</si>
  <si>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115001102</t>
  </si>
  <si>
    <t>Převedení vody potrubím průměru DN přes 100 do 150</t>
  </si>
  <si>
    <t>m</t>
  </si>
  <si>
    <t>CS ÚRS 2024 02</t>
  </si>
  <si>
    <t>4</t>
  </si>
  <si>
    <t>-606515930</t>
  </si>
  <si>
    <t>Online PSC</t>
  </si>
  <si>
    <t>https://podminky.urs.cz/item/CS_URS_2024_02/115001102</t>
  </si>
  <si>
    <t>115101201</t>
  </si>
  <si>
    <t>Čerpání vody na dopravní výšku do 10 m s uvažovaným průměrným přítokem do 500 l/min</t>
  </si>
  <si>
    <t>hod</t>
  </si>
  <si>
    <t>-1443159109</t>
  </si>
  <si>
    <t>https://podminky.urs.cz/item/CS_URS_2024_02/115101201</t>
  </si>
  <si>
    <t>3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</si>
  <si>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</si>
  <si>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</si>
  <si>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567099968</t>
  </si>
  <si>
    <t>https://podminky.urs.cz/item/CS_URS_2024_02/119001405</t>
  </si>
  <si>
    <t>VV</t>
  </si>
  <si>
    <t xml:space="preserve">1,00*3                      "viz přílohy PD : C.3, D.2.1 a D.2.4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</si>
  <si>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</si>
  <si>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</si>
  <si>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-772901374</t>
  </si>
  <si>
    <t>https://podminky.urs.cz/item/CS_URS_2024_02/119001421</t>
  </si>
  <si>
    <t xml:space="preserve">1,00*11                      "viz přílohy PD : C.3, D.2.1 a D.2.4</t>
  </si>
  <si>
    <t>5</t>
  </si>
  <si>
    <t>132254204</t>
  </si>
  <si>
    <t>Hloubení zapažených rýh šířky přes 800 do 2 000 mm strojně s urovnáním dna do předepsaného profilu a spádu v hornině třídy těžitelnosti I skupiny 3 přes 100 do 500 m3</t>
  </si>
  <si>
    <t>m3</t>
  </si>
  <si>
    <t>1270722334</t>
  </si>
  <si>
    <t>https://podminky.urs.cz/item/CS_URS_2024_02/132254204</t>
  </si>
  <si>
    <t>7,50*(1,38+1,56)/2*1,00+42,30*(1,56+1,41)/2*1,00+16,50*(1,41+1,28)/2*1,00+1,50*1,28*0,50</t>
  </si>
  <si>
    <t>19,50*(1,28+1,32)/2*1,00+21,90*(1,32+1,29)/2*1,00+10,70*(1,29+1,27)/2*1,00</t>
  </si>
  <si>
    <t>3,80*(1,27+1,33)/2*1,00+23,60*(1,33+1,34)/2*1,00+47,60*(1,34+1,28)/2*1,00</t>
  </si>
  <si>
    <t>13,00*(1,28+1,23)/2*1,00+0,90*(1,23+1,25)/2*1,00+5,70*(1,25+1,38)/2*1,00</t>
  </si>
  <si>
    <t>1,50*1,56*0,50+2,50*1,38*2,50+2,50*2,00/2*0,12</t>
  </si>
  <si>
    <t>viz přílohy PD : C.3, D.2.1 a D.2.4</t>
  </si>
  <si>
    <t xml:space="preserve">6,00*1,35*1,00              "viz přílohy PD : C.3 a D.2.1</t>
  </si>
  <si>
    <t>Mezisoučet</t>
  </si>
  <si>
    <t xml:space="preserve">306,581*0,50                "50% objemu</t>
  </si>
  <si>
    <t>6</t>
  </si>
  <si>
    <t>132354204</t>
  </si>
  <si>
    <t>Hloubení zapažených rýh šířky přes 800 do 2 000 mm strojně s urovnáním dna do předepsaného profilu a spádu v hornině třídy těžitelnosti II skupiny 4 přes 100 do 500 m3</t>
  </si>
  <si>
    <t>1061919707</t>
  </si>
  <si>
    <t>https://podminky.urs.cz/item/CS_URS_2024_02/132354204</t>
  </si>
  <si>
    <t xml:space="preserve">153,291                "viz položka 132254204</t>
  </si>
  <si>
    <t>7</t>
  </si>
  <si>
    <t>139001101</t>
  </si>
  <si>
    <t>Příplatek k cenám hloubených vykopávek za ztížení vykopávky v blízkosti podzemního vedení nebo výbušnin pro jakoukoliv třídu horniny</t>
  </si>
  <si>
    <t>-1391437897</t>
  </si>
  <si>
    <t>https://podminky.urs.cz/item/CS_URS_2024_02/139001101</t>
  </si>
  <si>
    <t>1,12*1,57*6,50+1,05*1,55*1,00*2+1,03*1,48*1,00+1,05*1,43*1,00+1,05*1,36*1,00</t>
  </si>
  <si>
    <t>1,22*1,31*1,00+1,05*1,31*1,00+1,05*1,27*1,00+1,05*1,34*1,00*2+1,05*1,28*1,00</t>
  </si>
  <si>
    <t>1,05*1,27*1,00+1,05*1,26*1,00+1,22*1,26*1,00+1,42*0,10*1,00+1,12*0,72*2,50+1,12*0,72*0,75</t>
  </si>
  <si>
    <t xml:space="preserve">1,032*1,35*1,00*4+1,040*1,35*1,00+1,063*1,35*1,00              "viz přílohy PD : C.3 a D.2.1</t>
  </si>
  <si>
    <t>Součet</t>
  </si>
  <si>
    <t>8</t>
  </si>
  <si>
    <t>151101101</t>
  </si>
  <si>
    <t>Zřízení pažení a rozepření stěn rýh pro podzemní vedení příložné pro jakoukoliv mezerovitost, hloubky do 2 m</t>
  </si>
  <si>
    <t>m2</t>
  </si>
  <si>
    <t>2066516107</t>
  </si>
  <si>
    <t>https://podminky.urs.cz/item/CS_URS_2024_02/151101101</t>
  </si>
  <si>
    <t>7,50*(1,80+1,98)/2*2+42,30*(1,98+1,83)/2*2+16,50*(1,83+1,70)/2*2+2*1,70*0,50</t>
  </si>
  <si>
    <t>19,50*(1,70+1,74)/2*2+21,90*(1,74+1,71)/2*2+10,70*(1,71+1,69)/2*2</t>
  </si>
  <si>
    <t>3,80*(1,69+1,75)/2*2+23,60*(1,75+1,76)/2*2+47,60*(1,76+1,70)/2*2</t>
  </si>
  <si>
    <t>13,00*(1,70+1,65)/2*2+0,90*(1,65+1,67)/2*2+5,70*(1,67+1,80)/2*2</t>
  </si>
  <si>
    <t>2*1,98*0,50+2*1,80*2,50+2,50*0,12+2,00*0,12</t>
  </si>
  <si>
    <t xml:space="preserve">6,00*1,77*2            "viz přílohy PD : C.3 a D.2.1</t>
  </si>
  <si>
    <t>9</t>
  </si>
  <si>
    <t>151101111</t>
  </si>
  <si>
    <t>Odstranění pažení a rozepření stěn rýh pro podzemní vedení s uložením materiálu na vzdálenost do 3 m od kraje výkopu příložné, hloubky do 2 m</t>
  </si>
  <si>
    <t>-1972425399</t>
  </si>
  <si>
    <t>https://podminky.urs.cz/item/CS_URS_2024_02/151101111</t>
  </si>
  <si>
    <t xml:space="preserve">788,154                "viz položka 151101101</t>
  </si>
  <si>
    <t>10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</si>
  <si>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</si>
  <si>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</si>
  <si>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-440566127</t>
  </si>
  <si>
    <t>https://podminky.urs.cz/item/CS_URS_2024_02/162551108</t>
  </si>
  <si>
    <t xml:space="preserve">192,006+89,998            "viz položka 174151101 175151101</t>
  </si>
  <si>
    <t>11</t>
  </si>
  <si>
    <t>162751114</t>
  </si>
  <si>
    <t>Vodorovné přemístění výkopku nebo sypaniny po suchu na obvyklém dopravním prostředku, bez naložení výkopku, avšak se složením bez rozhrnutí z horniny třídy těžitelnosti I skupiny 1 až 3 na vzdálenost přes 6 000 do 7 000 m</t>
  </si>
  <si>
    <t>-984449236</t>
  </si>
  <si>
    <t>https://podminky.urs.cz/item/CS_URS_2024_02/162751114</t>
  </si>
  <si>
    <t xml:space="preserve">153,291         "viz položka 132254204</t>
  </si>
  <si>
    <t>162751134</t>
  </si>
  <si>
    <t>Vodorovné přemístění výkopku nebo sypaniny po suchu na obvyklém dopravním prostředku, bez naložení výkopku, avšak se složením bez rozhrnutí z horniny třídy těžitelnosti II skupiny 4 a 5 na vzdálenost přes 6 000 do 7 000 m</t>
  </si>
  <si>
    <t>2132205828</t>
  </si>
  <si>
    <t>https://podminky.urs.cz/item/CS_URS_2024_02/162751134</t>
  </si>
  <si>
    <t xml:space="preserve">153,291            "viz položka 132354204</t>
  </si>
  <si>
    <t>13</t>
  </si>
  <si>
    <t>167151111</t>
  </si>
  <si>
    <t>Nakládání, skládání a překládání neulehlého výkopku nebo sypaniny strojně nakládání, množství přes 100 m3, z hornin třídy těžitelnosti I, skupiny 1 až 3</t>
  </si>
  <si>
    <t>-510926422</t>
  </si>
  <si>
    <t>https://podminky.urs.cz/item/CS_URS_2024_02/167151111</t>
  </si>
  <si>
    <t>14</t>
  </si>
  <si>
    <t>171201231</t>
  </si>
  <si>
    <t>Poplatek za uložení stavebního odpadu na recyklační skládce (skládkovné) zeminy a kamení zatříděného do Katalogu odpadů pod kódem 17 05 04</t>
  </si>
  <si>
    <t>t</t>
  </si>
  <si>
    <t>-446300681</t>
  </si>
  <si>
    <t>https://podminky.urs.cz/item/CS_URS_2024_02/171201231</t>
  </si>
  <si>
    <t xml:space="preserve">(153,291+153,291)*1,900            "viz položka 162751114 162751134</t>
  </si>
  <si>
    <t>15</t>
  </si>
  <si>
    <t>171251201</t>
  </si>
  <si>
    <t>Uložení sypaniny na skládky nebo meziskládky bez hutnění s upravením uložené sypaniny do předepsaného tvaru</t>
  </si>
  <si>
    <t>-247354888</t>
  </si>
  <si>
    <t>https://podminky.urs.cz/item/CS_URS_2024_02/171251201</t>
  </si>
  <si>
    <t xml:space="preserve">153,291+153,291            "viz položka 132254204 132354204</t>
  </si>
  <si>
    <t>16</t>
  </si>
  <si>
    <t>174151101</t>
  </si>
  <si>
    <t>Zásyp sypaninou z jakékoliv horniny strojně s uložením výkopku ve vrstvách se zhutněním jam, šachet, rýh nebo kolem objektů v těchto vykopávkách</t>
  </si>
  <si>
    <t>962224894</t>
  </si>
  <si>
    <t>https://podminky.urs.cz/item/CS_URS_2024_02/174151101</t>
  </si>
  <si>
    <t xml:space="preserve">153,291+153,291          "viz položka 132254204 132354204</t>
  </si>
  <si>
    <t>-(213,00*0,510*1,00+1,50*0,510*0,50*2+2,50*0,510*1,50+1,25*0,510*1,00)</t>
  </si>
  <si>
    <t>-(4,00*0,432*1,00+1,00*0,440*1,00+1,00*0,463*1,00)</t>
  </si>
  <si>
    <t>viz přílohy PD : C.3 a D.2.1</t>
  </si>
  <si>
    <t>17</t>
  </si>
  <si>
    <t>M</t>
  </si>
  <si>
    <t>58343959</t>
  </si>
  <si>
    <t>kamenivo drcené hrubé frakce 32/63</t>
  </si>
  <si>
    <t>1324725494</t>
  </si>
  <si>
    <t>192,006*1,800</t>
  </si>
  <si>
    <t>18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</si>
  <si>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</si>
  <si>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</si>
  <si>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907284873</t>
  </si>
  <si>
    <t>https://podminky.urs.cz/item/CS_URS_2024_02/175151101</t>
  </si>
  <si>
    <t>213,00*0,410*1,00+1,50*0,410*0,50*2+2,50*0,410*1,50+1,25*0,410*1,00-213,00*3,14*0,055*0,055</t>
  </si>
  <si>
    <t>4,00*0,332*1,00-4,00*0,016*0,016+1,00*0,340*1,00-1,00*3,14*0,02*0,02</t>
  </si>
  <si>
    <t>1,00*0,363*1,00-1,00*3,14*0,0315*0,0315</t>
  </si>
  <si>
    <t>19</t>
  </si>
  <si>
    <t>58337310</t>
  </si>
  <si>
    <t>štěrkopísek frakce 0/4</t>
  </si>
  <si>
    <t>704353907</t>
  </si>
  <si>
    <t>89,998*1,700</t>
  </si>
  <si>
    <t>20</t>
  </si>
  <si>
    <t>181951112</t>
  </si>
  <si>
    <t>Úprava pláně vyrovnáním výškových rozdílů strojně v hornině třídy těžitelnosti I, skupiny 1 až 3 se zhutněním</t>
  </si>
  <si>
    <t>-975893593</t>
  </si>
  <si>
    <t>https://podminky.urs.cz/item/CS_URS_2024_02/181951112</t>
  </si>
  <si>
    <t xml:space="preserve">438,750                   "viz položka 564861111</t>
  </si>
  <si>
    <t>Zemní práce - přípravné a přidružené práce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</si>
  <si>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</si>
  <si>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</si>
  <si>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-1792191781</t>
  </si>
  <si>
    <t>https://podminky.urs.cz/item/CS_URS_2024_02/113106123</t>
  </si>
  <si>
    <t xml:space="preserve">4,50             "viz přílohy PD : C.3 a D.2.1</t>
  </si>
  <si>
    <t>22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</si>
  <si>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</si>
  <si>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</si>
  <si>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1461743001</t>
  </si>
  <si>
    <t>https://podminky.urs.cz/item/CS_URS_2024_02/113107222</t>
  </si>
  <si>
    <t xml:space="preserve">197,00*2,00+(16,00-1,50)*1,50+6,50              "viz přílohy PD : C.3, D.2.2 a D.2.3</t>
  </si>
  <si>
    <t xml:space="preserve">6,00*2,00              "viz přílohy PD : C.3 a D.2.2</t>
  </si>
  <si>
    <t xml:space="preserve">4,50             "viz položka 596211110</t>
  </si>
  <si>
    <t>23</t>
  </si>
  <si>
    <t>113107231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</si>
  <si>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</si>
  <si>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1280120358</t>
  </si>
  <si>
    <t>https://podminky.urs.cz/item/CS_URS_2024_02/113107231</t>
  </si>
  <si>
    <t xml:space="preserve">197,00*2,00+(16,00-1,75)*2,00+9,50              "viz přílohy PD : C.3, D.2.2 a D.2.3</t>
  </si>
  <si>
    <t>24</t>
  </si>
  <si>
    <t>113154512</t>
  </si>
  <si>
    <t>Frézování živičného podkladu nebo krytu s naložením hmot na dopravní prostředek plochy do 500 m2 pruhu šířky do 0,5 m, tloušťky vrstvy 40 mm</t>
  </si>
  <si>
    <t>-525143815</t>
  </si>
  <si>
    <t>https://podminky.urs.cz/item/CS_URS_2024_02/113154512</t>
  </si>
  <si>
    <t xml:space="preserve">197,00*2,00+(16,00-2,25)*3,00+14,00              "viz přílohy PD : C.3, D.2.2 a D.2.3</t>
  </si>
  <si>
    <t>25</t>
  </si>
  <si>
    <t>113154514</t>
  </si>
  <si>
    <t>Frézování živičného podkladu nebo krytu s naložením hmot na dopravní prostředek plochy do 500 m2 pruhu šířky do 0,5 m, tloušťky vrstvy 60 mm</t>
  </si>
  <si>
    <t>166609135</t>
  </si>
  <si>
    <t>https://podminky.urs.cz/item/CS_URS_2024_02/113154514</t>
  </si>
  <si>
    <t xml:space="preserve">197,00*2,00+(16,00-2,00)*2,50+12,00              "viz přílohy PD : C.3, D.2.2 a D.2.3</t>
  </si>
  <si>
    <t>26</t>
  </si>
  <si>
    <t>113201112</t>
  </si>
  <si>
    <t>Vytrhání obrub s vybouráním lože, s přemístěním hmot na skládku na vzdálenost do 3 m nebo s naložením na dopravní prostředek silničních ležatých</t>
  </si>
  <si>
    <t>1056517548</t>
  </si>
  <si>
    <t>https://podminky.urs.cz/item/CS_URS_2024_02/113201112</t>
  </si>
  <si>
    <t xml:space="preserve">4,50              "viz přílohy PD : C.3 a D.2.1</t>
  </si>
  <si>
    <t>27</t>
  </si>
  <si>
    <t>113202111</t>
  </si>
  <si>
    <t>Vytrhání obrub s vybouráním lože, s přemístěním hmot na skládku na vzdálenost do 3 m nebo s naložením na dopravní prostředek z krajníků nebo obrubníků stojatých</t>
  </si>
  <si>
    <t>-2067945104</t>
  </si>
  <si>
    <t>https://podminky.urs.cz/item/CS_URS_2024_02/113202111</t>
  </si>
  <si>
    <t>Vodorovné konstrukce</t>
  </si>
  <si>
    <t>28</t>
  </si>
  <si>
    <t>451572111</t>
  </si>
  <si>
    <t>Lože pod potrubí, stoky a drobné objekty v otevřeném výkopu z kameniva drobného těženého 0 až 4 mm</t>
  </si>
  <si>
    <t>-648980983</t>
  </si>
  <si>
    <t>https://podminky.urs.cz/item/CS_URS_2024_02/451572111</t>
  </si>
  <si>
    <t xml:space="preserve">213,00*0,10*1,00+1,50*0,10*0,50*2+2,50*0,10*1,50+1,25*0,10*1,00    "viz přílohy PD : C.3, D.2.1 a D.2.4</t>
  </si>
  <si>
    <t xml:space="preserve">6,00*0,10*1,00              "viz přílohy PD : C.3 a D.2.1</t>
  </si>
  <si>
    <t>29</t>
  </si>
  <si>
    <t>452141211</t>
  </si>
  <si>
    <t>Osazení plastových podkladních a vyrovnávacích prvků pro šachty a vpusti prstenců nebo adaptérů bez zalití průměru do DN 500</t>
  </si>
  <si>
    <t>kus</t>
  </si>
  <si>
    <t>-1746645627</t>
  </si>
  <si>
    <t>https://podminky.urs.cz/item/CS_URS_2024_02/452141211</t>
  </si>
  <si>
    <t xml:space="preserve">7+6             "viz přílohy PD : D.2.1 a D.2.4</t>
  </si>
  <si>
    <t>30</t>
  </si>
  <si>
    <t>286590771X15</t>
  </si>
  <si>
    <t>podkladní deska pro šoupátka</t>
  </si>
  <si>
    <t>-1234594679</t>
  </si>
  <si>
    <t>31</t>
  </si>
  <si>
    <t>452141221</t>
  </si>
  <si>
    <t>Osazení plastových podkladních a vyrovnávacích prvků pro šachty a vpusti prstenců nebo adaptérů bez zalití průměru přes DN 500</t>
  </si>
  <si>
    <t>181696077</t>
  </si>
  <si>
    <t>https://podminky.urs.cz/item/CS_URS_2024_02/452141221</t>
  </si>
  <si>
    <t xml:space="preserve">1             "viz přílohy PD : D.2.1 a D.2.4</t>
  </si>
  <si>
    <t>32</t>
  </si>
  <si>
    <t>286590781X16</t>
  </si>
  <si>
    <t>podkladní deska pro hydrant</t>
  </si>
  <si>
    <t>-103156756</t>
  </si>
  <si>
    <t>33</t>
  </si>
  <si>
    <t>452313162</t>
  </si>
  <si>
    <t>Podkladní a zajišťovací konstrukce z betonu prostého v otevřeném výkopu se zvýšenými nároky na prostředí bloky pro potrubí z betonu tř. C 25/30</t>
  </si>
  <si>
    <t>-628257238</t>
  </si>
  <si>
    <t>https://podminky.urs.cz/item/CS_URS_2024_02/452313162</t>
  </si>
  <si>
    <t xml:space="preserve">4*0,10             "viz přílohy PD : D.2.4</t>
  </si>
  <si>
    <t>34</t>
  </si>
  <si>
    <t>452353111</t>
  </si>
  <si>
    <t>Bednění podkladních a zajišťovacích konstrukcí v otevřeném výkopu bloků pro potrubí zřízení</t>
  </si>
  <si>
    <t>-2064489596</t>
  </si>
  <si>
    <t>https://podminky.urs.cz/item/CS_URS_2024_02/452353111</t>
  </si>
  <si>
    <t xml:space="preserve">4*0,30             "viz přílohy PD : D.2.4</t>
  </si>
  <si>
    <t>35</t>
  </si>
  <si>
    <t>452353112</t>
  </si>
  <si>
    <t>Bednění podkladních a zajišťovacích konstrukcí v otevřeném výkopu bloků pro potrubí odstranění</t>
  </si>
  <si>
    <t>-302298157</t>
  </si>
  <si>
    <t>https://podminky.urs.cz/item/CS_URS_2024_02/452353112</t>
  </si>
  <si>
    <t>Komunikace pozemní</t>
  </si>
  <si>
    <t>36</t>
  </si>
  <si>
    <t>564861111</t>
  </si>
  <si>
    <t>Podklad ze štěrkodrti ŠD s rozprostřením a zhutněním plochy přes 100 m2, po zhutnění tl. 200 mm</t>
  </si>
  <si>
    <t>-887117287</t>
  </si>
  <si>
    <t>https://podminky.urs.cz/item/CS_URS_2024_02/564861111</t>
  </si>
  <si>
    <t>37</t>
  </si>
  <si>
    <t>565145111</t>
  </si>
  <si>
    <t>Asfaltový beton vrstva podkladní ACP 16 (obalované kamenivo střednězrnné - OKS) s rozprostřením a zhutněním v pruhu šířky přes 1,5 do 3 m, po zhutnění tl. 60 mm</t>
  </si>
  <si>
    <t>-248670217</t>
  </si>
  <si>
    <t>https://podminky.urs.cz/item/CS_URS_2024_02/565145111</t>
  </si>
  <si>
    <t>38</t>
  </si>
  <si>
    <t>567121114</t>
  </si>
  <si>
    <t>Podklad ze směsi stmelené cementem SC bez dilatačních spár, s rozprostřením a zhutněním SC C 3/4 (SC I), po zhutnění tl. 150 mm</t>
  </si>
  <si>
    <t>-209810898</t>
  </si>
  <si>
    <t>https://podminky.urs.cz/item/CS_URS_2024_02/567121114</t>
  </si>
  <si>
    <t xml:space="preserve">197,00*2,00            "viz přílohy PD : C.3, D.2.2 a D.2.3</t>
  </si>
  <si>
    <t>39</t>
  </si>
  <si>
    <t>567122111</t>
  </si>
  <si>
    <t>Podklad ze směsi stmelené cementem SC bez dilatačních spár, s rozprostřením a zhutněním SC C 8/10 (KSC I), po zhutnění tl. 120 mm</t>
  </si>
  <si>
    <t>2046636534</t>
  </si>
  <si>
    <t>https://podminky.urs.cz/item/CS_URS_2024_02/567122111</t>
  </si>
  <si>
    <t xml:space="preserve">(16,00-1,75)*2,00+9,50              "viz přílohy PD : C.3, D.2.2 a D.2.3</t>
  </si>
  <si>
    <t>40</t>
  </si>
  <si>
    <t>573111112</t>
  </si>
  <si>
    <t>Postřik infiltrační PI z asfaltu silničního s posypem kamenivem, v množství 1,00 kg/m2</t>
  </si>
  <si>
    <t>-213438711</t>
  </si>
  <si>
    <t>https://podminky.urs.cz/item/CS_URS_2024_02/573111112</t>
  </si>
  <si>
    <t xml:space="preserve">453,00           "viz položka 565145111</t>
  </si>
  <si>
    <t>41</t>
  </si>
  <si>
    <t>573211107</t>
  </si>
  <si>
    <t>Postřik spojovací PS bez posypu kamenivem z asfaltu silničního, v množství 0,30 kg/m2</t>
  </si>
  <si>
    <t>-1098311949</t>
  </si>
  <si>
    <t>https://podminky.urs.cz/item/CS_URS_2024_02/573211107</t>
  </si>
  <si>
    <t xml:space="preserve">461,250             "viz položka 577134131</t>
  </si>
  <si>
    <t>42</t>
  </si>
  <si>
    <t>577134131</t>
  </si>
  <si>
    <t>Asfaltový beton vrstva obrusná ACO 11 (ABS) s rozprostřením a se zhutněním z modifikovaného asfaltu v pruhu šířky přes do 1,5 do 3 m, po zhutnění tl. 40 mm</t>
  </si>
  <si>
    <t>-773919569</t>
  </si>
  <si>
    <t>https://podminky.urs.cz/item/CS_URS_2024_02/577134131</t>
  </si>
  <si>
    <t>43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</si>
  <si>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</si>
  <si>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</si>
  <si>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-1131290058</t>
  </si>
  <si>
    <t>https://podminky.urs.cz/item/CS_URS_2024_02/596211110</t>
  </si>
  <si>
    <t>44</t>
  </si>
  <si>
    <t>59245006</t>
  </si>
  <si>
    <t>dlažba pro nevidomé betonová 200x100mm tl 60mm barevná</t>
  </si>
  <si>
    <t>-903797689</t>
  </si>
  <si>
    <t>Trubní vedení</t>
  </si>
  <si>
    <t>45</t>
  </si>
  <si>
    <t>850265121</t>
  </si>
  <si>
    <t>Výřez nebo výsek na potrubí z trub litinových tlakových nebo plastických hmot DN 100</t>
  </si>
  <si>
    <t>-1416631090</t>
  </si>
  <si>
    <t>https://podminky.urs.cz/item/CS_URS_2024_02/850265121</t>
  </si>
  <si>
    <t xml:space="preserve">3             "viz přílohy PD : C.3, D.2.1 a D.2.4</t>
  </si>
  <si>
    <t>46</t>
  </si>
  <si>
    <t>850265131X22</t>
  </si>
  <si>
    <t xml:space="preserve">Napojení a přepojení nového potrubí vodovodního řadu D110 x 10 mm na stávající potrubí z trub litinových tlakových DN 100 mm včetně dodání potřebného materiálu a demontáže stávajícího nefunkčního vodovodního potrubí překážejícího v trase nového potrubí </t>
  </si>
  <si>
    <t>-1785953603</t>
  </si>
  <si>
    <t>47</t>
  </si>
  <si>
    <t>852242122</t>
  </si>
  <si>
    <t>Montáž potrubí z trub litinových tlakových přírubových abnormálních délek, jednotlivě do 1 m v otevřeném výkopu, kanálu nebo v šachtě DN 80</t>
  </si>
  <si>
    <t>-1611013771</t>
  </si>
  <si>
    <t>https://podminky.urs.cz/item/CS_URS_2024_02/852242122</t>
  </si>
  <si>
    <t xml:space="preserve">1            "viz přílohy PD : D.2.4</t>
  </si>
  <si>
    <t>48</t>
  </si>
  <si>
    <t>55253237</t>
  </si>
  <si>
    <t>tvarovka přírubová litinová vodovodní FF-kus PN10/16 DN 80 dl 300mm</t>
  </si>
  <si>
    <t>-383096347</t>
  </si>
  <si>
    <t>49</t>
  </si>
  <si>
    <t>857242122</t>
  </si>
  <si>
    <t>Montáž litinových tvarovek na potrubí litinovém tlakovém jednoosých na potrubí z trub přírubových v otevřeném výkopu, kanálu nebo v šachtě DN 80</t>
  </si>
  <si>
    <t>1898703065</t>
  </si>
  <si>
    <t>https://podminky.urs.cz/item/CS_URS_2024_02/857242122</t>
  </si>
  <si>
    <t xml:space="preserve">1             "viz přílohy PD : D.2.4</t>
  </si>
  <si>
    <t>50</t>
  </si>
  <si>
    <t>55251820</t>
  </si>
  <si>
    <t>koleno přírubové prodloužené s patkou pro připojení k hydrantu 80/90mm</t>
  </si>
  <si>
    <t>1578333547</t>
  </si>
  <si>
    <t>51</t>
  </si>
  <si>
    <t>857264122</t>
  </si>
  <si>
    <t>Montáž litinových tvarovek na potrubí litinovém tlakovém odbočných na potrubí z trub přírubových v otevřeném výkopu, kanálu nebo v šachtě DN 100</t>
  </si>
  <si>
    <t>-1448813202</t>
  </si>
  <si>
    <t>https://podminky.urs.cz/item/CS_URS_2024_02/857264122</t>
  </si>
  <si>
    <t xml:space="preserve">2+1             "viz přílohy PD : D.2.4</t>
  </si>
  <si>
    <t>52</t>
  </si>
  <si>
    <t>55253515</t>
  </si>
  <si>
    <t>tvarovka přírubová litinová s přírubovou odbočkou,práškový epoxid tl 250µm T-kus DN 100/80</t>
  </si>
  <si>
    <t>449709434</t>
  </si>
  <si>
    <t>53</t>
  </si>
  <si>
    <t>55253516</t>
  </si>
  <si>
    <t>tvarovka přírubová litinová vodovodní s přírubovou odbočkou PN10/16 T-kus DN 100/100</t>
  </si>
  <si>
    <t>-146355949</t>
  </si>
  <si>
    <t>54</t>
  </si>
  <si>
    <t>871161211</t>
  </si>
  <si>
    <t>Montáž vodovodního potrubí z polyetylenu PE100 RC v otevřeném výkopu svařovaných elektrotvarovkou SDR 11/PN16 d 32 x 3,0 mm</t>
  </si>
  <si>
    <t>-881714389</t>
  </si>
  <si>
    <t>https://podminky.urs.cz/item/CS_URS_2024_02/871161211</t>
  </si>
  <si>
    <t xml:space="preserve">4,00              "viz přílohy PD : C.3, D.2.1 a D.2.4</t>
  </si>
  <si>
    <t>55</t>
  </si>
  <si>
    <t>286131091X01</t>
  </si>
  <si>
    <t>trubka vodovodní PE100 RC PN 16 SDR11 typ 2 odpovídající PAS 1075 D 32x2,9 mm</t>
  </si>
  <si>
    <t>-2050386557</t>
  </si>
  <si>
    <t>4,00*1,015</t>
  </si>
  <si>
    <t>56</t>
  </si>
  <si>
    <t>871171211</t>
  </si>
  <si>
    <t>Montáž vodovodního potrubí z polyetylenu PE100 RC v otevřeném výkopu svařovaných elektrotvarovkou SDR 11/PN16 d 40 x 3,7 mm</t>
  </si>
  <si>
    <t>874761891</t>
  </si>
  <si>
    <t>https://podminky.urs.cz/item/CS_URS_2024_02/871171211</t>
  </si>
  <si>
    <t xml:space="preserve">1,00              "viz přílohy PD : C.3, D.2.1 a D.2.4</t>
  </si>
  <si>
    <t>57</t>
  </si>
  <si>
    <t>28613111</t>
  </si>
  <si>
    <t>potrubí vodovodní jednovrstvé PE100 RC PN 16 SDR11 40x3,7mm</t>
  </si>
  <si>
    <t>617073615</t>
  </si>
  <si>
    <t>1,00*1,015</t>
  </si>
  <si>
    <t>58</t>
  </si>
  <si>
    <t>871211211</t>
  </si>
  <si>
    <t>Montáž vodovodního potrubí z polyetylenu PE100 RC v otevřeném výkopu svařovaných elektrotvarovkou SDR 11/PN16 d 63 x 5,8 mm</t>
  </si>
  <si>
    <t>-799295900</t>
  </si>
  <si>
    <t>https://podminky.urs.cz/item/CS_URS_2024_02/871211211</t>
  </si>
  <si>
    <t>59</t>
  </si>
  <si>
    <t>28613113</t>
  </si>
  <si>
    <t>potrubí vodovodní jednovrstvé PE100 RC PN 16 SDR11 63x5,8mm</t>
  </si>
  <si>
    <t>1099354747</t>
  </si>
  <si>
    <t>60</t>
  </si>
  <si>
    <t>871251211</t>
  </si>
  <si>
    <t>Montáž vodovodního potrubí z polyetylenu PE100 RC v otevřeném výkopu svařovaných elektrotvarovkou SDR 11/PN16 d 110 x 10,0 mm</t>
  </si>
  <si>
    <t>980274722</t>
  </si>
  <si>
    <t>https://podminky.urs.cz/item/CS_URS_2024_02/871251211</t>
  </si>
  <si>
    <t xml:space="preserve">213,00              "viz přílohy PD : C.3, D.2.1 a D.2.4</t>
  </si>
  <si>
    <t>61</t>
  </si>
  <si>
    <t>28613116</t>
  </si>
  <si>
    <t>potrubí vodovodní jednovrstvé PE100 RC PN 16 SDR11 110x10,0mm</t>
  </si>
  <si>
    <t>1870990624</t>
  </si>
  <si>
    <t>213,00*1,015</t>
  </si>
  <si>
    <t>62</t>
  </si>
  <si>
    <t>877162001</t>
  </si>
  <si>
    <t>Montáž svěrných (mechanických) spojek na vodovodním potrubí spojek, kolen 90° nebo redukcí d 32</t>
  </si>
  <si>
    <t>1487113079</t>
  </si>
  <si>
    <t>https://podminky.urs.cz/item/CS_URS_2024_02/877162001</t>
  </si>
  <si>
    <t xml:space="preserve">4              "viz přílohy PD : D.2.4</t>
  </si>
  <si>
    <t>63</t>
  </si>
  <si>
    <t>631261991X06</t>
  </si>
  <si>
    <t>spojka mechanická pro PE potrubí DN 25 mm (dn 32 mm)</t>
  </si>
  <si>
    <t>-939068363</t>
  </si>
  <si>
    <t>64</t>
  </si>
  <si>
    <t>877172001</t>
  </si>
  <si>
    <t>Montáž svěrných (mechanických) spojek na vodovodním potrubí spojek, kolen 90° nebo redukcí d 40</t>
  </si>
  <si>
    <t>-1171211382</t>
  </si>
  <si>
    <t>https://podminky.urs.cz/item/CS_URS_2024_02/877172001</t>
  </si>
  <si>
    <t xml:space="preserve">1              "viz přílohy PD : D.2.4</t>
  </si>
  <si>
    <t>65</t>
  </si>
  <si>
    <t>631261971X18</t>
  </si>
  <si>
    <t>spojka mechanická pro PE potrubí DN 32 mm (dn 40 mm)</t>
  </si>
  <si>
    <t>-804106893</t>
  </si>
  <si>
    <t>66</t>
  </si>
  <si>
    <t>877212001</t>
  </si>
  <si>
    <t>Montáž svěrných (mechanických) spojek na vodovodním potrubí spojek, kolen 90° nebo redukcí d 63</t>
  </si>
  <si>
    <t>1624292605</t>
  </si>
  <si>
    <t>https://podminky.urs.cz/item/CS_URS_2024_02/877212001</t>
  </si>
  <si>
    <t>67</t>
  </si>
  <si>
    <t>631261981X07</t>
  </si>
  <si>
    <t>spojka mechanická pro PE potrubí DN 50 mm (dn 63 mm)</t>
  </si>
  <si>
    <t>-1635954387</t>
  </si>
  <si>
    <t>68</t>
  </si>
  <si>
    <t>877251101</t>
  </si>
  <si>
    <t>Montáž tvarovek na vodovodním plastovém potrubí z polyetylenu PE 100 elektrotvarovek SDR 11/PN16 spojek, oblouků nebo redukcí d 110</t>
  </si>
  <si>
    <t>1483982260</t>
  </si>
  <si>
    <t>https://podminky.urs.cz/item/CS_URS_2024_02/877251101</t>
  </si>
  <si>
    <t xml:space="preserve">28              "viz přílohy PD : D.2.4</t>
  </si>
  <si>
    <t>69</t>
  </si>
  <si>
    <t>286530191X02</t>
  </si>
  <si>
    <t>elektrospojka SDR11 PE 100 RC PN16 dn 110 mm</t>
  </si>
  <si>
    <t>321434915</t>
  </si>
  <si>
    <t>70</t>
  </si>
  <si>
    <t>877251110</t>
  </si>
  <si>
    <t>Montáž tvarovek na vodovodním plastovém potrubí z polyetylenu PE 100 elektrotvarovek SDR 11/PN16 kolen 45° d 110</t>
  </si>
  <si>
    <t>1128073001</t>
  </si>
  <si>
    <t>https://podminky.urs.cz/item/CS_URS_2024_02/877251110</t>
  </si>
  <si>
    <t xml:space="preserve">11              "viz přílohy PD : D.2.4</t>
  </si>
  <si>
    <t>71</t>
  </si>
  <si>
    <t>286530631X05</t>
  </si>
  <si>
    <t>elektrokoleno K45° SDR11 PE 100 RC PN16 dn 110 mm</t>
  </si>
  <si>
    <t>-1378333534</t>
  </si>
  <si>
    <t>72</t>
  </si>
  <si>
    <t>877251126</t>
  </si>
  <si>
    <t>Montáž tvarovek na vodovodním plastovém potrubí z polyetylenu PE 100 elektrotvarovek SDR 11/PN16 T-kusů navrtávacích s ventilem a 360° otočnou odbočkou d 110/32</t>
  </si>
  <si>
    <t>-38353659</t>
  </si>
  <si>
    <t>https://podminky.urs.cz/item/CS_URS_2024_02/877251126</t>
  </si>
  <si>
    <t>73</t>
  </si>
  <si>
    <t>28614050</t>
  </si>
  <si>
    <t>tvarovka T-kus navrtávací s ventilem, s odbočkou 360° D 110-32mm</t>
  </si>
  <si>
    <t>1522581475</t>
  </si>
  <si>
    <t>74</t>
  </si>
  <si>
    <t>877251127</t>
  </si>
  <si>
    <t>Montáž tvarovek na vodovodním plastovém potrubí z polyetylenu PE 100 elektrotvarovek SDR 11/PN16 T-kusů navrtávacích s ventilem a 360° otočnou odbočkou d 110/63</t>
  </si>
  <si>
    <t>-2016607628</t>
  </si>
  <si>
    <t>https://podminky.urs.cz/item/CS_URS_2024_02/877251127</t>
  </si>
  <si>
    <t xml:space="preserve">1+1              "viz přílohy PD : D.2.4</t>
  </si>
  <si>
    <t>75</t>
  </si>
  <si>
    <t>286140651X19</t>
  </si>
  <si>
    <t>tvarovka T-kus navrtávací s ventilem, s odbočkou 360° D 110-40 mm</t>
  </si>
  <si>
    <t>-280427754</t>
  </si>
  <si>
    <t>76</t>
  </si>
  <si>
    <t>28614051</t>
  </si>
  <si>
    <t>tvarovka T-kus navrtávací s ventilem, s odbočkou 360° D 110-63mm</t>
  </si>
  <si>
    <t>-45480133</t>
  </si>
  <si>
    <t>77</t>
  </si>
  <si>
    <t>877251201</t>
  </si>
  <si>
    <t>Montáž tvarovek na vodovodním plastovém potrubí z polyetylenu PE 100 svařovaných na tupo SDR 11/PN16 oblouků nebo redukcí d 110</t>
  </si>
  <si>
    <t>158328925</t>
  </si>
  <si>
    <t>https://podminky.urs.cz/item/CS_URS_2024_02/877251201</t>
  </si>
  <si>
    <t xml:space="preserve">9             "viz přílohy PD : D.2.4</t>
  </si>
  <si>
    <t>78</t>
  </si>
  <si>
    <t>286531631X08</t>
  </si>
  <si>
    <t>nákružek lemový z PE 100 SDR11 D 110 mm s otočnou protipřírubou DN 100 mm</t>
  </si>
  <si>
    <t>1828141501</t>
  </si>
  <si>
    <t>79</t>
  </si>
  <si>
    <t>879161921X24</t>
  </si>
  <si>
    <t>Napojení a přepojení nového potrubí vodovodní přípojky D32 x 2,9 mm na stávající potrubí včetně dodání potřebného materiálu a demontáže stávajícího nefunkčního vodovodního potrubí překážejícího v trase nového potrubí</t>
  </si>
  <si>
    <t>-879385489</t>
  </si>
  <si>
    <t xml:space="preserve">4            "viz přílohy PD : C.3, D.2.1 a D.2.4</t>
  </si>
  <si>
    <t>80</t>
  </si>
  <si>
    <t>879181921X26</t>
  </si>
  <si>
    <t>Napojení a přepojení nového potrubí vodovodní přípojky D40 x 3,7 mm na stávající potrubí včetně dodání potřebného materiálu a demontáže stávajícího nefunkčního vodovodního potrubí překážejícího v trase nového potrubí</t>
  </si>
  <si>
    <t>1009657615</t>
  </si>
  <si>
    <t xml:space="preserve">1            "viz přílohy PD : C.3, D.2.1 a D.2.4</t>
  </si>
  <si>
    <t>81</t>
  </si>
  <si>
    <t>879211921X25</t>
  </si>
  <si>
    <t>Napojení a přepojení nového potrubí vodovodní přípojky D63 x 5,8 mm na stávající potrubí včetně dodání potřebného materiálu a demontáže stávajícího nefunkčního vodovodního potrubí překážejícího v trase nového potrubí</t>
  </si>
  <si>
    <t>-1056955301</t>
  </si>
  <si>
    <t>82</t>
  </si>
  <si>
    <t>891241112</t>
  </si>
  <si>
    <t>Montáž vodovodních armatur na potrubí šoupátek nebo klapek uzavíracích v otevřeném výkopu nebo v šachtách s osazením zemní soupravy (bez poklopů) DN 80</t>
  </si>
  <si>
    <t>-2112484015</t>
  </si>
  <si>
    <t>https://podminky.urs.cz/item/CS_URS_2024_02/891241112</t>
  </si>
  <si>
    <t>83</t>
  </si>
  <si>
    <t>42221303</t>
  </si>
  <si>
    <t>šoupátko pitná voda litina GGG 50 krátká stavební dl PN10/16 DN 80x180mm</t>
  </si>
  <si>
    <t>-1493193470</t>
  </si>
  <si>
    <t>84</t>
  </si>
  <si>
    <t>422910991X09</t>
  </si>
  <si>
    <t>souprava zemní teleskopická pro šoupátka DN 80 mm 1,46 m až 2,16 m</t>
  </si>
  <si>
    <t>229944071</t>
  </si>
  <si>
    <t>85</t>
  </si>
  <si>
    <t>891247112</t>
  </si>
  <si>
    <t>Montáž vodovodních armatur na potrubí hydrantů podzemních (bez osazení poklopů) DN 80</t>
  </si>
  <si>
    <t>797123189</t>
  </si>
  <si>
    <t>https://podminky.urs.cz/item/CS_URS_2024_02/891247112</t>
  </si>
  <si>
    <t>86</t>
  </si>
  <si>
    <t>42273594</t>
  </si>
  <si>
    <t>hydrant podzemní DN 80 PN 16 dvojitý uzávěr s koulí krycí v 1500mm</t>
  </si>
  <si>
    <t>1635282256</t>
  </si>
  <si>
    <t>87</t>
  </si>
  <si>
    <t>891261112</t>
  </si>
  <si>
    <t>Montáž vodovodních armatur na potrubí šoupátek nebo klapek uzavíracích v otevřeném výkopu nebo v šachtách s osazením zemní soupravy (bez poklopů) DN 100</t>
  </si>
  <si>
    <t>1139397127</t>
  </si>
  <si>
    <t>https://podminky.urs.cz/item/CS_URS_2024_02/891261112</t>
  </si>
  <si>
    <t xml:space="preserve">6             "viz přílohy PD : D.2.1 a D.2.4</t>
  </si>
  <si>
    <t>88</t>
  </si>
  <si>
    <t>42221304</t>
  </si>
  <si>
    <t>šoupátko pitná voda litina GGG 50 krátká stavební dl PN10/16 DN 100x190mm</t>
  </si>
  <si>
    <t>372402924</t>
  </si>
  <si>
    <t>89</t>
  </si>
  <si>
    <t>422911001X10</t>
  </si>
  <si>
    <t>souprava zemní teleskopická pro šoupátka DN 100 mm 1,33 m až 1,88 m</t>
  </si>
  <si>
    <t>-501160852</t>
  </si>
  <si>
    <t>90</t>
  </si>
  <si>
    <t>891264131X18</t>
  </si>
  <si>
    <t>Zakusovací spojka hrdlo - hrdlo DN 100 mm PN 16 včetně montáže na stávající litinové potrubí</t>
  </si>
  <si>
    <t>-1199175885</t>
  </si>
  <si>
    <t xml:space="preserve">3              "viz přílohy PD : D.2.4</t>
  </si>
  <si>
    <t>91</t>
  </si>
  <si>
    <t>891269111</t>
  </si>
  <si>
    <t>Montáž vodovodních armatur na potrubí navrtávacích pasů s ventilem Jt 1 MPa, na potrubí z trub litinových, ocelových nebo plastických hmot DN 100</t>
  </si>
  <si>
    <t>2074522939</t>
  </si>
  <si>
    <t>https://podminky.urs.cz/item/CS_URS_2024_02/891269111</t>
  </si>
  <si>
    <t xml:space="preserve">4+1+1              "viz přílohy PD : D.2.4</t>
  </si>
  <si>
    <t>92</t>
  </si>
  <si>
    <t>422911021X12</t>
  </si>
  <si>
    <t>souprava zemní teleskopická pro domovní ventil DN 25 mm 1,13 m až 1,68 m</t>
  </si>
  <si>
    <t>190513240</t>
  </si>
  <si>
    <t>93</t>
  </si>
  <si>
    <t>422911031X13</t>
  </si>
  <si>
    <t>souprava zemní teleskopická pro domovní ventil DN 25 mm 1,38 m až 2,08 m</t>
  </si>
  <si>
    <t>-565785534</t>
  </si>
  <si>
    <t>94</t>
  </si>
  <si>
    <t>422911051X20</t>
  </si>
  <si>
    <t>souprava zemní teleskopická pro domovní ventil DN 32 mm 1,13 m až 1,68 m</t>
  </si>
  <si>
    <t>-1179657611</t>
  </si>
  <si>
    <t>95</t>
  </si>
  <si>
    <t>422911041X14</t>
  </si>
  <si>
    <t>souprava zemní teleskopická pro domovní ventil DN 50 mm 1,13 m až 1,68 m</t>
  </si>
  <si>
    <t>1811151857</t>
  </si>
  <si>
    <t>96</t>
  </si>
  <si>
    <t>891499991NS</t>
  </si>
  <si>
    <t>Příplatek k montáži přírubových trub, tvarovek a armatur za nerez provedení přírubových spojů spojovací materiál nerez šrouby, matice, podložky, montáž a dodání izolační bandáže</t>
  </si>
  <si>
    <t>komplet</t>
  </si>
  <si>
    <t>-303851307</t>
  </si>
  <si>
    <t>97</t>
  </si>
  <si>
    <t>892233122</t>
  </si>
  <si>
    <t>Proplach a dezinfekce vodovodního potrubí DN od 40 do 70</t>
  </si>
  <si>
    <t>1574542738</t>
  </si>
  <si>
    <t>https://podminky.urs.cz/item/CS_URS_2024_02/892233122</t>
  </si>
  <si>
    <t xml:space="preserve">4,00+1,00+1,00              "viz přílohy PD : C.3, D.2.1 a D.2.4</t>
  </si>
  <si>
    <t>98</t>
  </si>
  <si>
    <t>892241111</t>
  </si>
  <si>
    <t>Tlakové zkoušky vodou na potrubí DN do 80</t>
  </si>
  <si>
    <t>68324529</t>
  </si>
  <si>
    <t>https://podminky.urs.cz/item/CS_URS_2024_02/892241111</t>
  </si>
  <si>
    <t>99</t>
  </si>
  <si>
    <t>892271111</t>
  </si>
  <si>
    <t>Tlakové zkoušky vodou na potrubí DN 100 nebo 125</t>
  </si>
  <si>
    <t>-608510026</t>
  </si>
  <si>
    <t>https://podminky.urs.cz/item/CS_URS_2024_02/892271111</t>
  </si>
  <si>
    <t>100</t>
  </si>
  <si>
    <t>892273122</t>
  </si>
  <si>
    <t>Proplach a dezinfekce vodovodního potrubí DN od 80 do 125</t>
  </si>
  <si>
    <t>-1588453029</t>
  </si>
  <si>
    <t>https://podminky.urs.cz/item/CS_URS_2024_02/892273122</t>
  </si>
  <si>
    <t>101</t>
  </si>
  <si>
    <t>899401112</t>
  </si>
  <si>
    <t>Osazení poklopů uličních s pevným rámem litinových šoupátkových</t>
  </si>
  <si>
    <t>-1478992165</t>
  </si>
  <si>
    <t>https://podminky.urs.cz/item/CS_URS_2024_02/899401112</t>
  </si>
  <si>
    <t>102</t>
  </si>
  <si>
    <t>42291352</t>
  </si>
  <si>
    <t>poklop litinový šoupátkový pro zemní soupravy osazení do terénu a do vozovky</t>
  </si>
  <si>
    <t>592763467</t>
  </si>
  <si>
    <t>103</t>
  </si>
  <si>
    <t>422914031X27</t>
  </si>
  <si>
    <t>poklop litinový šoupátkový přípojkový</t>
  </si>
  <si>
    <t>-942297912</t>
  </si>
  <si>
    <t>104</t>
  </si>
  <si>
    <t>899401113</t>
  </si>
  <si>
    <t>Osazení poklopů uličních s pevným rámem litinových hydrantových</t>
  </si>
  <si>
    <t>-1414145349</t>
  </si>
  <si>
    <t>https://podminky.urs.cz/item/CS_URS_2024_02/899401113</t>
  </si>
  <si>
    <t>105</t>
  </si>
  <si>
    <t>42291452</t>
  </si>
  <si>
    <t>poklop litinový hydrantový DN 80</t>
  </si>
  <si>
    <t>157507623</t>
  </si>
  <si>
    <t>106</t>
  </si>
  <si>
    <t>899721111</t>
  </si>
  <si>
    <t>Signalizační vodič na potrubí DN do 150 mm</t>
  </si>
  <si>
    <t>1882053319</t>
  </si>
  <si>
    <t>https://podminky.urs.cz/item/CS_URS_2024_02/899721111</t>
  </si>
  <si>
    <t xml:space="preserve">230,00              "viz přílohy PD : D.2.4</t>
  </si>
  <si>
    <t>107</t>
  </si>
  <si>
    <t>899722112</t>
  </si>
  <si>
    <t>Krytí potrubí z plastů výstražnou fólií z PVC šířky přes 20 do 25 cm</t>
  </si>
  <si>
    <t>1851702937</t>
  </si>
  <si>
    <t>https://podminky.urs.cz/item/CS_URS_2024_02/899722112</t>
  </si>
  <si>
    <t xml:space="preserve">219,00              "viz přílohy PD : D.2.2 a D.2.4</t>
  </si>
  <si>
    <t>108</t>
  </si>
  <si>
    <t>899910102</t>
  </si>
  <si>
    <t>Výplň potrubí trub betonových, litinových nebo kameninových betonem délky do 50 m tř. C 8/10</t>
  </si>
  <si>
    <t>-472554836</t>
  </si>
  <si>
    <t>https://podminky.urs.cz/item/CS_URS_2024_02/899910102</t>
  </si>
  <si>
    <t xml:space="preserve">213,00*3,14*0,05*0,05*0,10              "10% objemu viz přílohy PD : C.3, D.2.1 a D.2.4</t>
  </si>
  <si>
    <t>109</t>
  </si>
  <si>
    <t>899910201</t>
  </si>
  <si>
    <t>Výplň potrubí trub betonových, litinových nebo kameninových cementopopílkovou suspenzí spádem, délky do 50 m</t>
  </si>
  <si>
    <t>212869646</t>
  </si>
  <si>
    <t>https://podminky.urs.cz/item/CS_URS_2024_02/899910201</t>
  </si>
  <si>
    <t xml:space="preserve">213,00*3,14*0,05*0,05*0,90              "90% objemu viz přílohy PD : C.3, D.2.1 a D.2.4</t>
  </si>
  <si>
    <t>Ostatní konstrukce a práce, bourání</t>
  </si>
  <si>
    <t>110</t>
  </si>
  <si>
    <t>915491211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</si>
  <si>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</si>
  <si>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710477148</t>
  </si>
  <si>
    <t>https://podminky.urs.cz/item/CS_URS_2024_02/915491211</t>
  </si>
  <si>
    <t>111</t>
  </si>
  <si>
    <t>592180041VP</t>
  </si>
  <si>
    <t>krajník betonový silniční bílý 500x250x80 mm</t>
  </si>
  <si>
    <t>1199824553</t>
  </si>
  <si>
    <t>112</t>
  </si>
  <si>
    <t>916241113</t>
  </si>
  <si>
    <t>Osazení obrubníku kamenného se zřízením lože, s vyplněním a zatřením spár cementovou maltou ležatého s boční opěrou z betonu prostého, do lože z betonu prostého</t>
  </si>
  <si>
    <t>-1977552300</t>
  </si>
  <si>
    <t>https://podminky.urs.cz/item/CS_URS_2024_02/916241113</t>
  </si>
  <si>
    <t>113</t>
  </si>
  <si>
    <t>916782113</t>
  </si>
  <si>
    <t>Montáž zpomalovacího polštáře pravoúhlého délky přes 2 m</t>
  </si>
  <si>
    <t>-1059967355</t>
  </si>
  <si>
    <t>https://podminky.urs.cz/item/CS_URS_2024_02/916782113</t>
  </si>
  <si>
    <t>114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</si>
  <si>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</si>
  <si>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</si>
  <si>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-1080883653</t>
  </si>
  <si>
    <t>https://podminky.urs.cz/item/CS_URS_2024_02/919732211</t>
  </si>
  <si>
    <t xml:space="preserve">197,00*2+0,50*2+(16,00-2,25)*2+4,50-3,00+4,50+1,75*2              "viz přílohy PD : C.3, D.2.2 a D.2.3</t>
  </si>
  <si>
    <t xml:space="preserve">6,00*2+6*2,00              "viz přílohy PD : C.3 a D.2.1</t>
  </si>
  <si>
    <t>115</t>
  </si>
  <si>
    <t>919735111</t>
  </si>
  <si>
    <t>Řezání stávajícího živičného krytu nebo podkladu hloubky do 50 mm</t>
  </si>
  <si>
    <t>549490083</t>
  </si>
  <si>
    <t>https://podminky.urs.cz/item/CS_URS_2024_02/919735111</t>
  </si>
  <si>
    <t xml:space="preserve">(16,00-2,25)*2+4,50-3,00+4,50+1,75*2              "viz přílohy PD : C.3, D.2.2 a D.2.3</t>
  </si>
  <si>
    <t>116</t>
  </si>
  <si>
    <t>919735112</t>
  </si>
  <si>
    <t>Řezání stávajícího živičného krytu nebo podkladu hloubky přes 50 do 100 mm</t>
  </si>
  <si>
    <t>605758222</t>
  </si>
  <si>
    <t>https://podminky.urs.cz/item/CS_URS_2024_02/919735112</t>
  </si>
  <si>
    <t xml:space="preserve">197,00*2+0,50*2+(16,00-2,00)*2+4,00-2,50+4,00+1,50*2            "viz přílohy PD : C.3, D.2.2 a D.2.3</t>
  </si>
  <si>
    <t>117</t>
  </si>
  <si>
    <t>919735123</t>
  </si>
  <si>
    <t>Řezání stávajícího betonového krytu nebo podkladu hloubky přes 100 do 150 mm</t>
  </si>
  <si>
    <t>778723150</t>
  </si>
  <si>
    <t>https://podminky.urs.cz/item/CS_URS_2024_02/919735123</t>
  </si>
  <si>
    <t xml:space="preserve">197,00*2+(16,00-1,75)*2+3,50-2,00+3,50+1,50*2            "viz přílohy PD : C.3, D.2.2 a D.2.3</t>
  </si>
  <si>
    <t>118</t>
  </si>
  <si>
    <t>966006262ZP</t>
  </si>
  <si>
    <t>Demontáž zpomalovacího prahu plastového s přemístěním a uložením pro zpětnou montáž</t>
  </si>
  <si>
    <t>-764099402</t>
  </si>
  <si>
    <t>119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</si>
  <si>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</si>
  <si>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</si>
  <si>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-1744677379</t>
  </si>
  <si>
    <t>https://podminky.urs.cz/item/CS_URS_2024_02/979024443</t>
  </si>
  <si>
    <t xml:space="preserve">4,50*2             "viz přílohy PD : C.3 a D.2.1</t>
  </si>
  <si>
    <t>120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</si>
  <si>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</si>
  <si>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</si>
  <si>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1613677975</t>
  </si>
  <si>
    <t>https://podminky.urs.cz/item/CS_URS_2024_02/979054451</t>
  </si>
  <si>
    <t>121</t>
  </si>
  <si>
    <t>98900X101</t>
  </si>
  <si>
    <t xml:space="preserve">Drobné stavební přípomoce v rámci dokončovacích úprav, řezání, vrtání, bourání, vyspravení stávajících konstrukcí a ostatní stavební práce a konstrukce nutné k řádnému dokončení díla </t>
  </si>
  <si>
    <t>-1027344697</t>
  </si>
  <si>
    <t>997</t>
  </si>
  <si>
    <t>Přesun sutě</t>
  </si>
  <si>
    <t>122</t>
  </si>
  <si>
    <t>997221551</t>
  </si>
  <si>
    <t>Vodorovná doprava suti bez naložení, ale se složením a s hrubým urovnáním ze sypkých materiálů, na vzdálenost do 1 km</t>
  </si>
  <si>
    <t>-892699251</t>
  </si>
  <si>
    <t>https://podminky.urs.cz/item/CS_URS_2024_02/997221551</t>
  </si>
  <si>
    <t>379,940-1,170-1,305-0,923-0,056</t>
  </si>
  <si>
    <t>123</t>
  </si>
  <si>
    <t>997221559</t>
  </si>
  <si>
    <t>Vodorovná doprava suti bez naložení, ale se složením a s hrubým urovnáním Příplatek k ceně za každý další započatý 1 km přes 1 km</t>
  </si>
  <si>
    <t>-1769487276</t>
  </si>
  <si>
    <t>https://podminky.urs.cz/item/CS_URS_2024_02/997221559</t>
  </si>
  <si>
    <t>376,486*6</t>
  </si>
  <si>
    <t>124</t>
  </si>
  <si>
    <t>997221561</t>
  </si>
  <si>
    <t>Vodorovná doprava suti bez naložení, ale se složením a s hrubým urovnáním z kusových materiálů, na vzdálenost do 1 km</t>
  </si>
  <si>
    <t>-1886905798</t>
  </si>
  <si>
    <t>https://podminky.urs.cz/item/CS_URS_2024_02/997221561</t>
  </si>
  <si>
    <t>1,170-4,50*0,132</t>
  </si>
  <si>
    <t>125</t>
  </si>
  <si>
    <t>997221569</t>
  </si>
  <si>
    <t>1007285793</t>
  </si>
  <si>
    <t>https://podminky.urs.cz/item/CS_URS_2024_02/997221569</t>
  </si>
  <si>
    <t>0,576*6</t>
  </si>
  <si>
    <t>126</t>
  </si>
  <si>
    <t>997221571</t>
  </si>
  <si>
    <t>Vodorovná doprava vybouraných hmot bez naložení, ale se složením a s hrubým urovnáním na vzdálenost do 1 km</t>
  </si>
  <si>
    <t>563123950</t>
  </si>
  <si>
    <t>https://podminky.urs.cz/item/CS_URS_2024_02/997221571</t>
  </si>
  <si>
    <t>1,305+0,923+0,056-0,150*4,50-0,046*4,00</t>
  </si>
  <si>
    <t>127</t>
  </si>
  <si>
    <t>997221579</t>
  </si>
  <si>
    <t>Vodorovná doprava vybouraných hmot bez naložení, ale se složením a s hrubým urovnáním na vzdálenost Příplatek k ceně za každý další započatý 1 km přes 1 km</t>
  </si>
  <si>
    <t>-714099931</t>
  </si>
  <si>
    <t>https://podminky.urs.cz/item/CS_URS_2024_02/997221579</t>
  </si>
  <si>
    <t>1,425*6</t>
  </si>
  <si>
    <t>128</t>
  </si>
  <si>
    <t>997221861</t>
  </si>
  <si>
    <t>Poplatek za uložení stavebního odpadu na recyklační skládce (skládkovné) z prostého betonu zatříděného do Katalogu odpadů pod kódem 17 01 01</t>
  </si>
  <si>
    <t>46533307</t>
  </si>
  <si>
    <t>https://podminky.urs.cz/item/CS_URS_2024_02/997221861</t>
  </si>
  <si>
    <t>144,300+0,576+1,425</t>
  </si>
  <si>
    <t>129</t>
  </si>
  <si>
    <t>997221873</t>
  </si>
  <si>
    <t>-253366301</t>
  </si>
  <si>
    <t>https://podminky.urs.cz/item/CS_URS_2024_02/997221873</t>
  </si>
  <si>
    <t>376,486+0,576+1,425-146,301-104,949</t>
  </si>
  <si>
    <t>130</t>
  </si>
  <si>
    <t>997221875</t>
  </si>
  <si>
    <t>Poplatek za uložení stavebního odpadu na recyklační skládce (skládkovné) asfaltového bez obsahu dehtu zatříděného do Katalogu odpadů pod kódem 17 03 02</t>
  </si>
  <si>
    <t>925810021</t>
  </si>
  <si>
    <t>https://podminky.urs.cz/item/CS_URS_2024_02/997221875</t>
  </si>
  <si>
    <t>42,435+62,514</t>
  </si>
  <si>
    <t>998</t>
  </si>
  <si>
    <t>Přesun hmot</t>
  </si>
  <si>
    <t>131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</si>
  <si>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</si>
  <si>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</si>
  <si>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-67250814</t>
  </si>
  <si>
    <t>https://podminky.urs.cz/item/CS_URS_2024_02/998276101</t>
  </si>
  <si>
    <t>506,475-345,611-152,997+4,50*0,132+0,150*4,50+0,046*4,00</t>
  </si>
  <si>
    <t>VON - Vedeljší a ostatní náklady stavby</t>
  </si>
  <si>
    <t>Vodovody a kanalizace Pardubice, a.s.</t>
  </si>
  <si>
    <t>BKN,spol.s r.o.Vladislavova 29/I,566 01Vysoké Mýto</t>
  </si>
  <si>
    <t>VRN - Vedlejší rozpočtové náklady</t>
  </si>
  <si>
    <t xml:space="preserve">    O02 - Ostatní náklady</t>
  </si>
  <si>
    <t xml:space="preserve">    0 - Vedlejší rozpočtové náklady</t>
  </si>
  <si>
    <t>VRN</t>
  </si>
  <si>
    <t>Vedlejší rozpočtové náklady</t>
  </si>
  <si>
    <t>O02</t>
  </si>
  <si>
    <t>Ostatní náklady</t>
  </si>
  <si>
    <t>0330021X2</t>
  </si>
  <si>
    <t>Vytyčení podzemních sítí od jejich správců</t>
  </si>
  <si>
    <t>soubor</t>
  </si>
  <si>
    <t>1024</t>
  </si>
  <si>
    <t>1064253808</t>
  </si>
  <si>
    <t>0330020X1</t>
  </si>
  <si>
    <t>Inženýrské sítě stávající Náklady na seznámení se s rozmístěním a trasou stávajících známých inženýrských sítí na staveništi a přilehlých pozemcích dotčených prováděním díla nebo ochrana tak, aby v průběhu provádění díla nedošlo k jejich poškození včetně zpětného protokolárního předání jejich správcům a dodržování všech podmínek správců nebo vlastníků těchto sítí.</t>
  </si>
  <si>
    <t>305307922</t>
  </si>
  <si>
    <t>0132531X4</t>
  </si>
  <si>
    <t>Geodetické práce před výstavbou vytyčení bodů objektů</t>
  </si>
  <si>
    <t>1065303370</t>
  </si>
  <si>
    <t>0132541X3</t>
  </si>
  <si>
    <t>Geodetické zaměření skutečného provedení všech objektů stavby zhotovení geometrického plánu pro zřízení věcného břemene</t>
  </si>
  <si>
    <t>-1854337250</t>
  </si>
  <si>
    <t>013254X00</t>
  </si>
  <si>
    <t>Vypracování projektové dokumentace skutečného provedení stavby ve třech vyhotoveních v grafické (tištěné) podobě a jednou elektronická verze v digitální podobě v požadovaných formátech veškeré změny provedení stavby proti původnímu projektu zapracováné do této dokumentace v souladu se zákonem č. 183/2006 Sb. a vyhlášky č. 499/2006 Sb. v rozsahu dokumentace dle přílohy č. 3 vyhlášky č. 499/2006 Sb., o dokumentaci staveb ve znění pozdějších předpisů</t>
  </si>
  <si>
    <t>-931023280</t>
  </si>
  <si>
    <t>0430020X1</t>
  </si>
  <si>
    <t>Atesty a doklady o provedení díla a použitých materiálech v návaznosti na kontrolní a zkušební plán na každý stavební nebo inženýrský objekt</t>
  </si>
  <si>
    <t>1671833354</t>
  </si>
  <si>
    <t>011514X09</t>
  </si>
  <si>
    <t>Hutnící statické zkoušky</t>
  </si>
  <si>
    <t>-441067297</t>
  </si>
  <si>
    <t>0132740X1</t>
  </si>
  <si>
    <t>Fotodokumentace prováděného díla náklady na zajištění průběžné fotodokumentace provádění díla a zejména částí stavby a konstrukcí před jejich zakrytím předané zhotovitelem objednateli v 1 digitálním vyhotovení</t>
  </si>
  <si>
    <t>1203319600</t>
  </si>
  <si>
    <t>049004X009</t>
  </si>
  <si>
    <t>Provozně technické zabezpečení stavby zábory veřejného prostranství informování vlastníků sousedních nemovitostí aktualizace stávajících vyjádření DOSS a vlastníků sítí</t>
  </si>
  <si>
    <t>-280928155</t>
  </si>
  <si>
    <t>049003X008</t>
  </si>
  <si>
    <t>Náklady spojené s vyřízením požadavků orgánů a organizací nutných před započetím výstavby</t>
  </si>
  <si>
    <t>693214333</t>
  </si>
  <si>
    <t>0300010X1</t>
  </si>
  <si>
    <t xml:space="preserve">Vybudování, provoz, údržba a odstranění zařízení staveniště v souladu s platnými právními předpisy včetně případného zajištění ohlášení dle zákona č. 183/2006 Sb. o územním plánování a stavebním řádu (stavební zákon) ve znění pozdějších předpisů, zřízení staveništních přípojek energií (vody a energie), jejich měření, provoz, údržba, úhrada a likvidace, opatření pro bezpečný pohyb chodců a přístupu do jednotlivých objektů, zajištění případného zimního opatření, náklady na úpravu povrchů po odstranění zařízení staveniště a úklid ploch, na kterých bylo zařízení staveniště provozováno, dodávka, skladování, správa, zabudování a montáž veškerých dílů a materiálů a zařízení týkající se veřejné zakázky, vybavení objektů zařízení staveniště a odstranění objektů zařízení staveniště včetně odvozu, náklady na střežení, vhodné zabezpečení staveniště a zajištění staveniště proti přístupu nepovolaných osob
</t>
  </si>
  <si>
    <t>-610350304</t>
  </si>
  <si>
    <t>041403001</t>
  </si>
  <si>
    <t>Zajištění stavby dočasná dopravní opatření</t>
  </si>
  <si>
    <t>1848288924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</si>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</sst>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5001102" TargetMode="External" /><Relationship Id="rId2" Type="http://schemas.openxmlformats.org/officeDocument/2006/relationships/hyperlink" Target="https://podminky.urs.cz/item/CS_URS_2024_02/115101201" TargetMode="External" /><Relationship Id="rId3" Type="http://schemas.openxmlformats.org/officeDocument/2006/relationships/hyperlink" Target="https://podminky.urs.cz/item/CS_URS_2024_02/119001405" TargetMode="External" /><Relationship Id="rId4" Type="http://schemas.openxmlformats.org/officeDocument/2006/relationships/hyperlink" Target="https://podminky.urs.cz/item/CS_URS_2024_02/119001421" TargetMode="External" /><Relationship Id="rId5" Type="http://schemas.openxmlformats.org/officeDocument/2006/relationships/hyperlink" Target="https://podminky.urs.cz/item/CS_URS_2024_02/132254204" TargetMode="External" /><Relationship Id="rId6" Type="http://schemas.openxmlformats.org/officeDocument/2006/relationships/hyperlink" Target="https://podminky.urs.cz/item/CS_URS_2024_02/132354204" TargetMode="External" /><Relationship Id="rId7" Type="http://schemas.openxmlformats.org/officeDocument/2006/relationships/hyperlink" Target="https://podminky.urs.cz/item/CS_URS_2024_02/139001101" TargetMode="External" /><Relationship Id="rId8" Type="http://schemas.openxmlformats.org/officeDocument/2006/relationships/hyperlink" Target="https://podminky.urs.cz/item/CS_URS_2024_02/151101101" TargetMode="External" /><Relationship Id="rId9" Type="http://schemas.openxmlformats.org/officeDocument/2006/relationships/hyperlink" Target="https://podminky.urs.cz/item/CS_URS_2024_02/151101111" TargetMode="External" /><Relationship Id="rId10" Type="http://schemas.openxmlformats.org/officeDocument/2006/relationships/hyperlink" Target="https://podminky.urs.cz/item/CS_URS_2024_02/162551108" TargetMode="External" /><Relationship Id="rId11" Type="http://schemas.openxmlformats.org/officeDocument/2006/relationships/hyperlink" Target="https://podminky.urs.cz/item/CS_URS_2024_02/162751114" TargetMode="External" /><Relationship Id="rId12" Type="http://schemas.openxmlformats.org/officeDocument/2006/relationships/hyperlink" Target="https://podminky.urs.cz/item/CS_URS_2024_02/162751134" TargetMode="External" /><Relationship Id="rId13" Type="http://schemas.openxmlformats.org/officeDocument/2006/relationships/hyperlink" Target="https://podminky.urs.cz/item/CS_URS_2024_02/167151111" TargetMode="External" /><Relationship Id="rId14" Type="http://schemas.openxmlformats.org/officeDocument/2006/relationships/hyperlink" Target="https://podminky.urs.cz/item/CS_URS_2024_02/171201231" TargetMode="External" /><Relationship Id="rId15" Type="http://schemas.openxmlformats.org/officeDocument/2006/relationships/hyperlink" Target="https://podminky.urs.cz/item/CS_URS_2024_02/171251201" TargetMode="External" /><Relationship Id="rId16" Type="http://schemas.openxmlformats.org/officeDocument/2006/relationships/hyperlink" Target="https://podminky.urs.cz/item/CS_URS_2024_02/174151101" TargetMode="External" /><Relationship Id="rId17" Type="http://schemas.openxmlformats.org/officeDocument/2006/relationships/hyperlink" Target="https://podminky.urs.cz/item/CS_URS_2024_02/175151101" TargetMode="External" /><Relationship Id="rId18" Type="http://schemas.openxmlformats.org/officeDocument/2006/relationships/hyperlink" Target="https://podminky.urs.cz/item/CS_URS_2024_02/181951112" TargetMode="External" /><Relationship Id="rId19" Type="http://schemas.openxmlformats.org/officeDocument/2006/relationships/hyperlink" Target="https://podminky.urs.cz/item/CS_URS_2024_02/113106123" TargetMode="External" /><Relationship Id="rId20" Type="http://schemas.openxmlformats.org/officeDocument/2006/relationships/hyperlink" Target="https://podminky.urs.cz/item/CS_URS_2024_02/113107222" TargetMode="External" /><Relationship Id="rId21" Type="http://schemas.openxmlformats.org/officeDocument/2006/relationships/hyperlink" Target="https://podminky.urs.cz/item/CS_URS_2024_02/113107231" TargetMode="External" /><Relationship Id="rId22" Type="http://schemas.openxmlformats.org/officeDocument/2006/relationships/hyperlink" Target="https://podminky.urs.cz/item/CS_URS_2024_02/113154512" TargetMode="External" /><Relationship Id="rId23" Type="http://schemas.openxmlformats.org/officeDocument/2006/relationships/hyperlink" Target="https://podminky.urs.cz/item/CS_URS_2024_02/113154514" TargetMode="External" /><Relationship Id="rId24" Type="http://schemas.openxmlformats.org/officeDocument/2006/relationships/hyperlink" Target="https://podminky.urs.cz/item/CS_URS_2024_02/113201112" TargetMode="External" /><Relationship Id="rId25" Type="http://schemas.openxmlformats.org/officeDocument/2006/relationships/hyperlink" Target="https://podminky.urs.cz/item/CS_URS_2024_02/113202111" TargetMode="External" /><Relationship Id="rId26" Type="http://schemas.openxmlformats.org/officeDocument/2006/relationships/hyperlink" Target="https://podminky.urs.cz/item/CS_URS_2024_02/451572111" TargetMode="External" /><Relationship Id="rId27" Type="http://schemas.openxmlformats.org/officeDocument/2006/relationships/hyperlink" Target="https://podminky.urs.cz/item/CS_URS_2024_02/452141211" TargetMode="External" /><Relationship Id="rId28" Type="http://schemas.openxmlformats.org/officeDocument/2006/relationships/hyperlink" Target="https://podminky.urs.cz/item/CS_URS_2024_02/452141221" TargetMode="External" /><Relationship Id="rId29" Type="http://schemas.openxmlformats.org/officeDocument/2006/relationships/hyperlink" Target="https://podminky.urs.cz/item/CS_URS_2024_02/452313162" TargetMode="External" /><Relationship Id="rId30" Type="http://schemas.openxmlformats.org/officeDocument/2006/relationships/hyperlink" Target="https://podminky.urs.cz/item/CS_URS_2024_02/452353111" TargetMode="External" /><Relationship Id="rId31" Type="http://schemas.openxmlformats.org/officeDocument/2006/relationships/hyperlink" Target="https://podminky.urs.cz/item/CS_URS_2024_02/452353112" TargetMode="External" /><Relationship Id="rId32" Type="http://schemas.openxmlformats.org/officeDocument/2006/relationships/hyperlink" Target="https://podminky.urs.cz/item/CS_URS_2024_02/564861111" TargetMode="External" /><Relationship Id="rId33" Type="http://schemas.openxmlformats.org/officeDocument/2006/relationships/hyperlink" Target="https://podminky.urs.cz/item/CS_URS_2024_02/565145111" TargetMode="External" /><Relationship Id="rId34" Type="http://schemas.openxmlformats.org/officeDocument/2006/relationships/hyperlink" Target="https://podminky.urs.cz/item/CS_URS_2024_02/567121114" TargetMode="External" /><Relationship Id="rId35" Type="http://schemas.openxmlformats.org/officeDocument/2006/relationships/hyperlink" Target="https://podminky.urs.cz/item/CS_URS_2024_02/567122111" TargetMode="External" /><Relationship Id="rId36" Type="http://schemas.openxmlformats.org/officeDocument/2006/relationships/hyperlink" Target="https://podminky.urs.cz/item/CS_URS_2024_02/573111112" TargetMode="External" /><Relationship Id="rId37" Type="http://schemas.openxmlformats.org/officeDocument/2006/relationships/hyperlink" Target="https://podminky.urs.cz/item/CS_URS_2024_02/573211107" TargetMode="External" /><Relationship Id="rId38" Type="http://schemas.openxmlformats.org/officeDocument/2006/relationships/hyperlink" Target="https://podminky.urs.cz/item/CS_URS_2024_02/577134131" TargetMode="External" /><Relationship Id="rId39" Type="http://schemas.openxmlformats.org/officeDocument/2006/relationships/hyperlink" Target="https://podminky.urs.cz/item/CS_URS_2024_02/596211110" TargetMode="External" /><Relationship Id="rId40" Type="http://schemas.openxmlformats.org/officeDocument/2006/relationships/hyperlink" Target="https://podminky.urs.cz/item/CS_URS_2024_02/850265121" TargetMode="External" /><Relationship Id="rId41" Type="http://schemas.openxmlformats.org/officeDocument/2006/relationships/hyperlink" Target="https://podminky.urs.cz/item/CS_URS_2024_02/852242122" TargetMode="External" /><Relationship Id="rId42" Type="http://schemas.openxmlformats.org/officeDocument/2006/relationships/hyperlink" Target="https://podminky.urs.cz/item/CS_URS_2024_02/857242122" TargetMode="External" /><Relationship Id="rId43" Type="http://schemas.openxmlformats.org/officeDocument/2006/relationships/hyperlink" Target="https://podminky.urs.cz/item/CS_URS_2024_02/857264122" TargetMode="External" /><Relationship Id="rId44" Type="http://schemas.openxmlformats.org/officeDocument/2006/relationships/hyperlink" Target="https://podminky.urs.cz/item/CS_URS_2024_02/871161211" TargetMode="External" /><Relationship Id="rId45" Type="http://schemas.openxmlformats.org/officeDocument/2006/relationships/hyperlink" Target="https://podminky.urs.cz/item/CS_URS_2024_02/871171211" TargetMode="External" /><Relationship Id="rId46" Type="http://schemas.openxmlformats.org/officeDocument/2006/relationships/hyperlink" Target="https://podminky.urs.cz/item/CS_URS_2024_02/871211211" TargetMode="External" /><Relationship Id="rId47" Type="http://schemas.openxmlformats.org/officeDocument/2006/relationships/hyperlink" Target="https://podminky.urs.cz/item/CS_URS_2024_02/871251211" TargetMode="External" /><Relationship Id="rId48" Type="http://schemas.openxmlformats.org/officeDocument/2006/relationships/hyperlink" Target="https://podminky.urs.cz/item/CS_URS_2024_02/877162001" TargetMode="External" /><Relationship Id="rId49" Type="http://schemas.openxmlformats.org/officeDocument/2006/relationships/hyperlink" Target="https://podminky.urs.cz/item/CS_URS_2024_02/877172001" TargetMode="External" /><Relationship Id="rId50" Type="http://schemas.openxmlformats.org/officeDocument/2006/relationships/hyperlink" Target="https://podminky.urs.cz/item/CS_URS_2024_02/877212001" TargetMode="External" /><Relationship Id="rId51" Type="http://schemas.openxmlformats.org/officeDocument/2006/relationships/hyperlink" Target="https://podminky.urs.cz/item/CS_URS_2024_02/877251101" TargetMode="External" /><Relationship Id="rId52" Type="http://schemas.openxmlformats.org/officeDocument/2006/relationships/hyperlink" Target="https://podminky.urs.cz/item/CS_URS_2024_02/877251110" TargetMode="External" /><Relationship Id="rId53" Type="http://schemas.openxmlformats.org/officeDocument/2006/relationships/hyperlink" Target="https://podminky.urs.cz/item/CS_URS_2024_02/877251126" TargetMode="External" /><Relationship Id="rId54" Type="http://schemas.openxmlformats.org/officeDocument/2006/relationships/hyperlink" Target="https://podminky.urs.cz/item/CS_URS_2024_02/877251127" TargetMode="External" /><Relationship Id="rId55" Type="http://schemas.openxmlformats.org/officeDocument/2006/relationships/hyperlink" Target="https://podminky.urs.cz/item/CS_URS_2024_02/877251201" TargetMode="External" /><Relationship Id="rId56" Type="http://schemas.openxmlformats.org/officeDocument/2006/relationships/hyperlink" Target="https://podminky.urs.cz/item/CS_URS_2024_02/891241112" TargetMode="External" /><Relationship Id="rId57" Type="http://schemas.openxmlformats.org/officeDocument/2006/relationships/hyperlink" Target="https://podminky.urs.cz/item/CS_URS_2024_02/891247112" TargetMode="External" /><Relationship Id="rId58" Type="http://schemas.openxmlformats.org/officeDocument/2006/relationships/hyperlink" Target="https://podminky.urs.cz/item/CS_URS_2024_02/891261112" TargetMode="External" /><Relationship Id="rId59" Type="http://schemas.openxmlformats.org/officeDocument/2006/relationships/hyperlink" Target="https://podminky.urs.cz/item/CS_URS_2024_02/891269111" TargetMode="External" /><Relationship Id="rId60" Type="http://schemas.openxmlformats.org/officeDocument/2006/relationships/hyperlink" Target="https://podminky.urs.cz/item/CS_URS_2024_02/892233122" TargetMode="External" /><Relationship Id="rId61" Type="http://schemas.openxmlformats.org/officeDocument/2006/relationships/hyperlink" Target="https://podminky.urs.cz/item/CS_URS_2024_02/892241111" TargetMode="External" /><Relationship Id="rId62" Type="http://schemas.openxmlformats.org/officeDocument/2006/relationships/hyperlink" Target="https://podminky.urs.cz/item/CS_URS_2024_02/892271111" TargetMode="External" /><Relationship Id="rId63" Type="http://schemas.openxmlformats.org/officeDocument/2006/relationships/hyperlink" Target="https://podminky.urs.cz/item/CS_URS_2024_02/892273122" TargetMode="External" /><Relationship Id="rId64" Type="http://schemas.openxmlformats.org/officeDocument/2006/relationships/hyperlink" Target="https://podminky.urs.cz/item/CS_URS_2024_02/899401112" TargetMode="External" /><Relationship Id="rId65" Type="http://schemas.openxmlformats.org/officeDocument/2006/relationships/hyperlink" Target="https://podminky.urs.cz/item/CS_URS_2024_02/899401113" TargetMode="External" /><Relationship Id="rId66" Type="http://schemas.openxmlformats.org/officeDocument/2006/relationships/hyperlink" Target="https://podminky.urs.cz/item/CS_URS_2024_02/899721111" TargetMode="External" /><Relationship Id="rId67" Type="http://schemas.openxmlformats.org/officeDocument/2006/relationships/hyperlink" Target="https://podminky.urs.cz/item/CS_URS_2024_02/899722112" TargetMode="External" /><Relationship Id="rId68" Type="http://schemas.openxmlformats.org/officeDocument/2006/relationships/hyperlink" Target="https://podminky.urs.cz/item/CS_URS_2024_02/899910102" TargetMode="External" /><Relationship Id="rId69" Type="http://schemas.openxmlformats.org/officeDocument/2006/relationships/hyperlink" Target="https://podminky.urs.cz/item/CS_URS_2024_02/899910201" TargetMode="External" /><Relationship Id="rId70" Type="http://schemas.openxmlformats.org/officeDocument/2006/relationships/hyperlink" Target="https://podminky.urs.cz/item/CS_URS_2024_02/915491211" TargetMode="External" /><Relationship Id="rId71" Type="http://schemas.openxmlformats.org/officeDocument/2006/relationships/hyperlink" Target="https://podminky.urs.cz/item/CS_URS_2024_02/916241113" TargetMode="External" /><Relationship Id="rId72" Type="http://schemas.openxmlformats.org/officeDocument/2006/relationships/hyperlink" Target="https://podminky.urs.cz/item/CS_URS_2024_02/916782113" TargetMode="External" /><Relationship Id="rId73" Type="http://schemas.openxmlformats.org/officeDocument/2006/relationships/hyperlink" Target="https://podminky.urs.cz/item/CS_URS_2024_02/919732211" TargetMode="External" /><Relationship Id="rId74" Type="http://schemas.openxmlformats.org/officeDocument/2006/relationships/hyperlink" Target="https://podminky.urs.cz/item/CS_URS_2024_02/919735111" TargetMode="External" /><Relationship Id="rId75" Type="http://schemas.openxmlformats.org/officeDocument/2006/relationships/hyperlink" Target="https://podminky.urs.cz/item/CS_URS_2024_02/919735112" TargetMode="External" /><Relationship Id="rId76" Type="http://schemas.openxmlformats.org/officeDocument/2006/relationships/hyperlink" Target="https://podminky.urs.cz/item/CS_URS_2024_02/919735123" TargetMode="External" /><Relationship Id="rId77" Type="http://schemas.openxmlformats.org/officeDocument/2006/relationships/hyperlink" Target="https://podminky.urs.cz/item/CS_URS_2024_02/979024443" TargetMode="External" /><Relationship Id="rId78" Type="http://schemas.openxmlformats.org/officeDocument/2006/relationships/hyperlink" Target="https://podminky.urs.cz/item/CS_URS_2024_02/979054451" TargetMode="External" /><Relationship Id="rId79" Type="http://schemas.openxmlformats.org/officeDocument/2006/relationships/hyperlink" Target="https://podminky.urs.cz/item/CS_URS_2024_02/997221551" TargetMode="External" /><Relationship Id="rId80" Type="http://schemas.openxmlformats.org/officeDocument/2006/relationships/hyperlink" Target="https://podminky.urs.cz/item/CS_URS_2024_02/997221559" TargetMode="External" /><Relationship Id="rId81" Type="http://schemas.openxmlformats.org/officeDocument/2006/relationships/hyperlink" Target="https://podminky.urs.cz/item/CS_URS_2024_02/997221561" TargetMode="External" /><Relationship Id="rId82" Type="http://schemas.openxmlformats.org/officeDocument/2006/relationships/hyperlink" Target="https://podminky.urs.cz/item/CS_URS_2024_02/997221569" TargetMode="External" /><Relationship Id="rId83" Type="http://schemas.openxmlformats.org/officeDocument/2006/relationships/hyperlink" Target="https://podminky.urs.cz/item/CS_URS_2024_02/997221571" TargetMode="External" /><Relationship Id="rId84" Type="http://schemas.openxmlformats.org/officeDocument/2006/relationships/hyperlink" Target="https://podminky.urs.cz/item/CS_URS_2024_02/997221579" TargetMode="External" /><Relationship Id="rId85" Type="http://schemas.openxmlformats.org/officeDocument/2006/relationships/hyperlink" Target="https://podminky.urs.cz/item/CS_URS_2024_02/997221861" TargetMode="External" /><Relationship Id="rId86" Type="http://schemas.openxmlformats.org/officeDocument/2006/relationships/hyperlink" Target="https://podminky.urs.cz/item/CS_URS_2024_02/997221873" TargetMode="External" /><Relationship Id="rId87" Type="http://schemas.openxmlformats.org/officeDocument/2006/relationships/hyperlink" Target="https://podminky.urs.cz/item/CS_URS_2024_02/997221875" TargetMode="External" /><Relationship Id="rId88" Type="http://schemas.openxmlformats.org/officeDocument/2006/relationships/hyperlink" Target="https://podminky.urs.cz/item/CS_URS_2024_02/998276101" TargetMode="External" /><Relationship Id="rId8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27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28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29</v>
      </c>
      <c r="AL11" s="25"/>
      <c r="AM11" s="25"/>
      <c r="AN11" s="30" t="s">
        <v>30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32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32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29</v>
      </c>
      <c r="AL14" s="25"/>
      <c r="AM14" s="25"/>
      <c r="AN14" s="37" t="s">
        <v>32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34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29</v>
      </c>
      <c r="AL17" s="25"/>
      <c r="AM17" s="25"/>
      <c r="AN17" s="30" t="s">
        <v>36</v>
      </c>
      <c r="AO17" s="25"/>
      <c r="AP17" s="25"/>
      <c r="AQ17" s="25"/>
      <c r="AR17" s="23"/>
      <c r="BE17" s="34"/>
      <c r="BS17" s="20" t="s">
        <v>37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38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39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29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41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42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43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44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45</v>
      </c>
      <c r="AL28" s="48"/>
      <c r="AM28" s="48"/>
      <c r="AN28" s="48"/>
      <c r="AO28" s="48"/>
      <c r="AP28" s="43"/>
      <c r="AQ28" s="43"/>
      <c r="AR28" s="47"/>
      <c r="BE28" s="34"/>
    </row>
    <row r="29" hidden="1" s="3" customFormat="1" ht="14.4" customHeight="1">
      <c r="A29" s="3"/>
      <c r="B29" s="49"/>
      <c r="C29" s="50"/>
      <c r="D29" s="35" t="s">
        <v>46</v>
      </c>
      <c r="E29" s="50"/>
      <c r="F29" s="35" t="s">
        <v>47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hidden="1" s="3" customFormat="1" ht="14.4" customHeight="1">
      <c r="A30" s="3"/>
      <c r="B30" s="49"/>
      <c r="C30" s="50"/>
      <c r="D30" s="50"/>
      <c r="E30" s="50"/>
      <c r="F30" s="35" t="s">
        <v>48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s="3" customFormat="1" ht="14.4" customHeight="1">
      <c r="A31" s="3"/>
      <c r="B31" s="49"/>
      <c r="C31" s="50"/>
      <c r="D31" s="55" t="s">
        <v>46</v>
      </c>
      <c r="E31" s="50"/>
      <c r="F31" s="35" t="s">
        <v>49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s="3" customFormat="1" ht="14.4" customHeight="1">
      <c r="A32" s="3"/>
      <c r="B32" s="49"/>
      <c r="C32" s="50"/>
      <c r="D32" s="50"/>
      <c r="E32" s="50"/>
      <c r="F32" s="35" t="s">
        <v>50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51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6"/>
      <c r="D35" s="57" t="s">
        <v>52</v>
      </c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9" t="s">
        <v>53</v>
      </c>
      <c r="U35" s="58"/>
      <c r="V35" s="58"/>
      <c r="W35" s="58"/>
      <c r="X35" s="60" t="s">
        <v>54</v>
      </c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61">
        <f>SUM(AK26:AK33)</f>
        <v>0</v>
      </c>
      <c r="AL35" s="58"/>
      <c r="AM35" s="58"/>
      <c r="AN35" s="58"/>
      <c r="AO35" s="62"/>
      <c r="AP35" s="56"/>
      <c r="AQ35" s="56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3"/>
      <c r="C37" s="64"/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47"/>
      <c r="BE37" s="41"/>
    </row>
    <row r="41" s="2" customFormat="1" ht="6.96" customHeight="1">
      <c r="A41" s="41"/>
      <c r="B41" s="65"/>
      <c r="C41" s="66"/>
      <c r="D41" s="66"/>
      <c r="E41" s="66"/>
      <c r="F41" s="66"/>
      <c r="G41" s="66"/>
      <c r="H41" s="66"/>
      <c r="I41" s="66"/>
      <c r="J41" s="66"/>
      <c r="K41" s="66"/>
      <c r="L41" s="66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47"/>
      <c r="BE41" s="41"/>
    </row>
    <row r="42" s="2" customFormat="1" ht="24.96" customHeight="1">
      <c r="A42" s="41"/>
      <c r="B42" s="42"/>
      <c r="C42" s="26" t="s">
        <v>55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7"/>
      <c r="C44" s="35" t="s">
        <v>13</v>
      </c>
      <c r="D44" s="68"/>
      <c r="E44" s="68"/>
      <c r="F44" s="68"/>
      <c r="G44" s="68"/>
      <c r="H44" s="68"/>
      <c r="I44" s="68"/>
      <c r="J44" s="68"/>
      <c r="K44" s="68"/>
      <c r="L44" s="68" t="str">
        <f>K5</f>
        <v>653123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9"/>
      <c r="BE44" s="4"/>
    </row>
    <row r="45" s="5" customFormat="1" ht="36.96" customHeight="1">
      <c r="A45" s="5"/>
      <c r="B45" s="70"/>
      <c r="C45" s="71" t="s">
        <v>16</v>
      </c>
      <c r="D45" s="72"/>
      <c r="E45" s="72"/>
      <c r="F45" s="72"/>
      <c r="G45" s="72"/>
      <c r="H45" s="72"/>
      <c r="I45" s="72"/>
      <c r="J45" s="72"/>
      <c r="K45" s="72"/>
      <c r="L45" s="73" t="str">
        <f>K6</f>
        <v>Přelouč, ulice Za Fontánou, Střelova - vodovod ulice Za Fontánou</v>
      </c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4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5" t="str">
        <f>IF(K8="","",K8)</f>
        <v>k.ú. Přelouč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6" t="str">
        <f>IF(AN8= "","",AN8)</f>
        <v>28. 3. 2024</v>
      </c>
      <c r="AN47" s="76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40.0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8" t="str">
        <f>IF(E11= "","",E11)</f>
        <v>Vodovody a kanalizace Pardubice, a.s. Teplého 2014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33</v>
      </c>
      <c r="AJ49" s="43"/>
      <c r="AK49" s="43"/>
      <c r="AL49" s="43"/>
      <c r="AM49" s="77" t="str">
        <f>IF(E17="","",E17)</f>
        <v>BKN spol.s r.o., Vladislavova 29, 56601Vysoké Mýto</v>
      </c>
      <c r="AN49" s="68"/>
      <c r="AO49" s="68"/>
      <c r="AP49" s="68"/>
      <c r="AQ49" s="43"/>
      <c r="AR49" s="47"/>
      <c r="AS49" s="78" t="s">
        <v>56</v>
      </c>
      <c r="AT49" s="79"/>
      <c r="AU49" s="80"/>
      <c r="AV49" s="80"/>
      <c r="AW49" s="80"/>
      <c r="AX49" s="80"/>
      <c r="AY49" s="80"/>
      <c r="AZ49" s="80"/>
      <c r="BA49" s="80"/>
      <c r="BB49" s="80"/>
      <c r="BC49" s="80"/>
      <c r="BD49" s="81"/>
      <c r="BE49" s="41"/>
    </row>
    <row r="50" s="2" customFormat="1" ht="15.15" customHeight="1">
      <c r="A50" s="41"/>
      <c r="B50" s="42"/>
      <c r="C50" s="35" t="s">
        <v>31</v>
      </c>
      <c r="D50" s="43"/>
      <c r="E50" s="43"/>
      <c r="F50" s="43"/>
      <c r="G50" s="43"/>
      <c r="H50" s="43"/>
      <c r="I50" s="43"/>
      <c r="J50" s="43"/>
      <c r="K50" s="43"/>
      <c r="L50" s="68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38</v>
      </c>
      <c r="AJ50" s="43"/>
      <c r="AK50" s="43"/>
      <c r="AL50" s="43"/>
      <c r="AM50" s="77" t="str">
        <f>IF(E20="","",E20)</f>
        <v xml:space="preserve"> </v>
      </c>
      <c r="AN50" s="68"/>
      <c r="AO50" s="68"/>
      <c r="AP50" s="68"/>
      <c r="AQ50" s="43"/>
      <c r="AR50" s="47"/>
      <c r="AS50" s="82"/>
      <c r="AT50" s="83"/>
      <c r="AU50" s="84"/>
      <c r="AV50" s="84"/>
      <c r="AW50" s="84"/>
      <c r="AX50" s="84"/>
      <c r="AY50" s="84"/>
      <c r="AZ50" s="84"/>
      <c r="BA50" s="84"/>
      <c r="BB50" s="84"/>
      <c r="BC50" s="84"/>
      <c r="BD50" s="85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6"/>
      <c r="AT51" s="87"/>
      <c r="AU51" s="88"/>
      <c r="AV51" s="88"/>
      <c r="AW51" s="88"/>
      <c r="AX51" s="88"/>
      <c r="AY51" s="88"/>
      <c r="AZ51" s="88"/>
      <c r="BA51" s="88"/>
      <c r="BB51" s="88"/>
      <c r="BC51" s="88"/>
      <c r="BD51" s="89"/>
      <c r="BE51" s="41"/>
    </row>
    <row r="52" s="2" customFormat="1" ht="29.28" customHeight="1">
      <c r="A52" s="41"/>
      <c r="B52" s="42"/>
      <c r="C52" s="90" t="s">
        <v>57</v>
      </c>
      <c r="D52" s="91"/>
      <c r="E52" s="91"/>
      <c r="F52" s="91"/>
      <c r="G52" s="91"/>
      <c r="H52" s="92"/>
      <c r="I52" s="93" t="s">
        <v>58</v>
      </c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1"/>
      <c r="W52" s="91"/>
      <c r="X52" s="91"/>
      <c r="Y52" s="91"/>
      <c r="Z52" s="91"/>
      <c r="AA52" s="91"/>
      <c r="AB52" s="91"/>
      <c r="AC52" s="91"/>
      <c r="AD52" s="91"/>
      <c r="AE52" s="91"/>
      <c r="AF52" s="91"/>
      <c r="AG52" s="94" t="s">
        <v>59</v>
      </c>
      <c r="AH52" s="91"/>
      <c r="AI52" s="91"/>
      <c r="AJ52" s="91"/>
      <c r="AK52" s="91"/>
      <c r="AL52" s="91"/>
      <c r="AM52" s="91"/>
      <c r="AN52" s="93" t="s">
        <v>60</v>
      </c>
      <c r="AO52" s="91"/>
      <c r="AP52" s="91"/>
      <c r="AQ52" s="95" t="s">
        <v>61</v>
      </c>
      <c r="AR52" s="47"/>
      <c r="AS52" s="96" t="s">
        <v>62</v>
      </c>
      <c r="AT52" s="97" t="s">
        <v>63</v>
      </c>
      <c r="AU52" s="97" t="s">
        <v>64</v>
      </c>
      <c r="AV52" s="97" t="s">
        <v>65</v>
      </c>
      <c r="AW52" s="97" t="s">
        <v>66</v>
      </c>
      <c r="AX52" s="97" t="s">
        <v>67</v>
      </c>
      <c r="AY52" s="97" t="s">
        <v>68</v>
      </c>
      <c r="AZ52" s="97" t="s">
        <v>69</v>
      </c>
      <c r="BA52" s="97" t="s">
        <v>70</v>
      </c>
      <c r="BB52" s="97" t="s">
        <v>71</v>
      </c>
      <c r="BC52" s="97" t="s">
        <v>72</v>
      </c>
      <c r="BD52" s="98" t="s">
        <v>73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9"/>
      <c r="AT53" s="100"/>
      <c r="AU53" s="100"/>
      <c r="AV53" s="100"/>
      <c r="AW53" s="100"/>
      <c r="AX53" s="100"/>
      <c r="AY53" s="100"/>
      <c r="AZ53" s="100"/>
      <c r="BA53" s="100"/>
      <c r="BB53" s="100"/>
      <c r="BC53" s="100"/>
      <c r="BD53" s="101"/>
      <c r="BE53" s="41"/>
    </row>
    <row r="54" s="6" customFormat="1" ht="32.4" customHeight="1">
      <c r="A54" s="6"/>
      <c r="B54" s="102"/>
      <c r="C54" s="103" t="s">
        <v>74</v>
      </c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  <c r="AF54" s="104"/>
      <c r="AG54" s="105">
        <f>ROUND(SUM(AG55:AG56),2)</f>
        <v>0</v>
      </c>
      <c r="AH54" s="105"/>
      <c r="AI54" s="105"/>
      <c r="AJ54" s="105"/>
      <c r="AK54" s="105"/>
      <c r="AL54" s="105"/>
      <c r="AM54" s="105"/>
      <c r="AN54" s="106">
        <f>SUM(AG54,AT54)</f>
        <v>0</v>
      </c>
      <c r="AO54" s="106"/>
      <c r="AP54" s="106"/>
      <c r="AQ54" s="107" t="s">
        <v>19</v>
      </c>
      <c r="AR54" s="108"/>
      <c r="AS54" s="109">
        <f>ROUND(SUM(AS55:AS56),2)</f>
        <v>0</v>
      </c>
      <c r="AT54" s="110">
        <f>ROUND(SUM(AV54:AW54),2)</f>
        <v>0</v>
      </c>
      <c r="AU54" s="111">
        <f>ROUND(SUM(AU55:AU56),5)</f>
        <v>0</v>
      </c>
      <c r="AV54" s="110">
        <f>ROUND(AZ54*L29,2)</f>
        <v>0</v>
      </c>
      <c r="AW54" s="110">
        <f>ROUND(BA54*L30,2)</f>
        <v>0</v>
      </c>
      <c r="AX54" s="110">
        <f>ROUND(BB54*L29,2)</f>
        <v>0</v>
      </c>
      <c r="AY54" s="110">
        <f>ROUND(BC54*L30,2)</f>
        <v>0</v>
      </c>
      <c r="AZ54" s="110">
        <f>ROUND(SUM(AZ55:AZ56),2)</f>
        <v>0</v>
      </c>
      <c r="BA54" s="110">
        <f>ROUND(SUM(BA55:BA56),2)</f>
        <v>0</v>
      </c>
      <c r="BB54" s="110">
        <f>ROUND(SUM(BB55:BB56),2)</f>
        <v>0</v>
      </c>
      <c r="BC54" s="110">
        <f>ROUND(SUM(BC55:BC56),2)</f>
        <v>0</v>
      </c>
      <c r="BD54" s="112">
        <f>ROUND(SUM(BD55:BD56),2)</f>
        <v>0</v>
      </c>
      <c r="BE54" s="6"/>
      <c r="BS54" s="113" t="s">
        <v>75</v>
      </c>
      <c r="BT54" s="113" t="s">
        <v>76</v>
      </c>
      <c r="BU54" s="114" t="s">
        <v>77</v>
      </c>
      <c r="BV54" s="113" t="s">
        <v>78</v>
      </c>
      <c r="BW54" s="113" t="s">
        <v>5</v>
      </c>
      <c r="BX54" s="113" t="s">
        <v>79</v>
      </c>
      <c r="CL54" s="113" t="s">
        <v>19</v>
      </c>
    </row>
    <row r="55" s="7" customFormat="1" ht="16.5" customHeight="1">
      <c r="A55" s="115" t="s">
        <v>80</v>
      </c>
      <c r="B55" s="116"/>
      <c r="C55" s="117"/>
      <c r="D55" s="118" t="s">
        <v>81</v>
      </c>
      <c r="E55" s="118"/>
      <c r="F55" s="118"/>
      <c r="G55" s="118"/>
      <c r="H55" s="118"/>
      <c r="I55" s="119"/>
      <c r="J55" s="118" t="s">
        <v>82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'SO 02 - Řad 2'!J30</f>
        <v>0</v>
      </c>
      <c r="AH55" s="119"/>
      <c r="AI55" s="119"/>
      <c r="AJ55" s="119"/>
      <c r="AK55" s="119"/>
      <c r="AL55" s="119"/>
      <c r="AM55" s="119"/>
      <c r="AN55" s="120">
        <f>SUM(AG55,AT55)</f>
        <v>0</v>
      </c>
      <c r="AO55" s="119"/>
      <c r="AP55" s="119"/>
      <c r="AQ55" s="121" t="s">
        <v>83</v>
      </c>
      <c r="AR55" s="122"/>
      <c r="AS55" s="123">
        <v>0</v>
      </c>
      <c r="AT55" s="124">
        <f>ROUND(SUM(AV55:AW55),2)</f>
        <v>0</v>
      </c>
      <c r="AU55" s="125">
        <f>'SO 02 - Řad 2'!P88</f>
        <v>0</v>
      </c>
      <c r="AV55" s="124">
        <f>'SO 02 - Řad 2'!J33</f>
        <v>0</v>
      </c>
      <c r="AW55" s="124">
        <f>'SO 02 - Řad 2'!J34</f>
        <v>0</v>
      </c>
      <c r="AX55" s="124">
        <f>'SO 02 - Řad 2'!J35</f>
        <v>0</v>
      </c>
      <c r="AY55" s="124">
        <f>'SO 02 - Řad 2'!J36</f>
        <v>0</v>
      </c>
      <c r="AZ55" s="124">
        <f>'SO 02 - Řad 2'!F33</f>
        <v>0</v>
      </c>
      <c r="BA55" s="124">
        <f>'SO 02 - Řad 2'!F34</f>
        <v>0</v>
      </c>
      <c r="BB55" s="124">
        <f>'SO 02 - Řad 2'!F35</f>
        <v>0</v>
      </c>
      <c r="BC55" s="124">
        <f>'SO 02 - Řad 2'!F36</f>
        <v>0</v>
      </c>
      <c r="BD55" s="126">
        <f>'SO 02 - Řad 2'!F37</f>
        <v>0</v>
      </c>
      <c r="BE55" s="7"/>
      <c r="BT55" s="127" t="s">
        <v>84</v>
      </c>
      <c r="BV55" s="127" t="s">
        <v>78</v>
      </c>
      <c r="BW55" s="127" t="s">
        <v>85</v>
      </c>
      <c r="BX55" s="127" t="s">
        <v>5</v>
      </c>
      <c r="CL55" s="127" t="s">
        <v>86</v>
      </c>
      <c r="CM55" s="127" t="s">
        <v>87</v>
      </c>
    </row>
    <row r="56" s="7" customFormat="1" ht="16.5" customHeight="1">
      <c r="A56" s="115" t="s">
        <v>80</v>
      </c>
      <c r="B56" s="116"/>
      <c r="C56" s="117"/>
      <c r="D56" s="118" t="s">
        <v>88</v>
      </c>
      <c r="E56" s="118"/>
      <c r="F56" s="118"/>
      <c r="G56" s="118"/>
      <c r="H56" s="118"/>
      <c r="I56" s="119"/>
      <c r="J56" s="118" t="s">
        <v>89</v>
      </c>
      <c r="K56" s="118"/>
      <c r="L56" s="118"/>
      <c r="M56" s="118"/>
      <c r="N56" s="118"/>
      <c r="O56" s="118"/>
      <c r="P56" s="118"/>
      <c r="Q56" s="118"/>
      <c r="R56" s="118"/>
      <c r="S56" s="118"/>
      <c r="T56" s="118"/>
      <c r="U56" s="118"/>
      <c r="V56" s="118"/>
      <c r="W56" s="118"/>
      <c r="X56" s="118"/>
      <c r="Y56" s="118"/>
      <c r="Z56" s="118"/>
      <c r="AA56" s="118"/>
      <c r="AB56" s="118"/>
      <c r="AC56" s="118"/>
      <c r="AD56" s="118"/>
      <c r="AE56" s="118"/>
      <c r="AF56" s="118"/>
      <c r="AG56" s="120">
        <f>'VON - Vedeljší a ostatní ...'!J30</f>
        <v>0</v>
      </c>
      <c r="AH56" s="119"/>
      <c r="AI56" s="119"/>
      <c r="AJ56" s="119"/>
      <c r="AK56" s="119"/>
      <c r="AL56" s="119"/>
      <c r="AM56" s="119"/>
      <c r="AN56" s="120">
        <f>SUM(AG56,AT56)</f>
        <v>0</v>
      </c>
      <c r="AO56" s="119"/>
      <c r="AP56" s="119"/>
      <c r="AQ56" s="121" t="s">
        <v>88</v>
      </c>
      <c r="AR56" s="122"/>
      <c r="AS56" s="128">
        <v>0</v>
      </c>
      <c r="AT56" s="129">
        <f>ROUND(SUM(AV56:AW56),2)</f>
        <v>0</v>
      </c>
      <c r="AU56" s="130">
        <f>'VON - Vedeljší a ostatní ...'!P82</f>
        <v>0</v>
      </c>
      <c r="AV56" s="129">
        <f>'VON - Vedeljší a ostatní ...'!J33</f>
        <v>0</v>
      </c>
      <c r="AW56" s="129">
        <f>'VON - Vedeljší a ostatní ...'!J34</f>
        <v>0</v>
      </c>
      <c r="AX56" s="129">
        <f>'VON - Vedeljší a ostatní ...'!J35</f>
        <v>0</v>
      </c>
      <c r="AY56" s="129">
        <f>'VON - Vedeljší a ostatní ...'!J36</f>
        <v>0</v>
      </c>
      <c r="AZ56" s="129">
        <f>'VON - Vedeljší a ostatní ...'!F33</f>
        <v>0</v>
      </c>
      <c r="BA56" s="129">
        <f>'VON - Vedeljší a ostatní ...'!F34</f>
        <v>0</v>
      </c>
      <c r="BB56" s="129">
        <f>'VON - Vedeljší a ostatní ...'!F35</f>
        <v>0</v>
      </c>
      <c r="BC56" s="129">
        <f>'VON - Vedeljší a ostatní ...'!F36</f>
        <v>0</v>
      </c>
      <c r="BD56" s="131">
        <f>'VON - Vedeljší a ostatní ...'!F37</f>
        <v>0</v>
      </c>
      <c r="BE56" s="7"/>
      <c r="BT56" s="127" t="s">
        <v>84</v>
      </c>
      <c r="BV56" s="127" t="s">
        <v>78</v>
      </c>
      <c r="BW56" s="127" t="s">
        <v>90</v>
      </c>
      <c r="BX56" s="127" t="s">
        <v>5</v>
      </c>
      <c r="CL56" s="127" t="s">
        <v>19</v>
      </c>
      <c r="CM56" s="127" t="s">
        <v>87</v>
      </c>
    </row>
    <row r="57" s="2" customFormat="1" ht="30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7"/>
      <c r="AS57" s="41"/>
      <c r="AT57" s="41"/>
      <c r="AU57" s="41"/>
      <c r="AV57" s="41"/>
      <c r="AW57" s="41"/>
      <c r="AX57" s="41"/>
      <c r="AY57" s="41"/>
      <c r="AZ57" s="41"/>
      <c r="BA57" s="41"/>
      <c r="BB57" s="41"/>
      <c r="BC57" s="41"/>
      <c r="BD57" s="41"/>
      <c r="BE57" s="41"/>
    </row>
    <row r="58" s="2" customFormat="1" ht="6.96" customHeight="1">
      <c r="A58" s="41"/>
      <c r="B58" s="63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47"/>
      <c r="AS58" s="41"/>
      <c r="AT58" s="41"/>
      <c r="AU58" s="41"/>
      <c r="AV58" s="41"/>
      <c r="AW58" s="41"/>
      <c r="AX58" s="41"/>
      <c r="AY58" s="41"/>
      <c r="AZ58" s="41"/>
      <c r="BA58" s="41"/>
      <c r="BB58" s="41"/>
      <c r="BC58" s="41"/>
      <c r="BD58" s="41"/>
      <c r="BE58" s="41"/>
    </row>
  </sheetData>
  <sheetProtection sheet="1" formatColumns="0" formatRows="0" objects="1" scenarios="1" spinCount="100000" saltValue="XTyJ7sukASlXaRcpr5CUYtUvfbUUZGHe0vyROLX7tFvSqpOUV+o9d1YeT0d85L+90vcw9l7Q08JxAlpjD5lHnQ==" hashValue="kppKYm70jJRyO67bncBEVEGhRzqiL1h8uV3n6uZVC4m1weAXUpsJvesOtOjLcuGNj0l2NIu7wLW8o+WAW4RAH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2 - Řad 2'!C2" display="/"/>
    <hyperlink ref="A56" location="'VON - Vedel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87</v>
      </c>
    </row>
    <row r="4" s="1" customFormat="1" ht="24.96" customHeight="1">
      <c r="B4" s="23"/>
      <c r="D4" s="134" t="s">
        <v>91</v>
      </c>
      <c r="L4" s="23"/>
      <c r="M4" s="135" t="s">
        <v>10</v>
      </c>
      <c r="AT4" s="20" t="s">
        <v>37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Přelouč, ulice Za Fontánou, Střelova - vodovod ulice Za Fontánou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92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93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86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28. 3. 2024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28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35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29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40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42</v>
      </c>
      <c r="E30" s="41"/>
      <c r="F30" s="41"/>
      <c r="G30" s="41"/>
      <c r="H30" s="41"/>
      <c r="I30" s="41"/>
      <c r="J30" s="148">
        <f>ROUND(J88,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44</v>
      </c>
      <c r="G32" s="41"/>
      <c r="H32" s="41"/>
      <c r="I32" s="149" t="s">
        <v>43</v>
      </c>
      <c r="J32" s="149" t="s">
        <v>45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hidden="1" s="2" customFormat="1" ht="14.4" customHeight="1">
      <c r="A33" s="41"/>
      <c r="B33" s="47"/>
      <c r="C33" s="41"/>
      <c r="D33" s="150" t="s">
        <v>46</v>
      </c>
      <c r="E33" s="136" t="s">
        <v>47</v>
      </c>
      <c r="F33" s="151">
        <f>ROUND((SUM(BE88:BE468)),  2)</f>
        <v>0</v>
      </c>
      <c r="G33" s="41"/>
      <c r="H33" s="41"/>
      <c r="I33" s="152">
        <v>0.20999999999999999</v>
      </c>
      <c r="J33" s="151">
        <f>ROUND(((SUM(BE88:BE468))*I33),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hidden="1" s="2" customFormat="1" ht="14.4" customHeight="1">
      <c r="A34" s="41"/>
      <c r="B34" s="47"/>
      <c r="C34" s="41"/>
      <c r="D34" s="41"/>
      <c r="E34" s="136" t="s">
        <v>48</v>
      </c>
      <c r="F34" s="151">
        <f>ROUND((SUM(BF88:BF468)),  2)</f>
        <v>0</v>
      </c>
      <c r="G34" s="41"/>
      <c r="H34" s="41"/>
      <c r="I34" s="152">
        <v>0.12</v>
      </c>
      <c r="J34" s="151">
        <f>ROUND(((SUM(BF88:BF468))*I34),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36" t="s">
        <v>46</v>
      </c>
      <c r="E35" s="136" t="s">
        <v>49</v>
      </c>
      <c r="F35" s="151">
        <f>ROUND((SUM(BG88:BG468)),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36" t="s">
        <v>50</v>
      </c>
      <c r="F36" s="151">
        <f>ROUND((SUM(BH88:BH468)),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51</v>
      </c>
      <c r="F37" s="151">
        <f>ROUND((SUM(BI88:BI468)),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52</v>
      </c>
      <c r="E39" s="155"/>
      <c r="F39" s="155"/>
      <c r="G39" s="156" t="s">
        <v>53</v>
      </c>
      <c r="H39" s="157" t="s">
        <v>54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94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Přelouč, ulice Za Fontánou, Střelova - vodovod ulice Za Fontánou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92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3" t="str">
        <f>E9</f>
        <v>SO 02 - Řad 2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k.ú. Přelouč</v>
      </c>
      <c r="G52" s="43"/>
      <c r="H52" s="43"/>
      <c r="I52" s="35" t="s">
        <v>23</v>
      </c>
      <c r="J52" s="76" t="str">
        <f>IF(J12="","",J12)</f>
        <v>28. 3. 2024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40.05" customHeight="1">
      <c r="A54" s="41"/>
      <c r="B54" s="42"/>
      <c r="C54" s="35" t="s">
        <v>25</v>
      </c>
      <c r="D54" s="43"/>
      <c r="E54" s="43"/>
      <c r="F54" s="30" t="str">
        <f>E15</f>
        <v>Vodovody a kanalizace Pardubice, a.s. Teplého 2014</v>
      </c>
      <c r="G54" s="43"/>
      <c r="H54" s="43"/>
      <c r="I54" s="35" t="s">
        <v>33</v>
      </c>
      <c r="J54" s="39" t="str">
        <f>E21</f>
        <v>BKN spol.s r.o., Vladislavova 29, 56601Vysoké Mýto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95</v>
      </c>
      <c r="D57" s="166"/>
      <c r="E57" s="166"/>
      <c r="F57" s="166"/>
      <c r="G57" s="166"/>
      <c r="H57" s="166"/>
      <c r="I57" s="166"/>
      <c r="J57" s="167" t="s">
        <v>96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74</v>
      </c>
      <c r="D59" s="43"/>
      <c r="E59" s="43"/>
      <c r="F59" s="43"/>
      <c r="G59" s="43"/>
      <c r="H59" s="43"/>
      <c r="I59" s="43"/>
      <c r="J59" s="106">
        <f>J88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97</v>
      </c>
    </row>
    <row r="60" s="9" customFormat="1" ht="24.96" customHeight="1">
      <c r="A60" s="9"/>
      <c r="B60" s="169"/>
      <c r="C60" s="170"/>
      <c r="D60" s="171" t="s">
        <v>98</v>
      </c>
      <c r="E60" s="172"/>
      <c r="F60" s="172"/>
      <c r="G60" s="172"/>
      <c r="H60" s="172"/>
      <c r="I60" s="172"/>
      <c r="J60" s="173">
        <f>J89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99</v>
      </c>
      <c r="E61" s="178"/>
      <c r="F61" s="178"/>
      <c r="G61" s="178"/>
      <c r="H61" s="178"/>
      <c r="I61" s="178"/>
      <c r="J61" s="179">
        <f>J90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100</v>
      </c>
      <c r="E62" s="178"/>
      <c r="F62" s="178"/>
      <c r="G62" s="178"/>
      <c r="H62" s="178"/>
      <c r="I62" s="178"/>
      <c r="J62" s="179">
        <f>J177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76"/>
      <c r="D63" s="177" t="s">
        <v>101</v>
      </c>
      <c r="E63" s="178"/>
      <c r="F63" s="178"/>
      <c r="G63" s="178"/>
      <c r="H63" s="178"/>
      <c r="I63" s="178"/>
      <c r="J63" s="179">
        <f>J208</f>
        <v>0</v>
      </c>
      <c r="K63" s="176"/>
      <c r="L63" s="18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76"/>
      <c r="D64" s="177" t="s">
        <v>102</v>
      </c>
      <c r="E64" s="178"/>
      <c r="F64" s="178"/>
      <c r="G64" s="178"/>
      <c r="H64" s="178"/>
      <c r="I64" s="178"/>
      <c r="J64" s="179">
        <f>J231</f>
        <v>0</v>
      </c>
      <c r="K64" s="176"/>
      <c r="L64" s="18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76"/>
      <c r="D65" s="177" t="s">
        <v>103</v>
      </c>
      <c r="E65" s="178"/>
      <c r="F65" s="178"/>
      <c r="G65" s="178"/>
      <c r="H65" s="178"/>
      <c r="I65" s="178"/>
      <c r="J65" s="179">
        <f>J266</f>
        <v>0</v>
      </c>
      <c r="K65" s="176"/>
      <c r="L65" s="18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76"/>
      <c r="D66" s="177" t="s">
        <v>104</v>
      </c>
      <c r="E66" s="178"/>
      <c r="F66" s="178"/>
      <c r="G66" s="178"/>
      <c r="H66" s="178"/>
      <c r="I66" s="178"/>
      <c r="J66" s="179">
        <f>J401</f>
        <v>0</v>
      </c>
      <c r="K66" s="176"/>
      <c r="L66" s="18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76"/>
      <c r="D67" s="177" t="s">
        <v>105</v>
      </c>
      <c r="E67" s="178"/>
      <c r="F67" s="178"/>
      <c r="G67" s="178"/>
      <c r="H67" s="178"/>
      <c r="I67" s="178"/>
      <c r="J67" s="179">
        <f>J437</f>
        <v>0</v>
      </c>
      <c r="K67" s="176"/>
      <c r="L67" s="18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76"/>
      <c r="D68" s="177" t="s">
        <v>106</v>
      </c>
      <c r="E68" s="178"/>
      <c r="F68" s="178"/>
      <c r="G68" s="178"/>
      <c r="H68" s="178"/>
      <c r="I68" s="178"/>
      <c r="J68" s="179">
        <f>J465</f>
        <v>0</v>
      </c>
      <c r="K68" s="176"/>
      <c r="L68" s="18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5"/>
      <c r="C74" s="66"/>
      <c r="D74" s="66"/>
      <c r="E74" s="66"/>
      <c r="F74" s="66"/>
      <c r="G74" s="66"/>
      <c r="H74" s="66"/>
      <c r="I74" s="66"/>
      <c r="J74" s="66"/>
      <c r="K74" s="66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107</v>
      </c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164" t="str">
        <f>E7</f>
        <v>Přelouč, ulice Za Fontánou, Střelova - vodovod ulice Za Fontánou</v>
      </c>
      <c r="F78" s="35"/>
      <c r="G78" s="35"/>
      <c r="H78" s="35"/>
      <c r="I78" s="43"/>
      <c r="J78" s="43"/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92</v>
      </c>
      <c r="D79" s="43"/>
      <c r="E79" s="43"/>
      <c r="F79" s="43"/>
      <c r="G79" s="43"/>
      <c r="H79" s="43"/>
      <c r="I79" s="43"/>
      <c r="J79" s="43"/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3" t="str">
        <f>E9</f>
        <v>SO 02 - Řad 2</v>
      </c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8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21</v>
      </c>
      <c r="D82" s="43"/>
      <c r="E82" s="43"/>
      <c r="F82" s="30" t="str">
        <f>F12</f>
        <v>k.ú. Přelouč</v>
      </c>
      <c r="G82" s="43"/>
      <c r="H82" s="43"/>
      <c r="I82" s="35" t="s">
        <v>23</v>
      </c>
      <c r="J82" s="76" t="str">
        <f>IF(J12="","",J12)</f>
        <v>28. 3. 2024</v>
      </c>
      <c r="K82" s="43"/>
      <c r="L82" s="138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8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40.05" customHeight="1">
      <c r="A84" s="41"/>
      <c r="B84" s="42"/>
      <c r="C84" s="35" t="s">
        <v>25</v>
      </c>
      <c r="D84" s="43"/>
      <c r="E84" s="43"/>
      <c r="F84" s="30" t="str">
        <f>E15</f>
        <v>Vodovody a kanalizace Pardubice, a.s. Teplého 2014</v>
      </c>
      <c r="G84" s="43"/>
      <c r="H84" s="43"/>
      <c r="I84" s="35" t="s">
        <v>33</v>
      </c>
      <c r="J84" s="39" t="str">
        <f>E21</f>
        <v>BKN spol.s r.o., Vladislavova 29, 56601Vysoké Mýto</v>
      </c>
      <c r="K84" s="43"/>
      <c r="L84" s="138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5" t="s">
        <v>31</v>
      </c>
      <c r="D85" s="43"/>
      <c r="E85" s="43"/>
      <c r="F85" s="30" t="str">
        <f>IF(E18="","",E18)</f>
        <v>Vyplň údaj</v>
      </c>
      <c r="G85" s="43"/>
      <c r="H85" s="43"/>
      <c r="I85" s="35" t="s">
        <v>38</v>
      </c>
      <c r="J85" s="39" t="str">
        <f>E24</f>
        <v xml:space="preserve"> </v>
      </c>
      <c r="K85" s="43"/>
      <c r="L85" s="138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8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181"/>
      <c r="B87" s="182"/>
      <c r="C87" s="183" t="s">
        <v>108</v>
      </c>
      <c r="D87" s="184" t="s">
        <v>61</v>
      </c>
      <c r="E87" s="184" t="s">
        <v>57</v>
      </c>
      <c r="F87" s="184" t="s">
        <v>58</v>
      </c>
      <c r="G87" s="184" t="s">
        <v>109</v>
      </c>
      <c r="H87" s="184" t="s">
        <v>110</v>
      </c>
      <c r="I87" s="184" t="s">
        <v>111</v>
      </c>
      <c r="J87" s="184" t="s">
        <v>96</v>
      </c>
      <c r="K87" s="185" t="s">
        <v>112</v>
      </c>
      <c r="L87" s="186"/>
      <c r="M87" s="96" t="s">
        <v>19</v>
      </c>
      <c r="N87" s="97" t="s">
        <v>46</v>
      </c>
      <c r="O87" s="97" t="s">
        <v>113</v>
      </c>
      <c r="P87" s="97" t="s">
        <v>114</v>
      </c>
      <c r="Q87" s="97" t="s">
        <v>115</v>
      </c>
      <c r="R87" s="97" t="s">
        <v>116</v>
      </c>
      <c r="S87" s="97" t="s">
        <v>117</v>
      </c>
      <c r="T87" s="98" t="s">
        <v>118</v>
      </c>
      <c r="U87" s="181"/>
      <c r="V87" s="181"/>
      <c r="W87" s="181"/>
      <c r="X87" s="181"/>
      <c r="Y87" s="181"/>
      <c r="Z87" s="181"/>
      <c r="AA87" s="181"/>
      <c r="AB87" s="181"/>
      <c r="AC87" s="181"/>
      <c r="AD87" s="181"/>
      <c r="AE87" s="181"/>
    </row>
    <row r="88" s="2" customFormat="1" ht="22.8" customHeight="1">
      <c r="A88" s="41"/>
      <c r="B88" s="42"/>
      <c r="C88" s="103" t="s">
        <v>119</v>
      </c>
      <c r="D88" s="43"/>
      <c r="E88" s="43"/>
      <c r="F88" s="43"/>
      <c r="G88" s="43"/>
      <c r="H88" s="43"/>
      <c r="I88" s="43"/>
      <c r="J88" s="187">
        <f>BK88</f>
        <v>0</v>
      </c>
      <c r="K88" s="43"/>
      <c r="L88" s="47"/>
      <c r="M88" s="99"/>
      <c r="N88" s="188"/>
      <c r="O88" s="100"/>
      <c r="P88" s="189">
        <f>P89</f>
        <v>0</v>
      </c>
      <c r="Q88" s="100"/>
      <c r="R88" s="189">
        <f>R89</f>
        <v>506.47538595000003</v>
      </c>
      <c r="S88" s="100"/>
      <c r="T88" s="190">
        <f>T89</f>
        <v>379.94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75</v>
      </c>
      <c r="AU88" s="20" t="s">
        <v>97</v>
      </c>
      <c r="BK88" s="191">
        <f>BK89</f>
        <v>0</v>
      </c>
    </row>
    <row r="89" s="12" customFormat="1" ht="25.92" customHeight="1">
      <c r="A89" s="12"/>
      <c r="B89" s="192"/>
      <c r="C89" s="193"/>
      <c r="D89" s="194" t="s">
        <v>75</v>
      </c>
      <c r="E89" s="195" t="s">
        <v>120</v>
      </c>
      <c r="F89" s="195" t="s">
        <v>121</v>
      </c>
      <c r="G89" s="193"/>
      <c r="H89" s="193"/>
      <c r="I89" s="196"/>
      <c r="J89" s="197">
        <f>BK89</f>
        <v>0</v>
      </c>
      <c r="K89" s="193"/>
      <c r="L89" s="198"/>
      <c r="M89" s="199"/>
      <c r="N89" s="200"/>
      <c r="O89" s="200"/>
      <c r="P89" s="201">
        <f>P90+P177+P208+P231+P266+P401+P437+P465</f>
        <v>0</v>
      </c>
      <c r="Q89" s="200"/>
      <c r="R89" s="201">
        <f>R90+R177+R208+R231+R266+R401+R437+R465</f>
        <v>506.47538595000003</v>
      </c>
      <c r="S89" s="200"/>
      <c r="T89" s="202">
        <f>T90+T177+T208+T231+T266+T401+T437+T465</f>
        <v>379.94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3" t="s">
        <v>84</v>
      </c>
      <c r="AT89" s="204" t="s">
        <v>75</v>
      </c>
      <c r="AU89" s="204" t="s">
        <v>76</v>
      </c>
      <c r="AY89" s="203" t="s">
        <v>122</v>
      </c>
      <c r="BK89" s="205">
        <f>BK90+BK177+BK208+BK231+BK266+BK401+BK437+BK465</f>
        <v>0</v>
      </c>
    </row>
    <row r="90" s="12" customFormat="1" ht="22.8" customHeight="1">
      <c r="A90" s="12"/>
      <c r="B90" s="192"/>
      <c r="C90" s="193"/>
      <c r="D90" s="194" t="s">
        <v>75</v>
      </c>
      <c r="E90" s="206" t="s">
        <v>84</v>
      </c>
      <c r="F90" s="206" t="s">
        <v>123</v>
      </c>
      <c r="G90" s="193"/>
      <c r="H90" s="193"/>
      <c r="I90" s="196"/>
      <c r="J90" s="207">
        <f>BK90</f>
        <v>0</v>
      </c>
      <c r="K90" s="193"/>
      <c r="L90" s="198"/>
      <c r="M90" s="199"/>
      <c r="N90" s="200"/>
      <c r="O90" s="200"/>
      <c r="P90" s="201">
        <f>SUM(P91:P176)</f>
        <v>0</v>
      </c>
      <c r="Q90" s="200"/>
      <c r="R90" s="201">
        <f>SUM(R91:R176)</f>
        <v>499.82356436000003</v>
      </c>
      <c r="S90" s="200"/>
      <c r="T90" s="202">
        <f>SUM(T91:T176)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3" t="s">
        <v>84</v>
      </c>
      <c r="AT90" s="204" t="s">
        <v>75</v>
      </c>
      <c r="AU90" s="204" t="s">
        <v>84</v>
      </c>
      <c r="AY90" s="203" t="s">
        <v>122</v>
      </c>
      <c r="BK90" s="205">
        <f>SUM(BK91:BK176)</f>
        <v>0</v>
      </c>
    </row>
    <row r="91" s="2" customFormat="1" ht="16.5" customHeight="1">
      <c r="A91" s="41"/>
      <c r="B91" s="42"/>
      <c r="C91" s="208" t="s">
        <v>84</v>
      </c>
      <c r="D91" s="208" t="s">
        <v>124</v>
      </c>
      <c r="E91" s="209" t="s">
        <v>125</v>
      </c>
      <c r="F91" s="210" t="s">
        <v>126</v>
      </c>
      <c r="G91" s="211" t="s">
        <v>127</v>
      </c>
      <c r="H91" s="212">
        <v>4.5</v>
      </c>
      <c r="I91" s="213"/>
      <c r="J91" s="214">
        <f>ROUND(I91*H91,2)</f>
        <v>0</v>
      </c>
      <c r="K91" s="210" t="s">
        <v>128</v>
      </c>
      <c r="L91" s="47"/>
      <c r="M91" s="215" t="s">
        <v>19</v>
      </c>
      <c r="N91" s="216" t="s">
        <v>49</v>
      </c>
      <c r="O91" s="88"/>
      <c r="P91" s="217">
        <f>O91*H91</f>
        <v>0</v>
      </c>
      <c r="Q91" s="217">
        <v>0.0078700000000000003</v>
      </c>
      <c r="R91" s="217">
        <f>Q91*H91</f>
        <v>0.035415000000000002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129</v>
      </c>
      <c r="AT91" s="219" t="s">
        <v>124</v>
      </c>
      <c r="AU91" s="219" t="s">
        <v>87</v>
      </c>
      <c r="AY91" s="20" t="s">
        <v>122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129</v>
      </c>
      <c r="BK91" s="220">
        <f>ROUND(I91*H91,2)</f>
        <v>0</v>
      </c>
      <c r="BL91" s="20" t="s">
        <v>129</v>
      </c>
      <c r="BM91" s="219" t="s">
        <v>130</v>
      </c>
    </row>
    <row r="92" s="2" customFormat="1">
      <c r="A92" s="41"/>
      <c r="B92" s="42"/>
      <c r="C92" s="43"/>
      <c r="D92" s="221" t="s">
        <v>131</v>
      </c>
      <c r="E92" s="43"/>
      <c r="F92" s="222" t="s">
        <v>132</v>
      </c>
      <c r="G92" s="43"/>
      <c r="H92" s="43"/>
      <c r="I92" s="223"/>
      <c r="J92" s="43"/>
      <c r="K92" s="43"/>
      <c r="L92" s="47"/>
      <c r="M92" s="224"/>
      <c r="N92" s="225"/>
      <c r="O92" s="88"/>
      <c r="P92" s="88"/>
      <c r="Q92" s="88"/>
      <c r="R92" s="88"/>
      <c r="S92" s="88"/>
      <c r="T92" s="89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131</v>
      </c>
      <c r="AU92" s="20" t="s">
        <v>87</v>
      </c>
    </row>
    <row r="93" s="2" customFormat="1" ht="16.5" customHeight="1">
      <c r="A93" s="41"/>
      <c r="B93" s="42"/>
      <c r="C93" s="208" t="s">
        <v>87</v>
      </c>
      <c r="D93" s="208" t="s">
        <v>124</v>
      </c>
      <c r="E93" s="209" t="s">
        <v>133</v>
      </c>
      <c r="F93" s="210" t="s">
        <v>134</v>
      </c>
      <c r="G93" s="211" t="s">
        <v>135</v>
      </c>
      <c r="H93" s="212">
        <v>50</v>
      </c>
      <c r="I93" s="213"/>
      <c r="J93" s="214">
        <f>ROUND(I93*H93,2)</f>
        <v>0</v>
      </c>
      <c r="K93" s="210" t="s">
        <v>128</v>
      </c>
      <c r="L93" s="47"/>
      <c r="M93" s="215" t="s">
        <v>19</v>
      </c>
      <c r="N93" s="216" t="s">
        <v>49</v>
      </c>
      <c r="O93" s="88"/>
      <c r="P93" s="217">
        <f>O93*H93</f>
        <v>0</v>
      </c>
      <c r="Q93" s="217">
        <v>3.0000000000000001E-05</v>
      </c>
      <c r="R93" s="217">
        <f>Q93*H93</f>
        <v>0.0015</v>
      </c>
      <c r="S93" s="217">
        <v>0</v>
      </c>
      <c r="T93" s="218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9" t="s">
        <v>129</v>
      </c>
      <c r="AT93" s="219" t="s">
        <v>124</v>
      </c>
      <c r="AU93" s="219" t="s">
        <v>87</v>
      </c>
      <c r="AY93" s="20" t="s">
        <v>122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129</v>
      </c>
      <c r="BK93" s="220">
        <f>ROUND(I93*H93,2)</f>
        <v>0</v>
      </c>
      <c r="BL93" s="20" t="s">
        <v>129</v>
      </c>
      <c r="BM93" s="219" t="s">
        <v>136</v>
      </c>
    </row>
    <row r="94" s="2" customFormat="1">
      <c r="A94" s="41"/>
      <c r="B94" s="42"/>
      <c r="C94" s="43"/>
      <c r="D94" s="221" t="s">
        <v>131</v>
      </c>
      <c r="E94" s="43"/>
      <c r="F94" s="222" t="s">
        <v>137</v>
      </c>
      <c r="G94" s="43"/>
      <c r="H94" s="43"/>
      <c r="I94" s="223"/>
      <c r="J94" s="43"/>
      <c r="K94" s="43"/>
      <c r="L94" s="47"/>
      <c r="M94" s="224"/>
      <c r="N94" s="225"/>
      <c r="O94" s="88"/>
      <c r="P94" s="88"/>
      <c r="Q94" s="88"/>
      <c r="R94" s="88"/>
      <c r="S94" s="88"/>
      <c r="T94" s="89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131</v>
      </c>
      <c r="AU94" s="20" t="s">
        <v>87</v>
      </c>
    </row>
    <row r="95" s="2" customFormat="1" ht="49.05" customHeight="1">
      <c r="A95" s="41"/>
      <c r="B95" s="42"/>
      <c r="C95" s="208" t="s">
        <v>138</v>
      </c>
      <c r="D95" s="208" t="s">
        <v>124</v>
      </c>
      <c r="E95" s="209" t="s">
        <v>139</v>
      </c>
      <c r="F95" s="210" t="s">
        <v>140</v>
      </c>
      <c r="G95" s="211" t="s">
        <v>127</v>
      </c>
      <c r="H95" s="212">
        <v>3</v>
      </c>
      <c r="I95" s="213"/>
      <c r="J95" s="214">
        <f>ROUND(I95*H95,2)</f>
        <v>0</v>
      </c>
      <c r="K95" s="210" t="s">
        <v>128</v>
      </c>
      <c r="L95" s="47"/>
      <c r="M95" s="215" t="s">
        <v>19</v>
      </c>
      <c r="N95" s="216" t="s">
        <v>49</v>
      </c>
      <c r="O95" s="88"/>
      <c r="P95" s="217">
        <f>O95*H95</f>
        <v>0</v>
      </c>
      <c r="Q95" s="217">
        <v>0.036900000000000002</v>
      </c>
      <c r="R95" s="217">
        <f>Q95*H95</f>
        <v>0.11070000000000001</v>
      </c>
      <c r="S95" s="217">
        <v>0</v>
      </c>
      <c r="T95" s="218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9" t="s">
        <v>129</v>
      </c>
      <c r="AT95" s="219" t="s">
        <v>124</v>
      </c>
      <c r="AU95" s="219" t="s">
        <v>87</v>
      </c>
      <c r="AY95" s="20" t="s">
        <v>122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20" t="s">
        <v>129</v>
      </c>
      <c r="BK95" s="220">
        <f>ROUND(I95*H95,2)</f>
        <v>0</v>
      </c>
      <c r="BL95" s="20" t="s">
        <v>129</v>
      </c>
      <c r="BM95" s="219" t="s">
        <v>141</v>
      </c>
    </row>
    <row r="96" s="2" customFormat="1">
      <c r="A96" s="41"/>
      <c r="B96" s="42"/>
      <c r="C96" s="43"/>
      <c r="D96" s="221" t="s">
        <v>131</v>
      </c>
      <c r="E96" s="43"/>
      <c r="F96" s="222" t="s">
        <v>142</v>
      </c>
      <c r="G96" s="43"/>
      <c r="H96" s="43"/>
      <c r="I96" s="223"/>
      <c r="J96" s="43"/>
      <c r="K96" s="43"/>
      <c r="L96" s="47"/>
      <c r="M96" s="224"/>
      <c r="N96" s="225"/>
      <c r="O96" s="88"/>
      <c r="P96" s="88"/>
      <c r="Q96" s="88"/>
      <c r="R96" s="88"/>
      <c r="S96" s="88"/>
      <c r="T96" s="89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131</v>
      </c>
      <c r="AU96" s="20" t="s">
        <v>87</v>
      </c>
    </row>
    <row r="97" s="13" customFormat="1">
      <c r="A97" s="13"/>
      <c r="B97" s="226"/>
      <c r="C97" s="227"/>
      <c r="D97" s="228" t="s">
        <v>143</v>
      </c>
      <c r="E97" s="229" t="s">
        <v>19</v>
      </c>
      <c r="F97" s="230" t="s">
        <v>144</v>
      </c>
      <c r="G97" s="227"/>
      <c r="H97" s="231">
        <v>3</v>
      </c>
      <c r="I97" s="232"/>
      <c r="J97" s="227"/>
      <c r="K97" s="227"/>
      <c r="L97" s="233"/>
      <c r="M97" s="234"/>
      <c r="N97" s="235"/>
      <c r="O97" s="235"/>
      <c r="P97" s="235"/>
      <c r="Q97" s="235"/>
      <c r="R97" s="235"/>
      <c r="S97" s="235"/>
      <c r="T97" s="23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7" t="s">
        <v>143</v>
      </c>
      <c r="AU97" s="237" t="s">
        <v>87</v>
      </c>
      <c r="AV97" s="13" t="s">
        <v>87</v>
      </c>
      <c r="AW97" s="13" t="s">
        <v>37</v>
      </c>
      <c r="AX97" s="13" t="s">
        <v>84</v>
      </c>
      <c r="AY97" s="237" t="s">
        <v>122</v>
      </c>
    </row>
    <row r="98" s="2" customFormat="1" ht="49.05" customHeight="1">
      <c r="A98" s="41"/>
      <c r="B98" s="42"/>
      <c r="C98" s="208" t="s">
        <v>129</v>
      </c>
      <c r="D98" s="208" t="s">
        <v>124</v>
      </c>
      <c r="E98" s="209" t="s">
        <v>145</v>
      </c>
      <c r="F98" s="210" t="s">
        <v>146</v>
      </c>
      <c r="G98" s="211" t="s">
        <v>127</v>
      </c>
      <c r="H98" s="212">
        <v>11</v>
      </c>
      <c r="I98" s="213"/>
      <c r="J98" s="214">
        <f>ROUND(I98*H98,2)</f>
        <v>0</v>
      </c>
      <c r="K98" s="210" t="s">
        <v>128</v>
      </c>
      <c r="L98" s="47"/>
      <c r="M98" s="215" t="s">
        <v>19</v>
      </c>
      <c r="N98" s="216" t="s">
        <v>49</v>
      </c>
      <c r="O98" s="88"/>
      <c r="P98" s="217">
        <f>O98*H98</f>
        <v>0</v>
      </c>
      <c r="Q98" s="217">
        <v>0.036900000000000002</v>
      </c>
      <c r="R98" s="217">
        <f>Q98*H98</f>
        <v>0.40590000000000004</v>
      </c>
      <c r="S98" s="217">
        <v>0</v>
      </c>
      <c r="T98" s="218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19" t="s">
        <v>129</v>
      </c>
      <c r="AT98" s="219" t="s">
        <v>124</v>
      </c>
      <c r="AU98" s="219" t="s">
        <v>87</v>
      </c>
      <c r="AY98" s="20" t="s">
        <v>122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20" t="s">
        <v>129</v>
      </c>
      <c r="BK98" s="220">
        <f>ROUND(I98*H98,2)</f>
        <v>0</v>
      </c>
      <c r="BL98" s="20" t="s">
        <v>129</v>
      </c>
      <c r="BM98" s="219" t="s">
        <v>147</v>
      </c>
    </row>
    <row r="99" s="2" customFormat="1">
      <c r="A99" s="41"/>
      <c r="B99" s="42"/>
      <c r="C99" s="43"/>
      <c r="D99" s="221" t="s">
        <v>131</v>
      </c>
      <c r="E99" s="43"/>
      <c r="F99" s="222" t="s">
        <v>148</v>
      </c>
      <c r="G99" s="43"/>
      <c r="H99" s="43"/>
      <c r="I99" s="223"/>
      <c r="J99" s="43"/>
      <c r="K99" s="43"/>
      <c r="L99" s="47"/>
      <c r="M99" s="224"/>
      <c r="N99" s="225"/>
      <c r="O99" s="88"/>
      <c r="P99" s="88"/>
      <c r="Q99" s="88"/>
      <c r="R99" s="88"/>
      <c r="S99" s="88"/>
      <c r="T99" s="89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131</v>
      </c>
      <c r="AU99" s="20" t="s">
        <v>87</v>
      </c>
    </row>
    <row r="100" s="13" customFormat="1">
      <c r="A100" s="13"/>
      <c r="B100" s="226"/>
      <c r="C100" s="227"/>
      <c r="D100" s="228" t="s">
        <v>143</v>
      </c>
      <c r="E100" s="229" t="s">
        <v>19</v>
      </c>
      <c r="F100" s="230" t="s">
        <v>149</v>
      </c>
      <c r="G100" s="227"/>
      <c r="H100" s="231">
        <v>11</v>
      </c>
      <c r="I100" s="232"/>
      <c r="J100" s="227"/>
      <c r="K100" s="227"/>
      <c r="L100" s="233"/>
      <c r="M100" s="234"/>
      <c r="N100" s="235"/>
      <c r="O100" s="235"/>
      <c r="P100" s="235"/>
      <c r="Q100" s="235"/>
      <c r="R100" s="235"/>
      <c r="S100" s="235"/>
      <c r="T100" s="23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7" t="s">
        <v>143</v>
      </c>
      <c r="AU100" s="237" t="s">
        <v>87</v>
      </c>
      <c r="AV100" s="13" t="s">
        <v>87</v>
      </c>
      <c r="AW100" s="13" t="s">
        <v>37</v>
      </c>
      <c r="AX100" s="13" t="s">
        <v>84</v>
      </c>
      <c r="AY100" s="237" t="s">
        <v>122</v>
      </c>
    </row>
    <row r="101" s="2" customFormat="1" ht="24.15" customHeight="1">
      <c r="A101" s="41"/>
      <c r="B101" s="42"/>
      <c r="C101" s="208" t="s">
        <v>150</v>
      </c>
      <c r="D101" s="208" t="s">
        <v>124</v>
      </c>
      <c r="E101" s="209" t="s">
        <v>151</v>
      </c>
      <c r="F101" s="210" t="s">
        <v>152</v>
      </c>
      <c r="G101" s="211" t="s">
        <v>153</v>
      </c>
      <c r="H101" s="212">
        <v>153.291</v>
      </c>
      <c r="I101" s="213"/>
      <c r="J101" s="214">
        <f>ROUND(I101*H101,2)</f>
        <v>0</v>
      </c>
      <c r="K101" s="210" t="s">
        <v>128</v>
      </c>
      <c r="L101" s="47"/>
      <c r="M101" s="215" t="s">
        <v>19</v>
      </c>
      <c r="N101" s="216" t="s">
        <v>49</v>
      </c>
      <c r="O101" s="88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19" t="s">
        <v>129</v>
      </c>
      <c r="AT101" s="219" t="s">
        <v>124</v>
      </c>
      <c r="AU101" s="219" t="s">
        <v>87</v>
      </c>
      <c r="AY101" s="20" t="s">
        <v>122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20" t="s">
        <v>129</v>
      </c>
      <c r="BK101" s="220">
        <f>ROUND(I101*H101,2)</f>
        <v>0</v>
      </c>
      <c r="BL101" s="20" t="s">
        <v>129</v>
      </c>
      <c r="BM101" s="219" t="s">
        <v>154</v>
      </c>
    </row>
    <row r="102" s="2" customFormat="1">
      <c r="A102" s="41"/>
      <c r="B102" s="42"/>
      <c r="C102" s="43"/>
      <c r="D102" s="221" t="s">
        <v>131</v>
      </c>
      <c r="E102" s="43"/>
      <c r="F102" s="222" t="s">
        <v>155</v>
      </c>
      <c r="G102" s="43"/>
      <c r="H102" s="43"/>
      <c r="I102" s="223"/>
      <c r="J102" s="43"/>
      <c r="K102" s="43"/>
      <c r="L102" s="47"/>
      <c r="M102" s="224"/>
      <c r="N102" s="225"/>
      <c r="O102" s="88"/>
      <c r="P102" s="88"/>
      <c r="Q102" s="88"/>
      <c r="R102" s="88"/>
      <c r="S102" s="88"/>
      <c r="T102" s="89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131</v>
      </c>
      <c r="AU102" s="20" t="s">
        <v>87</v>
      </c>
    </row>
    <row r="103" s="13" customFormat="1">
      <c r="A103" s="13"/>
      <c r="B103" s="226"/>
      <c r="C103" s="227"/>
      <c r="D103" s="228" t="s">
        <v>143</v>
      </c>
      <c r="E103" s="229" t="s">
        <v>19</v>
      </c>
      <c r="F103" s="230" t="s">
        <v>156</v>
      </c>
      <c r="G103" s="227"/>
      <c r="H103" s="231">
        <v>96.992999999999995</v>
      </c>
      <c r="I103" s="232"/>
      <c r="J103" s="227"/>
      <c r="K103" s="227"/>
      <c r="L103" s="233"/>
      <c r="M103" s="234"/>
      <c r="N103" s="235"/>
      <c r="O103" s="235"/>
      <c r="P103" s="235"/>
      <c r="Q103" s="235"/>
      <c r="R103" s="235"/>
      <c r="S103" s="235"/>
      <c r="T103" s="23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7" t="s">
        <v>143</v>
      </c>
      <c r="AU103" s="237" t="s">
        <v>87</v>
      </c>
      <c r="AV103" s="13" t="s">
        <v>87</v>
      </c>
      <c r="AW103" s="13" t="s">
        <v>37</v>
      </c>
      <c r="AX103" s="13" t="s">
        <v>76</v>
      </c>
      <c r="AY103" s="237" t="s">
        <v>122</v>
      </c>
    </row>
    <row r="104" s="13" customFormat="1">
      <c r="A104" s="13"/>
      <c r="B104" s="226"/>
      <c r="C104" s="227"/>
      <c r="D104" s="228" t="s">
        <v>143</v>
      </c>
      <c r="E104" s="229" t="s">
        <v>19</v>
      </c>
      <c r="F104" s="230" t="s">
        <v>157</v>
      </c>
      <c r="G104" s="227"/>
      <c r="H104" s="231">
        <v>67.626000000000005</v>
      </c>
      <c r="I104" s="232"/>
      <c r="J104" s="227"/>
      <c r="K104" s="227"/>
      <c r="L104" s="233"/>
      <c r="M104" s="234"/>
      <c r="N104" s="235"/>
      <c r="O104" s="235"/>
      <c r="P104" s="235"/>
      <c r="Q104" s="235"/>
      <c r="R104" s="235"/>
      <c r="S104" s="235"/>
      <c r="T104" s="23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7" t="s">
        <v>143</v>
      </c>
      <c r="AU104" s="237" t="s">
        <v>87</v>
      </c>
      <c r="AV104" s="13" t="s">
        <v>87</v>
      </c>
      <c r="AW104" s="13" t="s">
        <v>37</v>
      </c>
      <c r="AX104" s="13" t="s">
        <v>76</v>
      </c>
      <c r="AY104" s="237" t="s">
        <v>122</v>
      </c>
    </row>
    <row r="105" s="13" customFormat="1">
      <c r="A105" s="13"/>
      <c r="B105" s="226"/>
      <c r="C105" s="227"/>
      <c r="D105" s="228" t="s">
        <v>143</v>
      </c>
      <c r="E105" s="229" t="s">
        <v>19</v>
      </c>
      <c r="F105" s="230" t="s">
        <v>158</v>
      </c>
      <c r="G105" s="227"/>
      <c r="H105" s="231">
        <v>98.802000000000007</v>
      </c>
      <c r="I105" s="232"/>
      <c r="J105" s="227"/>
      <c r="K105" s="227"/>
      <c r="L105" s="233"/>
      <c r="M105" s="234"/>
      <c r="N105" s="235"/>
      <c r="O105" s="235"/>
      <c r="P105" s="235"/>
      <c r="Q105" s="235"/>
      <c r="R105" s="235"/>
      <c r="S105" s="235"/>
      <c r="T105" s="236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7" t="s">
        <v>143</v>
      </c>
      <c r="AU105" s="237" t="s">
        <v>87</v>
      </c>
      <c r="AV105" s="13" t="s">
        <v>87</v>
      </c>
      <c r="AW105" s="13" t="s">
        <v>37</v>
      </c>
      <c r="AX105" s="13" t="s">
        <v>76</v>
      </c>
      <c r="AY105" s="237" t="s">
        <v>122</v>
      </c>
    </row>
    <row r="106" s="13" customFormat="1">
      <c r="A106" s="13"/>
      <c r="B106" s="226"/>
      <c r="C106" s="227"/>
      <c r="D106" s="228" t="s">
        <v>143</v>
      </c>
      <c r="E106" s="229" t="s">
        <v>19</v>
      </c>
      <c r="F106" s="230" t="s">
        <v>159</v>
      </c>
      <c r="G106" s="227"/>
      <c r="H106" s="231">
        <v>24.927</v>
      </c>
      <c r="I106" s="232"/>
      <c r="J106" s="227"/>
      <c r="K106" s="227"/>
      <c r="L106" s="233"/>
      <c r="M106" s="234"/>
      <c r="N106" s="235"/>
      <c r="O106" s="235"/>
      <c r="P106" s="235"/>
      <c r="Q106" s="235"/>
      <c r="R106" s="235"/>
      <c r="S106" s="235"/>
      <c r="T106" s="23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7" t="s">
        <v>143</v>
      </c>
      <c r="AU106" s="237" t="s">
        <v>87</v>
      </c>
      <c r="AV106" s="13" t="s">
        <v>87</v>
      </c>
      <c r="AW106" s="13" t="s">
        <v>37</v>
      </c>
      <c r="AX106" s="13" t="s">
        <v>76</v>
      </c>
      <c r="AY106" s="237" t="s">
        <v>122</v>
      </c>
    </row>
    <row r="107" s="13" customFormat="1">
      <c r="A107" s="13"/>
      <c r="B107" s="226"/>
      <c r="C107" s="227"/>
      <c r="D107" s="228" t="s">
        <v>143</v>
      </c>
      <c r="E107" s="229" t="s">
        <v>19</v>
      </c>
      <c r="F107" s="230" t="s">
        <v>160</v>
      </c>
      <c r="G107" s="227"/>
      <c r="H107" s="231">
        <v>10.095000000000001</v>
      </c>
      <c r="I107" s="232"/>
      <c r="J107" s="227"/>
      <c r="K107" s="227"/>
      <c r="L107" s="233"/>
      <c r="M107" s="234"/>
      <c r="N107" s="235"/>
      <c r="O107" s="235"/>
      <c r="P107" s="235"/>
      <c r="Q107" s="235"/>
      <c r="R107" s="235"/>
      <c r="S107" s="235"/>
      <c r="T107" s="23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7" t="s">
        <v>143</v>
      </c>
      <c r="AU107" s="237" t="s">
        <v>87</v>
      </c>
      <c r="AV107" s="13" t="s">
        <v>87</v>
      </c>
      <c r="AW107" s="13" t="s">
        <v>37</v>
      </c>
      <c r="AX107" s="13" t="s">
        <v>76</v>
      </c>
      <c r="AY107" s="237" t="s">
        <v>122</v>
      </c>
    </row>
    <row r="108" s="14" customFormat="1">
      <c r="A108" s="14"/>
      <c r="B108" s="238"/>
      <c r="C108" s="239"/>
      <c r="D108" s="228" t="s">
        <v>143</v>
      </c>
      <c r="E108" s="240" t="s">
        <v>19</v>
      </c>
      <c r="F108" s="241" t="s">
        <v>161</v>
      </c>
      <c r="G108" s="239"/>
      <c r="H108" s="240" t="s">
        <v>19</v>
      </c>
      <c r="I108" s="242"/>
      <c r="J108" s="239"/>
      <c r="K108" s="239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143</v>
      </c>
      <c r="AU108" s="247" t="s">
        <v>87</v>
      </c>
      <c r="AV108" s="14" t="s">
        <v>84</v>
      </c>
      <c r="AW108" s="14" t="s">
        <v>37</v>
      </c>
      <c r="AX108" s="14" t="s">
        <v>76</v>
      </c>
      <c r="AY108" s="247" t="s">
        <v>122</v>
      </c>
    </row>
    <row r="109" s="13" customFormat="1">
      <c r="A109" s="13"/>
      <c r="B109" s="226"/>
      <c r="C109" s="227"/>
      <c r="D109" s="228" t="s">
        <v>143</v>
      </c>
      <c r="E109" s="229" t="s">
        <v>19</v>
      </c>
      <c r="F109" s="230" t="s">
        <v>162</v>
      </c>
      <c r="G109" s="227"/>
      <c r="H109" s="231">
        <v>8.0999999999999996</v>
      </c>
      <c r="I109" s="232"/>
      <c r="J109" s="227"/>
      <c r="K109" s="227"/>
      <c r="L109" s="233"/>
      <c r="M109" s="234"/>
      <c r="N109" s="235"/>
      <c r="O109" s="235"/>
      <c r="P109" s="235"/>
      <c r="Q109" s="235"/>
      <c r="R109" s="235"/>
      <c r="S109" s="235"/>
      <c r="T109" s="23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7" t="s">
        <v>143</v>
      </c>
      <c r="AU109" s="237" t="s">
        <v>87</v>
      </c>
      <c r="AV109" s="13" t="s">
        <v>87</v>
      </c>
      <c r="AW109" s="13" t="s">
        <v>37</v>
      </c>
      <c r="AX109" s="13" t="s">
        <v>76</v>
      </c>
      <c r="AY109" s="237" t="s">
        <v>122</v>
      </c>
    </row>
    <row r="110" s="15" customFormat="1">
      <c r="A110" s="15"/>
      <c r="B110" s="248"/>
      <c r="C110" s="249"/>
      <c r="D110" s="228" t="s">
        <v>143</v>
      </c>
      <c r="E110" s="250" t="s">
        <v>19</v>
      </c>
      <c r="F110" s="251" t="s">
        <v>163</v>
      </c>
      <c r="G110" s="249"/>
      <c r="H110" s="252">
        <v>306.54300000000006</v>
      </c>
      <c r="I110" s="253"/>
      <c r="J110" s="249"/>
      <c r="K110" s="249"/>
      <c r="L110" s="254"/>
      <c r="M110" s="255"/>
      <c r="N110" s="256"/>
      <c r="O110" s="256"/>
      <c r="P110" s="256"/>
      <c r="Q110" s="256"/>
      <c r="R110" s="256"/>
      <c r="S110" s="256"/>
      <c r="T110" s="257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8" t="s">
        <v>143</v>
      </c>
      <c r="AU110" s="258" t="s">
        <v>87</v>
      </c>
      <c r="AV110" s="15" t="s">
        <v>138</v>
      </c>
      <c r="AW110" s="15" t="s">
        <v>37</v>
      </c>
      <c r="AX110" s="15" t="s">
        <v>76</v>
      </c>
      <c r="AY110" s="258" t="s">
        <v>122</v>
      </c>
    </row>
    <row r="111" s="13" customFormat="1">
      <c r="A111" s="13"/>
      <c r="B111" s="226"/>
      <c r="C111" s="227"/>
      <c r="D111" s="228" t="s">
        <v>143</v>
      </c>
      <c r="E111" s="229" t="s">
        <v>19</v>
      </c>
      <c r="F111" s="230" t="s">
        <v>164</v>
      </c>
      <c r="G111" s="227"/>
      <c r="H111" s="231">
        <v>153.291</v>
      </c>
      <c r="I111" s="232"/>
      <c r="J111" s="227"/>
      <c r="K111" s="227"/>
      <c r="L111" s="233"/>
      <c r="M111" s="234"/>
      <c r="N111" s="235"/>
      <c r="O111" s="235"/>
      <c r="P111" s="235"/>
      <c r="Q111" s="235"/>
      <c r="R111" s="235"/>
      <c r="S111" s="235"/>
      <c r="T111" s="23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7" t="s">
        <v>143</v>
      </c>
      <c r="AU111" s="237" t="s">
        <v>87</v>
      </c>
      <c r="AV111" s="13" t="s">
        <v>87</v>
      </c>
      <c r="AW111" s="13" t="s">
        <v>37</v>
      </c>
      <c r="AX111" s="13" t="s">
        <v>84</v>
      </c>
      <c r="AY111" s="237" t="s">
        <v>122</v>
      </c>
    </row>
    <row r="112" s="2" customFormat="1" ht="24.15" customHeight="1">
      <c r="A112" s="41"/>
      <c r="B112" s="42"/>
      <c r="C112" s="208" t="s">
        <v>165</v>
      </c>
      <c r="D112" s="208" t="s">
        <v>124</v>
      </c>
      <c r="E112" s="209" t="s">
        <v>166</v>
      </c>
      <c r="F112" s="210" t="s">
        <v>167</v>
      </c>
      <c r="G112" s="211" t="s">
        <v>153</v>
      </c>
      <c r="H112" s="212">
        <v>153.291</v>
      </c>
      <c r="I112" s="213"/>
      <c r="J112" s="214">
        <f>ROUND(I112*H112,2)</f>
        <v>0</v>
      </c>
      <c r="K112" s="210" t="s">
        <v>128</v>
      </c>
      <c r="L112" s="47"/>
      <c r="M112" s="215" t="s">
        <v>19</v>
      </c>
      <c r="N112" s="216" t="s">
        <v>49</v>
      </c>
      <c r="O112" s="88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9" t="s">
        <v>129</v>
      </c>
      <c r="AT112" s="219" t="s">
        <v>124</v>
      </c>
      <c r="AU112" s="219" t="s">
        <v>87</v>
      </c>
      <c r="AY112" s="20" t="s">
        <v>122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20" t="s">
        <v>129</v>
      </c>
      <c r="BK112" s="220">
        <f>ROUND(I112*H112,2)</f>
        <v>0</v>
      </c>
      <c r="BL112" s="20" t="s">
        <v>129</v>
      </c>
      <c r="BM112" s="219" t="s">
        <v>168</v>
      </c>
    </row>
    <row r="113" s="2" customFormat="1">
      <c r="A113" s="41"/>
      <c r="B113" s="42"/>
      <c r="C113" s="43"/>
      <c r="D113" s="221" t="s">
        <v>131</v>
      </c>
      <c r="E113" s="43"/>
      <c r="F113" s="222" t="s">
        <v>169</v>
      </c>
      <c r="G113" s="43"/>
      <c r="H113" s="43"/>
      <c r="I113" s="223"/>
      <c r="J113" s="43"/>
      <c r="K113" s="43"/>
      <c r="L113" s="47"/>
      <c r="M113" s="224"/>
      <c r="N113" s="225"/>
      <c r="O113" s="88"/>
      <c r="P113" s="88"/>
      <c r="Q113" s="88"/>
      <c r="R113" s="88"/>
      <c r="S113" s="88"/>
      <c r="T113" s="89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131</v>
      </c>
      <c r="AU113" s="20" t="s">
        <v>87</v>
      </c>
    </row>
    <row r="114" s="13" customFormat="1">
      <c r="A114" s="13"/>
      <c r="B114" s="226"/>
      <c r="C114" s="227"/>
      <c r="D114" s="228" t="s">
        <v>143</v>
      </c>
      <c r="E114" s="229" t="s">
        <v>19</v>
      </c>
      <c r="F114" s="230" t="s">
        <v>170</v>
      </c>
      <c r="G114" s="227"/>
      <c r="H114" s="231">
        <v>153.291</v>
      </c>
      <c r="I114" s="232"/>
      <c r="J114" s="227"/>
      <c r="K114" s="227"/>
      <c r="L114" s="233"/>
      <c r="M114" s="234"/>
      <c r="N114" s="235"/>
      <c r="O114" s="235"/>
      <c r="P114" s="235"/>
      <c r="Q114" s="235"/>
      <c r="R114" s="235"/>
      <c r="S114" s="235"/>
      <c r="T114" s="236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7" t="s">
        <v>143</v>
      </c>
      <c r="AU114" s="237" t="s">
        <v>87</v>
      </c>
      <c r="AV114" s="13" t="s">
        <v>87</v>
      </c>
      <c r="AW114" s="13" t="s">
        <v>37</v>
      </c>
      <c r="AX114" s="13" t="s">
        <v>84</v>
      </c>
      <c r="AY114" s="237" t="s">
        <v>122</v>
      </c>
    </row>
    <row r="115" s="2" customFormat="1" ht="24.15" customHeight="1">
      <c r="A115" s="41"/>
      <c r="B115" s="42"/>
      <c r="C115" s="208" t="s">
        <v>171</v>
      </c>
      <c r="D115" s="208" t="s">
        <v>124</v>
      </c>
      <c r="E115" s="209" t="s">
        <v>172</v>
      </c>
      <c r="F115" s="210" t="s">
        <v>173</v>
      </c>
      <c r="G115" s="211" t="s">
        <v>153</v>
      </c>
      <c r="H115" s="212">
        <v>42.972999999999999</v>
      </c>
      <c r="I115" s="213"/>
      <c r="J115" s="214">
        <f>ROUND(I115*H115,2)</f>
        <v>0</v>
      </c>
      <c r="K115" s="210" t="s">
        <v>128</v>
      </c>
      <c r="L115" s="47"/>
      <c r="M115" s="215" t="s">
        <v>19</v>
      </c>
      <c r="N115" s="216" t="s">
        <v>49</v>
      </c>
      <c r="O115" s="88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9" t="s">
        <v>129</v>
      </c>
      <c r="AT115" s="219" t="s">
        <v>124</v>
      </c>
      <c r="AU115" s="219" t="s">
        <v>87</v>
      </c>
      <c r="AY115" s="20" t="s">
        <v>122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20" t="s">
        <v>129</v>
      </c>
      <c r="BK115" s="220">
        <f>ROUND(I115*H115,2)</f>
        <v>0</v>
      </c>
      <c r="BL115" s="20" t="s">
        <v>129</v>
      </c>
      <c r="BM115" s="219" t="s">
        <v>174</v>
      </c>
    </row>
    <row r="116" s="2" customFormat="1">
      <c r="A116" s="41"/>
      <c r="B116" s="42"/>
      <c r="C116" s="43"/>
      <c r="D116" s="221" t="s">
        <v>131</v>
      </c>
      <c r="E116" s="43"/>
      <c r="F116" s="222" t="s">
        <v>175</v>
      </c>
      <c r="G116" s="43"/>
      <c r="H116" s="43"/>
      <c r="I116" s="223"/>
      <c r="J116" s="43"/>
      <c r="K116" s="43"/>
      <c r="L116" s="47"/>
      <c r="M116" s="224"/>
      <c r="N116" s="225"/>
      <c r="O116" s="88"/>
      <c r="P116" s="88"/>
      <c r="Q116" s="88"/>
      <c r="R116" s="88"/>
      <c r="S116" s="88"/>
      <c r="T116" s="89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131</v>
      </c>
      <c r="AU116" s="20" t="s">
        <v>87</v>
      </c>
    </row>
    <row r="117" s="13" customFormat="1">
      <c r="A117" s="13"/>
      <c r="B117" s="226"/>
      <c r="C117" s="227"/>
      <c r="D117" s="228" t="s">
        <v>143</v>
      </c>
      <c r="E117" s="229" t="s">
        <v>19</v>
      </c>
      <c r="F117" s="230" t="s">
        <v>176</v>
      </c>
      <c r="G117" s="227"/>
      <c r="H117" s="231">
        <v>19.138999999999999</v>
      </c>
      <c r="I117" s="232"/>
      <c r="J117" s="227"/>
      <c r="K117" s="227"/>
      <c r="L117" s="233"/>
      <c r="M117" s="234"/>
      <c r="N117" s="235"/>
      <c r="O117" s="235"/>
      <c r="P117" s="235"/>
      <c r="Q117" s="235"/>
      <c r="R117" s="235"/>
      <c r="S117" s="235"/>
      <c r="T117" s="23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7" t="s">
        <v>143</v>
      </c>
      <c r="AU117" s="237" t="s">
        <v>87</v>
      </c>
      <c r="AV117" s="13" t="s">
        <v>87</v>
      </c>
      <c r="AW117" s="13" t="s">
        <v>37</v>
      </c>
      <c r="AX117" s="13" t="s">
        <v>76</v>
      </c>
      <c r="AY117" s="237" t="s">
        <v>122</v>
      </c>
    </row>
    <row r="118" s="13" customFormat="1">
      <c r="A118" s="13"/>
      <c r="B118" s="226"/>
      <c r="C118" s="227"/>
      <c r="D118" s="228" t="s">
        <v>143</v>
      </c>
      <c r="E118" s="229" t="s">
        <v>19</v>
      </c>
      <c r="F118" s="230" t="s">
        <v>177</v>
      </c>
      <c r="G118" s="227"/>
      <c r="H118" s="231">
        <v>8.4649999999999999</v>
      </c>
      <c r="I118" s="232"/>
      <c r="J118" s="227"/>
      <c r="K118" s="227"/>
      <c r="L118" s="233"/>
      <c r="M118" s="234"/>
      <c r="N118" s="235"/>
      <c r="O118" s="235"/>
      <c r="P118" s="235"/>
      <c r="Q118" s="235"/>
      <c r="R118" s="235"/>
      <c r="S118" s="235"/>
      <c r="T118" s="236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7" t="s">
        <v>143</v>
      </c>
      <c r="AU118" s="237" t="s">
        <v>87</v>
      </c>
      <c r="AV118" s="13" t="s">
        <v>87</v>
      </c>
      <c r="AW118" s="13" t="s">
        <v>37</v>
      </c>
      <c r="AX118" s="13" t="s">
        <v>76</v>
      </c>
      <c r="AY118" s="237" t="s">
        <v>122</v>
      </c>
    </row>
    <row r="119" s="13" customFormat="1">
      <c r="A119" s="13"/>
      <c r="B119" s="226"/>
      <c r="C119" s="227"/>
      <c r="D119" s="228" t="s">
        <v>143</v>
      </c>
      <c r="E119" s="229" t="s">
        <v>19</v>
      </c>
      <c r="F119" s="230" t="s">
        <v>178</v>
      </c>
      <c r="G119" s="227"/>
      <c r="H119" s="231">
        <v>6.9569999999999999</v>
      </c>
      <c r="I119" s="232"/>
      <c r="J119" s="227"/>
      <c r="K119" s="227"/>
      <c r="L119" s="233"/>
      <c r="M119" s="234"/>
      <c r="N119" s="235"/>
      <c r="O119" s="235"/>
      <c r="P119" s="235"/>
      <c r="Q119" s="235"/>
      <c r="R119" s="235"/>
      <c r="S119" s="235"/>
      <c r="T119" s="23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7" t="s">
        <v>143</v>
      </c>
      <c r="AU119" s="237" t="s">
        <v>87</v>
      </c>
      <c r="AV119" s="13" t="s">
        <v>87</v>
      </c>
      <c r="AW119" s="13" t="s">
        <v>37</v>
      </c>
      <c r="AX119" s="13" t="s">
        <v>76</v>
      </c>
      <c r="AY119" s="237" t="s">
        <v>122</v>
      </c>
    </row>
    <row r="120" s="14" customFormat="1">
      <c r="A120" s="14"/>
      <c r="B120" s="238"/>
      <c r="C120" s="239"/>
      <c r="D120" s="228" t="s">
        <v>143</v>
      </c>
      <c r="E120" s="240" t="s">
        <v>19</v>
      </c>
      <c r="F120" s="241" t="s">
        <v>161</v>
      </c>
      <c r="G120" s="239"/>
      <c r="H120" s="240" t="s">
        <v>19</v>
      </c>
      <c r="I120" s="242"/>
      <c r="J120" s="239"/>
      <c r="K120" s="239"/>
      <c r="L120" s="243"/>
      <c r="M120" s="244"/>
      <c r="N120" s="245"/>
      <c r="O120" s="245"/>
      <c r="P120" s="245"/>
      <c r="Q120" s="245"/>
      <c r="R120" s="245"/>
      <c r="S120" s="245"/>
      <c r="T120" s="24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7" t="s">
        <v>143</v>
      </c>
      <c r="AU120" s="247" t="s">
        <v>87</v>
      </c>
      <c r="AV120" s="14" t="s">
        <v>84</v>
      </c>
      <c r="AW120" s="14" t="s">
        <v>37</v>
      </c>
      <c r="AX120" s="14" t="s">
        <v>76</v>
      </c>
      <c r="AY120" s="247" t="s">
        <v>122</v>
      </c>
    </row>
    <row r="121" s="13" customFormat="1">
      <c r="A121" s="13"/>
      <c r="B121" s="226"/>
      <c r="C121" s="227"/>
      <c r="D121" s="228" t="s">
        <v>143</v>
      </c>
      <c r="E121" s="229" t="s">
        <v>19</v>
      </c>
      <c r="F121" s="230" t="s">
        <v>179</v>
      </c>
      <c r="G121" s="227"/>
      <c r="H121" s="231">
        <v>8.4120000000000008</v>
      </c>
      <c r="I121" s="232"/>
      <c r="J121" s="227"/>
      <c r="K121" s="227"/>
      <c r="L121" s="233"/>
      <c r="M121" s="234"/>
      <c r="N121" s="235"/>
      <c r="O121" s="235"/>
      <c r="P121" s="235"/>
      <c r="Q121" s="235"/>
      <c r="R121" s="235"/>
      <c r="S121" s="235"/>
      <c r="T121" s="236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7" t="s">
        <v>143</v>
      </c>
      <c r="AU121" s="237" t="s">
        <v>87</v>
      </c>
      <c r="AV121" s="13" t="s">
        <v>87</v>
      </c>
      <c r="AW121" s="13" t="s">
        <v>37</v>
      </c>
      <c r="AX121" s="13" t="s">
        <v>76</v>
      </c>
      <c r="AY121" s="237" t="s">
        <v>122</v>
      </c>
    </row>
    <row r="122" s="16" customFormat="1">
      <c r="A122" s="16"/>
      <c r="B122" s="259"/>
      <c r="C122" s="260"/>
      <c r="D122" s="228" t="s">
        <v>143</v>
      </c>
      <c r="E122" s="261" t="s">
        <v>19</v>
      </c>
      <c r="F122" s="262" t="s">
        <v>180</v>
      </c>
      <c r="G122" s="260"/>
      <c r="H122" s="263">
        <v>42.972999999999999</v>
      </c>
      <c r="I122" s="264"/>
      <c r="J122" s="260"/>
      <c r="K122" s="260"/>
      <c r="L122" s="265"/>
      <c r="M122" s="266"/>
      <c r="N122" s="267"/>
      <c r="O122" s="267"/>
      <c r="P122" s="267"/>
      <c r="Q122" s="267"/>
      <c r="R122" s="267"/>
      <c r="S122" s="267"/>
      <c r="T122" s="268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T122" s="269" t="s">
        <v>143</v>
      </c>
      <c r="AU122" s="269" t="s">
        <v>87</v>
      </c>
      <c r="AV122" s="16" t="s">
        <v>129</v>
      </c>
      <c r="AW122" s="16" t="s">
        <v>37</v>
      </c>
      <c r="AX122" s="16" t="s">
        <v>84</v>
      </c>
      <c r="AY122" s="269" t="s">
        <v>122</v>
      </c>
    </row>
    <row r="123" s="2" customFormat="1" ht="21.75" customHeight="1">
      <c r="A123" s="41"/>
      <c r="B123" s="42"/>
      <c r="C123" s="208" t="s">
        <v>181</v>
      </c>
      <c r="D123" s="208" t="s">
        <v>124</v>
      </c>
      <c r="E123" s="209" t="s">
        <v>182</v>
      </c>
      <c r="F123" s="210" t="s">
        <v>183</v>
      </c>
      <c r="G123" s="211" t="s">
        <v>184</v>
      </c>
      <c r="H123" s="212">
        <v>788.154</v>
      </c>
      <c r="I123" s="213"/>
      <c r="J123" s="214">
        <f>ROUND(I123*H123,2)</f>
        <v>0</v>
      </c>
      <c r="K123" s="210" t="s">
        <v>128</v>
      </c>
      <c r="L123" s="47"/>
      <c r="M123" s="215" t="s">
        <v>19</v>
      </c>
      <c r="N123" s="216" t="s">
        <v>49</v>
      </c>
      <c r="O123" s="88"/>
      <c r="P123" s="217">
        <f>O123*H123</f>
        <v>0</v>
      </c>
      <c r="Q123" s="217">
        <v>0.00084000000000000003</v>
      </c>
      <c r="R123" s="217">
        <f>Q123*H123</f>
        <v>0.66204936000000003</v>
      </c>
      <c r="S123" s="217">
        <v>0</v>
      </c>
      <c r="T123" s="218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19" t="s">
        <v>129</v>
      </c>
      <c r="AT123" s="219" t="s">
        <v>124</v>
      </c>
      <c r="AU123" s="219" t="s">
        <v>87</v>
      </c>
      <c r="AY123" s="20" t="s">
        <v>122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20" t="s">
        <v>129</v>
      </c>
      <c r="BK123" s="220">
        <f>ROUND(I123*H123,2)</f>
        <v>0</v>
      </c>
      <c r="BL123" s="20" t="s">
        <v>129</v>
      </c>
      <c r="BM123" s="219" t="s">
        <v>185</v>
      </c>
    </row>
    <row r="124" s="2" customFormat="1">
      <c r="A124" s="41"/>
      <c r="B124" s="42"/>
      <c r="C124" s="43"/>
      <c r="D124" s="221" t="s">
        <v>131</v>
      </c>
      <c r="E124" s="43"/>
      <c r="F124" s="222" t="s">
        <v>186</v>
      </c>
      <c r="G124" s="43"/>
      <c r="H124" s="43"/>
      <c r="I124" s="223"/>
      <c r="J124" s="43"/>
      <c r="K124" s="43"/>
      <c r="L124" s="47"/>
      <c r="M124" s="224"/>
      <c r="N124" s="225"/>
      <c r="O124" s="88"/>
      <c r="P124" s="88"/>
      <c r="Q124" s="88"/>
      <c r="R124" s="88"/>
      <c r="S124" s="88"/>
      <c r="T124" s="89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131</v>
      </c>
      <c r="AU124" s="20" t="s">
        <v>87</v>
      </c>
    </row>
    <row r="125" s="13" customFormat="1">
      <c r="A125" s="13"/>
      <c r="B125" s="226"/>
      <c r="C125" s="227"/>
      <c r="D125" s="228" t="s">
        <v>143</v>
      </c>
      <c r="E125" s="229" t="s">
        <v>19</v>
      </c>
      <c r="F125" s="230" t="s">
        <v>187</v>
      </c>
      <c r="G125" s="227"/>
      <c r="H125" s="231">
        <v>249.458</v>
      </c>
      <c r="I125" s="232"/>
      <c r="J125" s="227"/>
      <c r="K125" s="227"/>
      <c r="L125" s="233"/>
      <c r="M125" s="234"/>
      <c r="N125" s="235"/>
      <c r="O125" s="235"/>
      <c r="P125" s="235"/>
      <c r="Q125" s="235"/>
      <c r="R125" s="235"/>
      <c r="S125" s="235"/>
      <c r="T125" s="23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7" t="s">
        <v>143</v>
      </c>
      <c r="AU125" s="237" t="s">
        <v>87</v>
      </c>
      <c r="AV125" s="13" t="s">
        <v>87</v>
      </c>
      <c r="AW125" s="13" t="s">
        <v>37</v>
      </c>
      <c r="AX125" s="13" t="s">
        <v>76</v>
      </c>
      <c r="AY125" s="237" t="s">
        <v>122</v>
      </c>
    </row>
    <row r="126" s="13" customFormat="1">
      <c r="A126" s="13"/>
      <c r="B126" s="226"/>
      <c r="C126" s="227"/>
      <c r="D126" s="228" t="s">
        <v>143</v>
      </c>
      <c r="E126" s="229" t="s">
        <v>19</v>
      </c>
      <c r="F126" s="230" t="s">
        <v>188</v>
      </c>
      <c r="G126" s="227"/>
      <c r="H126" s="231">
        <v>179.01499999999999</v>
      </c>
      <c r="I126" s="232"/>
      <c r="J126" s="227"/>
      <c r="K126" s="227"/>
      <c r="L126" s="233"/>
      <c r="M126" s="234"/>
      <c r="N126" s="235"/>
      <c r="O126" s="235"/>
      <c r="P126" s="235"/>
      <c r="Q126" s="235"/>
      <c r="R126" s="235"/>
      <c r="S126" s="235"/>
      <c r="T126" s="236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7" t="s">
        <v>143</v>
      </c>
      <c r="AU126" s="237" t="s">
        <v>87</v>
      </c>
      <c r="AV126" s="13" t="s">
        <v>87</v>
      </c>
      <c r="AW126" s="13" t="s">
        <v>37</v>
      </c>
      <c r="AX126" s="13" t="s">
        <v>76</v>
      </c>
      <c r="AY126" s="237" t="s">
        <v>122</v>
      </c>
    </row>
    <row r="127" s="13" customFormat="1">
      <c r="A127" s="13"/>
      <c r="B127" s="226"/>
      <c r="C127" s="227"/>
      <c r="D127" s="228" t="s">
        <v>143</v>
      </c>
      <c r="E127" s="229" t="s">
        <v>19</v>
      </c>
      <c r="F127" s="230" t="s">
        <v>189</v>
      </c>
      <c r="G127" s="227"/>
      <c r="H127" s="231">
        <v>260.60399999999998</v>
      </c>
      <c r="I127" s="232"/>
      <c r="J127" s="227"/>
      <c r="K127" s="227"/>
      <c r="L127" s="233"/>
      <c r="M127" s="234"/>
      <c r="N127" s="235"/>
      <c r="O127" s="235"/>
      <c r="P127" s="235"/>
      <c r="Q127" s="235"/>
      <c r="R127" s="235"/>
      <c r="S127" s="235"/>
      <c r="T127" s="23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7" t="s">
        <v>143</v>
      </c>
      <c r="AU127" s="237" t="s">
        <v>87</v>
      </c>
      <c r="AV127" s="13" t="s">
        <v>87</v>
      </c>
      <c r="AW127" s="13" t="s">
        <v>37</v>
      </c>
      <c r="AX127" s="13" t="s">
        <v>76</v>
      </c>
      <c r="AY127" s="237" t="s">
        <v>122</v>
      </c>
    </row>
    <row r="128" s="13" customFormat="1">
      <c r="A128" s="13"/>
      <c r="B128" s="226"/>
      <c r="C128" s="227"/>
      <c r="D128" s="228" t="s">
        <v>143</v>
      </c>
      <c r="E128" s="229" t="s">
        <v>19</v>
      </c>
      <c r="F128" s="230" t="s">
        <v>190</v>
      </c>
      <c r="G128" s="227"/>
      <c r="H128" s="231">
        <v>66.316999999999993</v>
      </c>
      <c r="I128" s="232"/>
      <c r="J128" s="227"/>
      <c r="K128" s="227"/>
      <c r="L128" s="233"/>
      <c r="M128" s="234"/>
      <c r="N128" s="235"/>
      <c r="O128" s="235"/>
      <c r="P128" s="235"/>
      <c r="Q128" s="235"/>
      <c r="R128" s="235"/>
      <c r="S128" s="235"/>
      <c r="T128" s="236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7" t="s">
        <v>143</v>
      </c>
      <c r="AU128" s="237" t="s">
        <v>87</v>
      </c>
      <c r="AV128" s="13" t="s">
        <v>87</v>
      </c>
      <c r="AW128" s="13" t="s">
        <v>37</v>
      </c>
      <c r="AX128" s="13" t="s">
        <v>76</v>
      </c>
      <c r="AY128" s="237" t="s">
        <v>122</v>
      </c>
    </row>
    <row r="129" s="13" customFormat="1">
      <c r="A129" s="13"/>
      <c r="B129" s="226"/>
      <c r="C129" s="227"/>
      <c r="D129" s="228" t="s">
        <v>143</v>
      </c>
      <c r="E129" s="229" t="s">
        <v>19</v>
      </c>
      <c r="F129" s="230" t="s">
        <v>191</v>
      </c>
      <c r="G129" s="227"/>
      <c r="H129" s="231">
        <v>11.52</v>
      </c>
      <c r="I129" s="232"/>
      <c r="J129" s="227"/>
      <c r="K129" s="227"/>
      <c r="L129" s="233"/>
      <c r="M129" s="234"/>
      <c r="N129" s="235"/>
      <c r="O129" s="235"/>
      <c r="P129" s="235"/>
      <c r="Q129" s="235"/>
      <c r="R129" s="235"/>
      <c r="S129" s="235"/>
      <c r="T129" s="23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7" t="s">
        <v>143</v>
      </c>
      <c r="AU129" s="237" t="s">
        <v>87</v>
      </c>
      <c r="AV129" s="13" t="s">
        <v>87</v>
      </c>
      <c r="AW129" s="13" t="s">
        <v>37</v>
      </c>
      <c r="AX129" s="13" t="s">
        <v>76</v>
      </c>
      <c r="AY129" s="237" t="s">
        <v>122</v>
      </c>
    </row>
    <row r="130" s="14" customFormat="1">
      <c r="A130" s="14"/>
      <c r="B130" s="238"/>
      <c r="C130" s="239"/>
      <c r="D130" s="228" t="s">
        <v>143</v>
      </c>
      <c r="E130" s="240" t="s">
        <v>19</v>
      </c>
      <c r="F130" s="241" t="s">
        <v>161</v>
      </c>
      <c r="G130" s="239"/>
      <c r="H130" s="240" t="s">
        <v>19</v>
      </c>
      <c r="I130" s="242"/>
      <c r="J130" s="239"/>
      <c r="K130" s="239"/>
      <c r="L130" s="243"/>
      <c r="M130" s="244"/>
      <c r="N130" s="245"/>
      <c r="O130" s="245"/>
      <c r="P130" s="245"/>
      <c r="Q130" s="245"/>
      <c r="R130" s="245"/>
      <c r="S130" s="245"/>
      <c r="T130" s="246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7" t="s">
        <v>143</v>
      </c>
      <c r="AU130" s="247" t="s">
        <v>87</v>
      </c>
      <c r="AV130" s="14" t="s">
        <v>84</v>
      </c>
      <c r="AW130" s="14" t="s">
        <v>37</v>
      </c>
      <c r="AX130" s="14" t="s">
        <v>76</v>
      </c>
      <c r="AY130" s="247" t="s">
        <v>122</v>
      </c>
    </row>
    <row r="131" s="13" customFormat="1">
      <c r="A131" s="13"/>
      <c r="B131" s="226"/>
      <c r="C131" s="227"/>
      <c r="D131" s="228" t="s">
        <v>143</v>
      </c>
      <c r="E131" s="229" t="s">
        <v>19</v>
      </c>
      <c r="F131" s="230" t="s">
        <v>192</v>
      </c>
      <c r="G131" s="227"/>
      <c r="H131" s="231">
        <v>21.239999999999998</v>
      </c>
      <c r="I131" s="232"/>
      <c r="J131" s="227"/>
      <c r="K131" s="227"/>
      <c r="L131" s="233"/>
      <c r="M131" s="234"/>
      <c r="N131" s="235"/>
      <c r="O131" s="235"/>
      <c r="P131" s="235"/>
      <c r="Q131" s="235"/>
      <c r="R131" s="235"/>
      <c r="S131" s="235"/>
      <c r="T131" s="23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7" t="s">
        <v>143</v>
      </c>
      <c r="AU131" s="237" t="s">
        <v>87</v>
      </c>
      <c r="AV131" s="13" t="s">
        <v>87</v>
      </c>
      <c r="AW131" s="13" t="s">
        <v>37</v>
      </c>
      <c r="AX131" s="13" t="s">
        <v>76</v>
      </c>
      <c r="AY131" s="237" t="s">
        <v>122</v>
      </c>
    </row>
    <row r="132" s="16" customFormat="1">
      <c r="A132" s="16"/>
      <c r="B132" s="259"/>
      <c r="C132" s="260"/>
      <c r="D132" s="228" t="s">
        <v>143</v>
      </c>
      <c r="E132" s="261" t="s">
        <v>19</v>
      </c>
      <c r="F132" s="262" t="s">
        <v>180</v>
      </c>
      <c r="G132" s="260"/>
      <c r="H132" s="263">
        <v>788.154</v>
      </c>
      <c r="I132" s="264"/>
      <c r="J132" s="260"/>
      <c r="K132" s="260"/>
      <c r="L132" s="265"/>
      <c r="M132" s="266"/>
      <c r="N132" s="267"/>
      <c r="O132" s="267"/>
      <c r="P132" s="267"/>
      <c r="Q132" s="267"/>
      <c r="R132" s="267"/>
      <c r="S132" s="267"/>
      <c r="T132" s="268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69" t="s">
        <v>143</v>
      </c>
      <c r="AU132" s="269" t="s">
        <v>87</v>
      </c>
      <c r="AV132" s="16" t="s">
        <v>129</v>
      </c>
      <c r="AW132" s="16" t="s">
        <v>37</v>
      </c>
      <c r="AX132" s="16" t="s">
        <v>84</v>
      </c>
      <c r="AY132" s="269" t="s">
        <v>122</v>
      </c>
    </row>
    <row r="133" s="2" customFormat="1" ht="24.15" customHeight="1">
      <c r="A133" s="41"/>
      <c r="B133" s="42"/>
      <c r="C133" s="208" t="s">
        <v>193</v>
      </c>
      <c r="D133" s="208" t="s">
        <v>124</v>
      </c>
      <c r="E133" s="209" t="s">
        <v>194</v>
      </c>
      <c r="F133" s="210" t="s">
        <v>195</v>
      </c>
      <c r="G133" s="211" t="s">
        <v>184</v>
      </c>
      <c r="H133" s="212">
        <v>788.154</v>
      </c>
      <c r="I133" s="213"/>
      <c r="J133" s="214">
        <f>ROUND(I133*H133,2)</f>
        <v>0</v>
      </c>
      <c r="K133" s="210" t="s">
        <v>128</v>
      </c>
      <c r="L133" s="47"/>
      <c r="M133" s="215" t="s">
        <v>19</v>
      </c>
      <c r="N133" s="216" t="s">
        <v>49</v>
      </c>
      <c r="O133" s="88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19" t="s">
        <v>129</v>
      </c>
      <c r="AT133" s="219" t="s">
        <v>124</v>
      </c>
      <c r="AU133" s="219" t="s">
        <v>87</v>
      </c>
      <c r="AY133" s="20" t="s">
        <v>122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20" t="s">
        <v>129</v>
      </c>
      <c r="BK133" s="220">
        <f>ROUND(I133*H133,2)</f>
        <v>0</v>
      </c>
      <c r="BL133" s="20" t="s">
        <v>129</v>
      </c>
      <c r="BM133" s="219" t="s">
        <v>196</v>
      </c>
    </row>
    <row r="134" s="2" customFormat="1">
      <c r="A134" s="41"/>
      <c r="B134" s="42"/>
      <c r="C134" s="43"/>
      <c r="D134" s="221" t="s">
        <v>131</v>
      </c>
      <c r="E134" s="43"/>
      <c r="F134" s="222" t="s">
        <v>197</v>
      </c>
      <c r="G134" s="43"/>
      <c r="H134" s="43"/>
      <c r="I134" s="223"/>
      <c r="J134" s="43"/>
      <c r="K134" s="43"/>
      <c r="L134" s="47"/>
      <c r="M134" s="224"/>
      <c r="N134" s="225"/>
      <c r="O134" s="88"/>
      <c r="P134" s="88"/>
      <c r="Q134" s="88"/>
      <c r="R134" s="88"/>
      <c r="S134" s="88"/>
      <c r="T134" s="89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131</v>
      </c>
      <c r="AU134" s="20" t="s">
        <v>87</v>
      </c>
    </row>
    <row r="135" s="13" customFormat="1">
      <c r="A135" s="13"/>
      <c r="B135" s="226"/>
      <c r="C135" s="227"/>
      <c r="D135" s="228" t="s">
        <v>143</v>
      </c>
      <c r="E135" s="229" t="s">
        <v>19</v>
      </c>
      <c r="F135" s="230" t="s">
        <v>198</v>
      </c>
      <c r="G135" s="227"/>
      <c r="H135" s="231">
        <v>788.154</v>
      </c>
      <c r="I135" s="232"/>
      <c r="J135" s="227"/>
      <c r="K135" s="227"/>
      <c r="L135" s="233"/>
      <c r="M135" s="234"/>
      <c r="N135" s="235"/>
      <c r="O135" s="235"/>
      <c r="P135" s="235"/>
      <c r="Q135" s="235"/>
      <c r="R135" s="235"/>
      <c r="S135" s="235"/>
      <c r="T135" s="236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7" t="s">
        <v>143</v>
      </c>
      <c r="AU135" s="237" t="s">
        <v>87</v>
      </c>
      <c r="AV135" s="13" t="s">
        <v>87</v>
      </c>
      <c r="AW135" s="13" t="s">
        <v>37</v>
      </c>
      <c r="AX135" s="13" t="s">
        <v>84</v>
      </c>
      <c r="AY135" s="237" t="s">
        <v>122</v>
      </c>
    </row>
    <row r="136" s="2" customFormat="1" ht="37.8" customHeight="1">
      <c r="A136" s="41"/>
      <c r="B136" s="42"/>
      <c r="C136" s="208" t="s">
        <v>199</v>
      </c>
      <c r="D136" s="208" t="s">
        <v>124</v>
      </c>
      <c r="E136" s="209" t="s">
        <v>200</v>
      </c>
      <c r="F136" s="210" t="s">
        <v>201</v>
      </c>
      <c r="G136" s="211" t="s">
        <v>153</v>
      </c>
      <c r="H136" s="212">
        <v>282.00400000000002</v>
      </c>
      <c r="I136" s="213"/>
      <c r="J136" s="214">
        <f>ROUND(I136*H136,2)</f>
        <v>0</v>
      </c>
      <c r="K136" s="210" t="s">
        <v>128</v>
      </c>
      <c r="L136" s="47"/>
      <c r="M136" s="215" t="s">
        <v>19</v>
      </c>
      <c r="N136" s="216" t="s">
        <v>49</v>
      </c>
      <c r="O136" s="88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9" t="s">
        <v>129</v>
      </c>
      <c r="AT136" s="219" t="s">
        <v>124</v>
      </c>
      <c r="AU136" s="219" t="s">
        <v>87</v>
      </c>
      <c r="AY136" s="20" t="s">
        <v>122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20" t="s">
        <v>129</v>
      </c>
      <c r="BK136" s="220">
        <f>ROUND(I136*H136,2)</f>
        <v>0</v>
      </c>
      <c r="BL136" s="20" t="s">
        <v>129</v>
      </c>
      <c r="BM136" s="219" t="s">
        <v>202</v>
      </c>
    </row>
    <row r="137" s="2" customFormat="1">
      <c r="A137" s="41"/>
      <c r="B137" s="42"/>
      <c r="C137" s="43"/>
      <c r="D137" s="221" t="s">
        <v>131</v>
      </c>
      <c r="E137" s="43"/>
      <c r="F137" s="222" t="s">
        <v>203</v>
      </c>
      <c r="G137" s="43"/>
      <c r="H137" s="43"/>
      <c r="I137" s="223"/>
      <c r="J137" s="43"/>
      <c r="K137" s="43"/>
      <c r="L137" s="47"/>
      <c r="M137" s="224"/>
      <c r="N137" s="225"/>
      <c r="O137" s="88"/>
      <c r="P137" s="88"/>
      <c r="Q137" s="88"/>
      <c r="R137" s="88"/>
      <c r="S137" s="88"/>
      <c r="T137" s="89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131</v>
      </c>
      <c r="AU137" s="20" t="s">
        <v>87</v>
      </c>
    </row>
    <row r="138" s="13" customFormat="1">
      <c r="A138" s="13"/>
      <c r="B138" s="226"/>
      <c r="C138" s="227"/>
      <c r="D138" s="228" t="s">
        <v>143</v>
      </c>
      <c r="E138" s="229" t="s">
        <v>19</v>
      </c>
      <c r="F138" s="230" t="s">
        <v>204</v>
      </c>
      <c r="G138" s="227"/>
      <c r="H138" s="231">
        <v>282.00400000000002</v>
      </c>
      <c r="I138" s="232"/>
      <c r="J138" s="227"/>
      <c r="K138" s="227"/>
      <c r="L138" s="233"/>
      <c r="M138" s="234"/>
      <c r="N138" s="235"/>
      <c r="O138" s="235"/>
      <c r="P138" s="235"/>
      <c r="Q138" s="235"/>
      <c r="R138" s="235"/>
      <c r="S138" s="235"/>
      <c r="T138" s="23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7" t="s">
        <v>143</v>
      </c>
      <c r="AU138" s="237" t="s">
        <v>87</v>
      </c>
      <c r="AV138" s="13" t="s">
        <v>87</v>
      </c>
      <c r="AW138" s="13" t="s">
        <v>37</v>
      </c>
      <c r="AX138" s="13" t="s">
        <v>84</v>
      </c>
      <c r="AY138" s="237" t="s">
        <v>122</v>
      </c>
    </row>
    <row r="139" s="2" customFormat="1" ht="37.8" customHeight="1">
      <c r="A139" s="41"/>
      <c r="B139" s="42"/>
      <c r="C139" s="208" t="s">
        <v>205</v>
      </c>
      <c r="D139" s="208" t="s">
        <v>124</v>
      </c>
      <c r="E139" s="209" t="s">
        <v>206</v>
      </c>
      <c r="F139" s="210" t="s">
        <v>207</v>
      </c>
      <c r="G139" s="211" t="s">
        <v>153</v>
      </c>
      <c r="H139" s="212">
        <v>153.291</v>
      </c>
      <c r="I139" s="213"/>
      <c r="J139" s="214">
        <f>ROUND(I139*H139,2)</f>
        <v>0</v>
      </c>
      <c r="K139" s="210" t="s">
        <v>128</v>
      </c>
      <c r="L139" s="47"/>
      <c r="M139" s="215" t="s">
        <v>19</v>
      </c>
      <c r="N139" s="216" t="s">
        <v>49</v>
      </c>
      <c r="O139" s="88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19" t="s">
        <v>129</v>
      </c>
      <c r="AT139" s="219" t="s">
        <v>124</v>
      </c>
      <c r="AU139" s="219" t="s">
        <v>87</v>
      </c>
      <c r="AY139" s="20" t="s">
        <v>122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20" t="s">
        <v>129</v>
      </c>
      <c r="BK139" s="220">
        <f>ROUND(I139*H139,2)</f>
        <v>0</v>
      </c>
      <c r="BL139" s="20" t="s">
        <v>129</v>
      </c>
      <c r="BM139" s="219" t="s">
        <v>208</v>
      </c>
    </row>
    <row r="140" s="2" customFormat="1">
      <c r="A140" s="41"/>
      <c r="B140" s="42"/>
      <c r="C140" s="43"/>
      <c r="D140" s="221" t="s">
        <v>131</v>
      </c>
      <c r="E140" s="43"/>
      <c r="F140" s="222" t="s">
        <v>209</v>
      </c>
      <c r="G140" s="43"/>
      <c r="H140" s="43"/>
      <c r="I140" s="223"/>
      <c r="J140" s="43"/>
      <c r="K140" s="43"/>
      <c r="L140" s="47"/>
      <c r="M140" s="224"/>
      <c r="N140" s="225"/>
      <c r="O140" s="88"/>
      <c r="P140" s="88"/>
      <c r="Q140" s="88"/>
      <c r="R140" s="88"/>
      <c r="S140" s="88"/>
      <c r="T140" s="89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131</v>
      </c>
      <c r="AU140" s="20" t="s">
        <v>87</v>
      </c>
    </row>
    <row r="141" s="13" customFormat="1">
      <c r="A141" s="13"/>
      <c r="B141" s="226"/>
      <c r="C141" s="227"/>
      <c r="D141" s="228" t="s">
        <v>143</v>
      </c>
      <c r="E141" s="229" t="s">
        <v>19</v>
      </c>
      <c r="F141" s="230" t="s">
        <v>210</v>
      </c>
      <c r="G141" s="227"/>
      <c r="H141" s="231">
        <v>153.291</v>
      </c>
      <c r="I141" s="232"/>
      <c r="J141" s="227"/>
      <c r="K141" s="227"/>
      <c r="L141" s="233"/>
      <c r="M141" s="234"/>
      <c r="N141" s="235"/>
      <c r="O141" s="235"/>
      <c r="P141" s="235"/>
      <c r="Q141" s="235"/>
      <c r="R141" s="235"/>
      <c r="S141" s="235"/>
      <c r="T141" s="236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7" t="s">
        <v>143</v>
      </c>
      <c r="AU141" s="237" t="s">
        <v>87</v>
      </c>
      <c r="AV141" s="13" t="s">
        <v>87</v>
      </c>
      <c r="AW141" s="13" t="s">
        <v>37</v>
      </c>
      <c r="AX141" s="13" t="s">
        <v>84</v>
      </c>
      <c r="AY141" s="237" t="s">
        <v>122</v>
      </c>
    </row>
    <row r="142" s="2" customFormat="1" ht="37.8" customHeight="1">
      <c r="A142" s="41"/>
      <c r="B142" s="42"/>
      <c r="C142" s="208" t="s">
        <v>8</v>
      </c>
      <c r="D142" s="208" t="s">
        <v>124</v>
      </c>
      <c r="E142" s="209" t="s">
        <v>211</v>
      </c>
      <c r="F142" s="210" t="s">
        <v>212</v>
      </c>
      <c r="G142" s="211" t="s">
        <v>153</v>
      </c>
      <c r="H142" s="212">
        <v>153.291</v>
      </c>
      <c r="I142" s="213"/>
      <c r="J142" s="214">
        <f>ROUND(I142*H142,2)</f>
        <v>0</v>
      </c>
      <c r="K142" s="210" t="s">
        <v>128</v>
      </c>
      <c r="L142" s="47"/>
      <c r="M142" s="215" t="s">
        <v>19</v>
      </c>
      <c r="N142" s="216" t="s">
        <v>49</v>
      </c>
      <c r="O142" s="88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19" t="s">
        <v>129</v>
      </c>
      <c r="AT142" s="219" t="s">
        <v>124</v>
      </c>
      <c r="AU142" s="219" t="s">
        <v>87</v>
      </c>
      <c r="AY142" s="20" t="s">
        <v>122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20" t="s">
        <v>129</v>
      </c>
      <c r="BK142" s="220">
        <f>ROUND(I142*H142,2)</f>
        <v>0</v>
      </c>
      <c r="BL142" s="20" t="s">
        <v>129</v>
      </c>
      <c r="BM142" s="219" t="s">
        <v>213</v>
      </c>
    </row>
    <row r="143" s="2" customFormat="1">
      <c r="A143" s="41"/>
      <c r="B143" s="42"/>
      <c r="C143" s="43"/>
      <c r="D143" s="221" t="s">
        <v>131</v>
      </c>
      <c r="E143" s="43"/>
      <c r="F143" s="222" t="s">
        <v>214</v>
      </c>
      <c r="G143" s="43"/>
      <c r="H143" s="43"/>
      <c r="I143" s="223"/>
      <c r="J143" s="43"/>
      <c r="K143" s="43"/>
      <c r="L143" s="47"/>
      <c r="M143" s="224"/>
      <c r="N143" s="225"/>
      <c r="O143" s="88"/>
      <c r="P143" s="88"/>
      <c r="Q143" s="88"/>
      <c r="R143" s="88"/>
      <c r="S143" s="88"/>
      <c r="T143" s="89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131</v>
      </c>
      <c r="AU143" s="20" t="s">
        <v>87</v>
      </c>
    </row>
    <row r="144" s="13" customFormat="1">
      <c r="A144" s="13"/>
      <c r="B144" s="226"/>
      <c r="C144" s="227"/>
      <c r="D144" s="228" t="s">
        <v>143</v>
      </c>
      <c r="E144" s="229" t="s">
        <v>19</v>
      </c>
      <c r="F144" s="230" t="s">
        <v>215</v>
      </c>
      <c r="G144" s="227"/>
      <c r="H144" s="231">
        <v>153.291</v>
      </c>
      <c r="I144" s="232"/>
      <c r="J144" s="227"/>
      <c r="K144" s="227"/>
      <c r="L144" s="233"/>
      <c r="M144" s="234"/>
      <c r="N144" s="235"/>
      <c r="O144" s="235"/>
      <c r="P144" s="235"/>
      <c r="Q144" s="235"/>
      <c r="R144" s="235"/>
      <c r="S144" s="235"/>
      <c r="T144" s="23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7" t="s">
        <v>143</v>
      </c>
      <c r="AU144" s="237" t="s">
        <v>87</v>
      </c>
      <c r="AV144" s="13" t="s">
        <v>87</v>
      </c>
      <c r="AW144" s="13" t="s">
        <v>37</v>
      </c>
      <c r="AX144" s="13" t="s">
        <v>84</v>
      </c>
      <c r="AY144" s="237" t="s">
        <v>122</v>
      </c>
    </row>
    <row r="145" s="2" customFormat="1" ht="24.15" customHeight="1">
      <c r="A145" s="41"/>
      <c r="B145" s="42"/>
      <c r="C145" s="208" t="s">
        <v>216</v>
      </c>
      <c r="D145" s="208" t="s">
        <v>124</v>
      </c>
      <c r="E145" s="209" t="s">
        <v>217</v>
      </c>
      <c r="F145" s="210" t="s">
        <v>218</v>
      </c>
      <c r="G145" s="211" t="s">
        <v>153</v>
      </c>
      <c r="H145" s="212">
        <v>282.00400000000002</v>
      </c>
      <c r="I145" s="213"/>
      <c r="J145" s="214">
        <f>ROUND(I145*H145,2)</f>
        <v>0</v>
      </c>
      <c r="K145" s="210" t="s">
        <v>128</v>
      </c>
      <c r="L145" s="47"/>
      <c r="M145" s="215" t="s">
        <v>19</v>
      </c>
      <c r="N145" s="216" t="s">
        <v>49</v>
      </c>
      <c r="O145" s="88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19" t="s">
        <v>129</v>
      </c>
      <c r="AT145" s="219" t="s">
        <v>124</v>
      </c>
      <c r="AU145" s="219" t="s">
        <v>87</v>
      </c>
      <c r="AY145" s="20" t="s">
        <v>122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20" t="s">
        <v>129</v>
      </c>
      <c r="BK145" s="220">
        <f>ROUND(I145*H145,2)</f>
        <v>0</v>
      </c>
      <c r="BL145" s="20" t="s">
        <v>129</v>
      </c>
      <c r="BM145" s="219" t="s">
        <v>219</v>
      </c>
    </row>
    <row r="146" s="2" customFormat="1">
      <c r="A146" s="41"/>
      <c r="B146" s="42"/>
      <c r="C146" s="43"/>
      <c r="D146" s="221" t="s">
        <v>131</v>
      </c>
      <c r="E146" s="43"/>
      <c r="F146" s="222" t="s">
        <v>220</v>
      </c>
      <c r="G146" s="43"/>
      <c r="H146" s="43"/>
      <c r="I146" s="223"/>
      <c r="J146" s="43"/>
      <c r="K146" s="43"/>
      <c r="L146" s="47"/>
      <c r="M146" s="224"/>
      <c r="N146" s="225"/>
      <c r="O146" s="88"/>
      <c r="P146" s="88"/>
      <c r="Q146" s="88"/>
      <c r="R146" s="88"/>
      <c r="S146" s="88"/>
      <c r="T146" s="89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131</v>
      </c>
      <c r="AU146" s="20" t="s">
        <v>87</v>
      </c>
    </row>
    <row r="147" s="13" customFormat="1">
      <c r="A147" s="13"/>
      <c r="B147" s="226"/>
      <c r="C147" s="227"/>
      <c r="D147" s="228" t="s">
        <v>143</v>
      </c>
      <c r="E147" s="229" t="s">
        <v>19</v>
      </c>
      <c r="F147" s="230" t="s">
        <v>204</v>
      </c>
      <c r="G147" s="227"/>
      <c r="H147" s="231">
        <v>282.00400000000002</v>
      </c>
      <c r="I147" s="232"/>
      <c r="J147" s="227"/>
      <c r="K147" s="227"/>
      <c r="L147" s="233"/>
      <c r="M147" s="234"/>
      <c r="N147" s="235"/>
      <c r="O147" s="235"/>
      <c r="P147" s="235"/>
      <c r="Q147" s="235"/>
      <c r="R147" s="235"/>
      <c r="S147" s="235"/>
      <c r="T147" s="23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7" t="s">
        <v>143</v>
      </c>
      <c r="AU147" s="237" t="s">
        <v>87</v>
      </c>
      <c r="AV147" s="13" t="s">
        <v>87</v>
      </c>
      <c r="AW147" s="13" t="s">
        <v>37</v>
      </c>
      <c r="AX147" s="13" t="s">
        <v>84</v>
      </c>
      <c r="AY147" s="237" t="s">
        <v>122</v>
      </c>
    </row>
    <row r="148" s="2" customFormat="1" ht="24.15" customHeight="1">
      <c r="A148" s="41"/>
      <c r="B148" s="42"/>
      <c r="C148" s="208" t="s">
        <v>221</v>
      </c>
      <c r="D148" s="208" t="s">
        <v>124</v>
      </c>
      <c r="E148" s="209" t="s">
        <v>222</v>
      </c>
      <c r="F148" s="210" t="s">
        <v>223</v>
      </c>
      <c r="G148" s="211" t="s">
        <v>224</v>
      </c>
      <c r="H148" s="212">
        <v>582.50599999999997</v>
      </c>
      <c r="I148" s="213"/>
      <c r="J148" s="214">
        <f>ROUND(I148*H148,2)</f>
        <v>0</v>
      </c>
      <c r="K148" s="210" t="s">
        <v>128</v>
      </c>
      <c r="L148" s="47"/>
      <c r="M148" s="215" t="s">
        <v>19</v>
      </c>
      <c r="N148" s="216" t="s">
        <v>49</v>
      </c>
      <c r="O148" s="88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19" t="s">
        <v>129</v>
      </c>
      <c r="AT148" s="219" t="s">
        <v>124</v>
      </c>
      <c r="AU148" s="219" t="s">
        <v>87</v>
      </c>
      <c r="AY148" s="20" t="s">
        <v>122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20" t="s">
        <v>129</v>
      </c>
      <c r="BK148" s="220">
        <f>ROUND(I148*H148,2)</f>
        <v>0</v>
      </c>
      <c r="BL148" s="20" t="s">
        <v>129</v>
      </c>
      <c r="BM148" s="219" t="s">
        <v>225</v>
      </c>
    </row>
    <row r="149" s="2" customFormat="1">
      <c r="A149" s="41"/>
      <c r="B149" s="42"/>
      <c r="C149" s="43"/>
      <c r="D149" s="221" t="s">
        <v>131</v>
      </c>
      <c r="E149" s="43"/>
      <c r="F149" s="222" t="s">
        <v>226</v>
      </c>
      <c r="G149" s="43"/>
      <c r="H149" s="43"/>
      <c r="I149" s="223"/>
      <c r="J149" s="43"/>
      <c r="K149" s="43"/>
      <c r="L149" s="47"/>
      <c r="M149" s="224"/>
      <c r="N149" s="225"/>
      <c r="O149" s="88"/>
      <c r="P149" s="88"/>
      <c r="Q149" s="88"/>
      <c r="R149" s="88"/>
      <c r="S149" s="88"/>
      <c r="T149" s="89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131</v>
      </c>
      <c r="AU149" s="20" t="s">
        <v>87</v>
      </c>
    </row>
    <row r="150" s="13" customFormat="1">
      <c r="A150" s="13"/>
      <c r="B150" s="226"/>
      <c r="C150" s="227"/>
      <c r="D150" s="228" t="s">
        <v>143</v>
      </c>
      <c r="E150" s="229" t="s">
        <v>19</v>
      </c>
      <c r="F150" s="230" t="s">
        <v>227</v>
      </c>
      <c r="G150" s="227"/>
      <c r="H150" s="231">
        <v>582.50599999999997</v>
      </c>
      <c r="I150" s="232"/>
      <c r="J150" s="227"/>
      <c r="K150" s="227"/>
      <c r="L150" s="233"/>
      <c r="M150" s="234"/>
      <c r="N150" s="235"/>
      <c r="O150" s="235"/>
      <c r="P150" s="235"/>
      <c r="Q150" s="235"/>
      <c r="R150" s="235"/>
      <c r="S150" s="235"/>
      <c r="T150" s="23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7" t="s">
        <v>143</v>
      </c>
      <c r="AU150" s="237" t="s">
        <v>87</v>
      </c>
      <c r="AV150" s="13" t="s">
        <v>87</v>
      </c>
      <c r="AW150" s="13" t="s">
        <v>37</v>
      </c>
      <c r="AX150" s="13" t="s">
        <v>84</v>
      </c>
      <c r="AY150" s="237" t="s">
        <v>122</v>
      </c>
    </row>
    <row r="151" s="2" customFormat="1" ht="24.15" customHeight="1">
      <c r="A151" s="41"/>
      <c r="B151" s="42"/>
      <c r="C151" s="208" t="s">
        <v>228</v>
      </c>
      <c r="D151" s="208" t="s">
        <v>124</v>
      </c>
      <c r="E151" s="209" t="s">
        <v>229</v>
      </c>
      <c r="F151" s="210" t="s">
        <v>230</v>
      </c>
      <c r="G151" s="211" t="s">
        <v>153</v>
      </c>
      <c r="H151" s="212">
        <v>306.58199999999999</v>
      </c>
      <c r="I151" s="213"/>
      <c r="J151" s="214">
        <f>ROUND(I151*H151,2)</f>
        <v>0</v>
      </c>
      <c r="K151" s="210" t="s">
        <v>128</v>
      </c>
      <c r="L151" s="47"/>
      <c r="M151" s="215" t="s">
        <v>19</v>
      </c>
      <c r="N151" s="216" t="s">
        <v>49</v>
      </c>
      <c r="O151" s="88"/>
      <c r="P151" s="217">
        <f>O151*H151</f>
        <v>0</v>
      </c>
      <c r="Q151" s="217">
        <v>0</v>
      </c>
      <c r="R151" s="217">
        <f>Q151*H151</f>
        <v>0</v>
      </c>
      <c r="S151" s="217">
        <v>0</v>
      </c>
      <c r="T151" s="218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9" t="s">
        <v>129</v>
      </c>
      <c r="AT151" s="219" t="s">
        <v>124</v>
      </c>
      <c r="AU151" s="219" t="s">
        <v>87</v>
      </c>
      <c r="AY151" s="20" t="s">
        <v>122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20" t="s">
        <v>129</v>
      </c>
      <c r="BK151" s="220">
        <f>ROUND(I151*H151,2)</f>
        <v>0</v>
      </c>
      <c r="BL151" s="20" t="s">
        <v>129</v>
      </c>
      <c r="BM151" s="219" t="s">
        <v>231</v>
      </c>
    </row>
    <row r="152" s="2" customFormat="1">
      <c r="A152" s="41"/>
      <c r="B152" s="42"/>
      <c r="C152" s="43"/>
      <c r="D152" s="221" t="s">
        <v>131</v>
      </c>
      <c r="E152" s="43"/>
      <c r="F152" s="222" t="s">
        <v>232</v>
      </c>
      <c r="G152" s="43"/>
      <c r="H152" s="43"/>
      <c r="I152" s="223"/>
      <c r="J152" s="43"/>
      <c r="K152" s="43"/>
      <c r="L152" s="47"/>
      <c r="M152" s="224"/>
      <c r="N152" s="225"/>
      <c r="O152" s="88"/>
      <c r="P152" s="88"/>
      <c r="Q152" s="88"/>
      <c r="R152" s="88"/>
      <c r="S152" s="88"/>
      <c r="T152" s="89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131</v>
      </c>
      <c r="AU152" s="20" t="s">
        <v>87</v>
      </c>
    </row>
    <row r="153" s="13" customFormat="1">
      <c r="A153" s="13"/>
      <c r="B153" s="226"/>
      <c r="C153" s="227"/>
      <c r="D153" s="228" t="s">
        <v>143</v>
      </c>
      <c r="E153" s="229" t="s">
        <v>19</v>
      </c>
      <c r="F153" s="230" t="s">
        <v>233</v>
      </c>
      <c r="G153" s="227"/>
      <c r="H153" s="231">
        <v>306.58199999999999</v>
      </c>
      <c r="I153" s="232"/>
      <c r="J153" s="227"/>
      <c r="K153" s="227"/>
      <c r="L153" s="233"/>
      <c r="M153" s="234"/>
      <c r="N153" s="235"/>
      <c r="O153" s="235"/>
      <c r="P153" s="235"/>
      <c r="Q153" s="235"/>
      <c r="R153" s="235"/>
      <c r="S153" s="235"/>
      <c r="T153" s="23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7" t="s">
        <v>143</v>
      </c>
      <c r="AU153" s="237" t="s">
        <v>87</v>
      </c>
      <c r="AV153" s="13" t="s">
        <v>87</v>
      </c>
      <c r="AW153" s="13" t="s">
        <v>37</v>
      </c>
      <c r="AX153" s="13" t="s">
        <v>84</v>
      </c>
      <c r="AY153" s="237" t="s">
        <v>122</v>
      </c>
    </row>
    <row r="154" s="2" customFormat="1" ht="24.15" customHeight="1">
      <c r="A154" s="41"/>
      <c r="B154" s="42"/>
      <c r="C154" s="208" t="s">
        <v>234</v>
      </c>
      <c r="D154" s="208" t="s">
        <v>124</v>
      </c>
      <c r="E154" s="209" t="s">
        <v>235</v>
      </c>
      <c r="F154" s="210" t="s">
        <v>236</v>
      </c>
      <c r="G154" s="211" t="s">
        <v>153</v>
      </c>
      <c r="H154" s="212">
        <v>192.006</v>
      </c>
      <c r="I154" s="213"/>
      <c r="J154" s="214">
        <f>ROUND(I154*H154,2)</f>
        <v>0</v>
      </c>
      <c r="K154" s="210" t="s">
        <v>128</v>
      </c>
      <c r="L154" s="47"/>
      <c r="M154" s="215" t="s">
        <v>19</v>
      </c>
      <c r="N154" s="216" t="s">
        <v>49</v>
      </c>
      <c r="O154" s="88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9" t="s">
        <v>129</v>
      </c>
      <c r="AT154" s="219" t="s">
        <v>124</v>
      </c>
      <c r="AU154" s="219" t="s">
        <v>87</v>
      </c>
      <c r="AY154" s="20" t="s">
        <v>122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20" t="s">
        <v>129</v>
      </c>
      <c r="BK154" s="220">
        <f>ROUND(I154*H154,2)</f>
        <v>0</v>
      </c>
      <c r="BL154" s="20" t="s">
        <v>129</v>
      </c>
      <c r="BM154" s="219" t="s">
        <v>237</v>
      </c>
    </row>
    <row r="155" s="2" customFormat="1">
      <c r="A155" s="41"/>
      <c r="B155" s="42"/>
      <c r="C155" s="43"/>
      <c r="D155" s="221" t="s">
        <v>131</v>
      </c>
      <c r="E155" s="43"/>
      <c r="F155" s="222" t="s">
        <v>238</v>
      </c>
      <c r="G155" s="43"/>
      <c r="H155" s="43"/>
      <c r="I155" s="223"/>
      <c r="J155" s="43"/>
      <c r="K155" s="43"/>
      <c r="L155" s="47"/>
      <c r="M155" s="224"/>
      <c r="N155" s="225"/>
      <c r="O155" s="88"/>
      <c r="P155" s="88"/>
      <c r="Q155" s="88"/>
      <c r="R155" s="88"/>
      <c r="S155" s="88"/>
      <c r="T155" s="89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131</v>
      </c>
      <c r="AU155" s="20" t="s">
        <v>87</v>
      </c>
    </row>
    <row r="156" s="13" customFormat="1">
      <c r="A156" s="13"/>
      <c r="B156" s="226"/>
      <c r="C156" s="227"/>
      <c r="D156" s="228" t="s">
        <v>143</v>
      </c>
      <c r="E156" s="229" t="s">
        <v>19</v>
      </c>
      <c r="F156" s="230" t="s">
        <v>239</v>
      </c>
      <c r="G156" s="227"/>
      <c r="H156" s="231">
        <v>306.58199999999999</v>
      </c>
      <c r="I156" s="232"/>
      <c r="J156" s="227"/>
      <c r="K156" s="227"/>
      <c r="L156" s="233"/>
      <c r="M156" s="234"/>
      <c r="N156" s="235"/>
      <c r="O156" s="235"/>
      <c r="P156" s="235"/>
      <c r="Q156" s="235"/>
      <c r="R156" s="235"/>
      <c r="S156" s="235"/>
      <c r="T156" s="23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7" t="s">
        <v>143</v>
      </c>
      <c r="AU156" s="237" t="s">
        <v>87</v>
      </c>
      <c r="AV156" s="13" t="s">
        <v>87</v>
      </c>
      <c r="AW156" s="13" t="s">
        <v>37</v>
      </c>
      <c r="AX156" s="13" t="s">
        <v>76</v>
      </c>
      <c r="AY156" s="237" t="s">
        <v>122</v>
      </c>
    </row>
    <row r="157" s="13" customFormat="1">
      <c r="A157" s="13"/>
      <c r="B157" s="226"/>
      <c r="C157" s="227"/>
      <c r="D157" s="228" t="s">
        <v>143</v>
      </c>
      <c r="E157" s="229" t="s">
        <v>19</v>
      </c>
      <c r="F157" s="230" t="s">
        <v>240</v>
      </c>
      <c r="G157" s="227"/>
      <c r="H157" s="231">
        <v>-111.94499999999999</v>
      </c>
      <c r="I157" s="232"/>
      <c r="J157" s="227"/>
      <c r="K157" s="227"/>
      <c r="L157" s="233"/>
      <c r="M157" s="234"/>
      <c r="N157" s="235"/>
      <c r="O157" s="235"/>
      <c r="P157" s="235"/>
      <c r="Q157" s="235"/>
      <c r="R157" s="235"/>
      <c r="S157" s="235"/>
      <c r="T157" s="23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7" t="s">
        <v>143</v>
      </c>
      <c r="AU157" s="237" t="s">
        <v>87</v>
      </c>
      <c r="AV157" s="13" t="s">
        <v>87</v>
      </c>
      <c r="AW157" s="13" t="s">
        <v>37</v>
      </c>
      <c r="AX157" s="13" t="s">
        <v>76</v>
      </c>
      <c r="AY157" s="237" t="s">
        <v>122</v>
      </c>
    </row>
    <row r="158" s="14" customFormat="1">
      <c r="A158" s="14"/>
      <c r="B158" s="238"/>
      <c r="C158" s="239"/>
      <c r="D158" s="228" t="s">
        <v>143</v>
      </c>
      <c r="E158" s="240" t="s">
        <v>19</v>
      </c>
      <c r="F158" s="241" t="s">
        <v>161</v>
      </c>
      <c r="G158" s="239"/>
      <c r="H158" s="240" t="s">
        <v>19</v>
      </c>
      <c r="I158" s="242"/>
      <c r="J158" s="239"/>
      <c r="K158" s="239"/>
      <c r="L158" s="243"/>
      <c r="M158" s="244"/>
      <c r="N158" s="245"/>
      <c r="O158" s="245"/>
      <c r="P158" s="245"/>
      <c r="Q158" s="245"/>
      <c r="R158" s="245"/>
      <c r="S158" s="245"/>
      <c r="T158" s="246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7" t="s">
        <v>143</v>
      </c>
      <c r="AU158" s="247" t="s">
        <v>87</v>
      </c>
      <c r="AV158" s="14" t="s">
        <v>84</v>
      </c>
      <c r="AW158" s="14" t="s">
        <v>37</v>
      </c>
      <c r="AX158" s="14" t="s">
        <v>76</v>
      </c>
      <c r="AY158" s="247" t="s">
        <v>122</v>
      </c>
    </row>
    <row r="159" s="13" customFormat="1">
      <c r="A159" s="13"/>
      <c r="B159" s="226"/>
      <c r="C159" s="227"/>
      <c r="D159" s="228" t="s">
        <v>143</v>
      </c>
      <c r="E159" s="229" t="s">
        <v>19</v>
      </c>
      <c r="F159" s="230" t="s">
        <v>241</v>
      </c>
      <c r="G159" s="227"/>
      <c r="H159" s="231">
        <v>-2.6309999999999998</v>
      </c>
      <c r="I159" s="232"/>
      <c r="J159" s="227"/>
      <c r="K159" s="227"/>
      <c r="L159" s="233"/>
      <c r="M159" s="234"/>
      <c r="N159" s="235"/>
      <c r="O159" s="235"/>
      <c r="P159" s="235"/>
      <c r="Q159" s="235"/>
      <c r="R159" s="235"/>
      <c r="S159" s="235"/>
      <c r="T159" s="23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7" t="s">
        <v>143</v>
      </c>
      <c r="AU159" s="237" t="s">
        <v>87</v>
      </c>
      <c r="AV159" s="13" t="s">
        <v>87</v>
      </c>
      <c r="AW159" s="13" t="s">
        <v>37</v>
      </c>
      <c r="AX159" s="13" t="s">
        <v>76</v>
      </c>
      <c r="AY159" s="237" t="s">
        <v>122</v>
      </c>
    </row>
    <row r="160" s="14" customFormat="1">
      <c r="A160" s="14"/>
      <c r="B160" s="238"/>
      <c r="C160" s="239"/>
      <c r="D160" s="228" t="s">
        <v>143</v>
      </c>
      <c r="E160" s="240" t="s">
        <v>19</v>
      </c>
      <c r="F160" s="241" t="s">
        <v>242</v>
      </c>
      <c r="G160" s="239"/>
      <c r="H160" s="240" t="s">
        <v>19</v>
      </c>
      <c r="I160" s="242"/>
      <c r="J160" s="239"/>
      <c r="K160" s="239"/>
      <c r="L160" s="243"/>
      <c r="M160" s="244"/>
      <c r="N160" s="245"/>
      <c r="O160" s="245"/>
      <c r="P160" s="245"/>
      <c r="Q160" s="245"/>
      <c r="R160" s="245"/>
      <c r="S160" s="245"/>
      <c r="T160" s="246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7" t="s">
        <v>143</v>
      </c>
      <c r="AU160" s="247" t="s">
        <v>87</v>
      </c>
      <c r="AV160" s="14" t="s">
        <v>84</v>
      </c>
      <c r="AW160" s="14" t="s">
        <v>37</v>
      </c>
      <c r="AX160" s="14" t="s">
        <v>76</v>
      </c>
      <c r="AY160" s="247" t="s">
        <v>122</v>
      </c>
    </row>
    <row r="161" s="16" customFormat="1">
      <c r="A161" s="16"/>
      <c r="B161" s="259"/>
      <c r="C161" s="260"/>
      <c r="D161" s="228" t="s">
        <v>143</v>
      </c>
      <c r="E161" s="261" t="s">
        <v>19</v>
      </c>
      <c r="F161" s="262" t="s">
        <v>180</v>
      </c>
      <c r="G161" s="260"/>
      <c r="H161" s="263">
        <v>192.006</v>
      </c>
      <c r="I161" s="264"/>
      <c r="J161" s="260"/>
      <c r="K161" s="260"/>
      <c r="L161" s="265"/>
      <c r="M161" s="266"/>
      <c r="N161" s="267"/>
      <c r="O161" s="267"/>
      <c r="P161" s="267"/>
      <c r="Q161" s="267"/>
      <c r="R161" s="267"/>
      <c r="S161" s="267"/>
      <c r="T161" s="268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69" t="s">
        <v>143</v>
      </c>
      <c r="AU161" s="269" t="s">
        <v>87</v>
      </c>
      <c r="AV161" s="16" t="s">
        <v>129</v>
      </c>
      <c r="AW161" s="16" t="s">
        <v>37</v>
      </c>
      <c r="AX161" s="16" t="s">
        <v>84</v>
      </c>
      <c r="AY161" s="269" t="s">
        <v>122</v>
      </c>
    </row>
    <row r="162" s="2" customFormat="1" ht="16.5" customHeight="1">
      <c r="A162" s="41"/>
      <c r="B162" s="42"/>
      <c r="C162" s="270" t="s">
        <v>243</v>
      </c>
      <c r="D162" s="270" t="s">
        <v>244</v>
      </c>
      <c r="E162" s="271" t="s">
        <v>245</v>
      </c>
      <c r="F162" s="272" t="s">
        <v>246</v>
      </c>
      <c r="G162" s="273" t="s">
        <v>224</v>
      </c>
      <c r="H162" s="274">
        <v>345.61099999999999</v>
      </c>
      <c r="I162" s="275"/>
      <c r="J162" s="276">
        <f>ROUND(I162*H162,2)</f>
        <v>0</v>
      </c>
      <c r="K162" s="272" t="s">
        <v>128</v>
      </c>
      <c r="L162" s="277"/>
      <c r="M162" s="278" t="s">
        <v>19</v>
      </c>
      <c r="N162" s="279" t="s">
        <v>49</v>
      </c>
      <c r="O162" s="88"/>
      <c r="P162" s="217">
        <f>O162*H162</f>
        <v>0</v>
      </c>
      <c r="Q162" s="217">
        <v>1</v>
      </c>
      <c r="R162" s="217">
        <f>Q162*H162</f>
        <v>345.61099999999999</v>
      </c>
      <c r="S162" s="217">
        <v>0</v>
      </c>
      <c r="T162" s="218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19" t="s">
        <v>181</v>
      </c>
      <c r="AT162" s="219" t="s">
        <v>244</v>
      </c>
      <c r="AU162" s="219" t="s">
        <v>87</v>
      </c>
      <c r="AY162" s="20" t="s">
        <v>122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20" t="s">
        <v>129</v>
      </c>
      <c r="BK162" s="220">
        <f>ROUND(I162*H162,2)</f>
        <v>0</v>
      </c>
      <c r="BL162" s="20" t="s">
        <v>129</v>
      </c>
      <c r="BM162" s="219" t="s">
        <v>247</v>
      </c>
    </row>
    <row r="163" s="13" customFormat="1">
      <c r="A163" s="13"/>
      <c r="B163" s="226"/>
      <c r="C163" s="227"/>
      <c r="D163" s="228" t="s">
        <v>143</v>
      </c>
      <c r="E163" s="229" t="s">
        <v>19</v>
      </c>
      <c r="F163" s="230" t="s">
        <v>248</v>
      </c>
      <c r="G163" s="227"/>
      <c r="H163" s="231">
        <v>345.61099999999999</v>
      </c>
      <c r="I163" s="232"/>
      <c r="J163" s="227"/>
      <c r="K163" s="227"/>
      <c r="L163" s="233"/>
      <c r="M163" s="234"/>
      <c r="N163" s="235"/>
      <c r="O163" s="235"/>
      <c r="P163" s="235"/>
      <c r="Q163" s="235"/>
      <c r="R163" s="235"/>
      <c r="S163" s="235"/>
      <c r="T163" s="23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7" t="s">
        <v>143</v>
      </c>
      <c r="AU163" s="237" t="s">
        <v>87</v>
      </c>
      <c r="AV163" s="13" t="s">
        <v>87</v>
      </c>
      <c r="AW163" s="13" t="s">
        <v>37</v>
      </c>
      <c r="AX163" s="13" t="s">
        <v>84</v>
      </c>
      <c r="AY163" s="237" t="s">
        <v>122</v>
      </c>
    </row>
    <row r="164" s="2" customFormat="1" ht="37.8" customHeight="1">
      <c r="A164" s="41"/>
      <c r="B164" s="42"/>
      <c r="C164" s="208" t="s">
        <v>249</v>
      </c>
      <c r="D164" s="208" t="s">
        <v>124</v>
      </c>
      <c r="E164" s="209" t="s">
        <v>250</v>
      </c>
      <c r="F164" s="210" t="s">
        <v>251</v>
      </c>
      <c r="G164" s="211" t="s">
        <v>153</v>
      </c>
      <c r="H164" s="212">
        <v>89.998000000000005</v>
      </c>
      <c r="I164" s="213"/>
      <c r="J164" s="214">
        <f>ROUND(I164*H164,2)</f>
        <v>0</v>
      </c>
      <c r="K164" s="210" t="s">
        <v>128</v>
      </c>
      <c r="L164" s="47"/>
      <c r="M164" s="215" t="s">
        <v>19</v>
      </c>
      <c r="N164" s="216" t="s">
        <v>49</v>
      </c>
      <c r="O164" s="88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9" t="s">
        <v>129</v>
      </c>
      <c r="AT164" s="219" t="s">
        <v>124</v>
      </c>
      <c r="AU164" s="219" t="s">
        <v>87</v>
      </c>
      <c r="AY164" s="20" t="s">
        <v>122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20" t="s">
        <v>129</v>
      </c>
      <c r="BK164" s="220">
        <f>ROUND(I164*H164,2)</f>
        <v>0</v>
      </c>
      <c r="BL164" s="20" t="s">
        <v>129</v>
      </c>
      <c r="BM164" s="219" t="s">
        <v>252</v>
      </c>
    </row>
    <row r="165" s="2" customFormat="1">
      <c r="A165" s="41"/>
      <c r="B165" s="42"/>
      <c r="C165" s="43"/>
      <c r="D165" s="221" t="s">
        <v>131</v>
      </c>
      <c r="E165" s="43"/>
      <c r="F165" s="222" t="s">
        <v>253</v>
      </c>
      <c r="G165" s="43"/>
      <c r="H165" s="43"/>
      <c r="I165" s="223"/>
      <c r="J165" s="43"/>
      <c r="K165" s="43"/>
      <c r="L165" s="47"/>
      <c r="M165" s="224"/>
      <c r="N165" s="225"/>
      <c r="O165" s="88"/>
      <c r="P165" s="88"/>
      <c r="Q165" s="88"/>
      <c r="R165" s="88"/>
      <c r="S165" s="88"/>
      <c r="T165" s="89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131</v>
      </c>
      <c r="AU165" s="20" t="s">
        <v>87</v>
      </c>
    </row>
    <row r="166" s="13" customFormat="1">
      <c r="A166" s="13"/>
      <c r="B166" s="226"/>
      <c r="C166" s="227"/>
      <c r="D166" s="228" t="s">
        <v>143</v>
      </c>
      <c r="E166" s="229" t="s">
        <v>19</v>
      </c>
      <c r="F166" s="230" t="s">
        <v>254</v>
      </c>
      <c r="G166" s="227"/>
      <c r="H166" s="231">
        <v>87.971999999999994</v>
      </c>
      <c r="I166" s="232"/>
      <c r="J166" s="227"/>
      <c r="K166" s="227"/>
      <c r="L166" s="233"/>
      <c r="M166" s="234"/>
      <c r="N166" s="235"/>
      <c r="O166" s="235"/>
      <c r="P166" s="235"/>
      <c r="Q166" s="235"/>
      <c r="R166" s="235"/>
      <c r="S166" s="235"/>
      <c r="T166" s="23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7" t="s">
        <v>143</v>
      </c>
      <c r="AU166" s="237" t="s">
        <v>87</v>
      </c>
      <c r="AV166" s="13" t="s">
        <v>87</v>
      </c>
      <c r="AW166" s="13" t="s">
        <v>37</v>
      </c>
      <c r="AX166" s="13" t="s">
        <v>76</v>
      </c>
      <c r="AY166" s="237" t="s">
        <v>122</v>
      </c>
    </row>
    <row r="167" s="14" customFormat="1">
      <c r="A167" s="14"/>
      <c r="B167" s="238"/>
      <c r="C167" s="239"/>
      <c r="D167" s="228" t="s">
        <v>143</v>
      </c>
      <c r="E167" s="240" t="s">
        <v>19</v>
      </c>
      <c r="F167" s="241" t="s">
        <v>161</v>
      </c>
      <c r="G167" s="239"/>
      <c r="H167" s="240" t="s">
        <v>19</v>
      </c>
      <c r="I167" s="242"/>
      <c r="J167" s="239"/>
      <c r="K167" s="239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143</v>
      </c>
      <c r="AU167" s="247" t="s">
        <v>87</v>
      </c>
      <c r="AV167" s="14" t="s">
        <v>84</v>
      </c>
      <c r="AW167" s="14" t="s">
        <v>37</v>
      </c>
      <c r="AX167" s="14" t="s">
        <v>76</v>
      </c>
      <c r="AY167" s="247" t="s">
        <v>122</v>
      </c>
    </row>
    <row r="168" s="13" customFormat="1">
      <c r="A168" s="13"/>
      <c r="B168" s="226"/>
      <c r="C168" s="227"/>
      <c r="D168" s="228" t="s">
        <v>143</v>
      </c>
      <c r="E168" s="229" t="s">
        <v>19</v>
      </c>
      <c r="F168" s="230" t="s">
        <v>255</v>
      </c>
      <c r="G168" s="227"/>
      <c r="H168" s="231">
        <v>1.6659999999999999</v>
      </c>
      <c r="I168" s="232"/>
      <c r="J168" s="227"/>
      <c r="K168" s="227"/>
      <c r="L168" s="233"/>
      <c r="M168" s="234"/>
      <c r="N168" s="235"/>
      <c r="O168" s="235"/>
      <c r="P168" s="235"/>
      <c r="Q168" s="235"/>
      <c r="R168" s="235"/>
      <c r="S168" s="235"/>
      <c r="T168" s="23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7" t="s">
        <v>143</v>
      </c>
      <c r="AU168" s="237" t="s">
        <v>87</v>
      </c>
      <c r="AV168" s="13" t="s">
        <v>87</v>
      </c>
      <c r="AW168" s="13" t="s">
        <v>37</v>
      </c>
      <c r="AX168" s="13" t="s">
        <v>76</v>
      </c>
      <c r="AY168" s="237" t="s">
        <v>122</v>
      </c>
    </row>
    <row r="169" s="13" customFormat="1">
      <c r="A169" s="13"/>
      <c r="B169" s="226"/>
      <c r="C169" s="227"/>
      <c r="D169" s="228" t="s">
        <v>143</v>
      </c>
      <c r="E169" s="229" t="s">
        <v>19</v>
      </c>
      <c r="F169" s="230" t="s">
        <v>256</v>
      </c>
      <c r="G169" s="227"/>
      <c r="H169" s="231">
        <v>0.35999999999999999</v>
      </c>
      <c r="I169" s="232"/>
      <c r="J169" s="227"/>
      <c r="K169" s="227"/>
      <c r="L169" s="233"/>
      <c r="M169" s="234"/>
      <c r="N169" s="235"/>
      <c r="O169" s="235"/>
      <c r="P169" s="235"/>
      <c r="Q169" s="235"/>
      <c r="R169" s="235"/>
      <c r="S169" s="235"/>
      <c r="T169" s="23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7" t="s">
        <v>143</v>
      </c>
      <c r="AU169" s="237" t="s">
        <v>87</v>
      </c>
      <c r="AV169" s="13" t="s">
        <v>87</v>
      </c>
      <c r="AW169" s="13" t="s">
        <v>37</v>
      </c>
      <c r="AX169" s="13" t="s">
        <v>76</v>
      </c>
      <c r="AY169" s="237" t="s">
        <v>122</v>
      </c>
    </row>
    <row r="170" s="14" customFormat="1">
      <c r="A170" s="14"/>
      <c r="B170" s="238"/>
      <c r="C170" s="239"/>
      <c r="D170" s="228" t="s">
        <v>143</v>
      </c>
      <c r="E170" s="240" t="s">
        <v>19</v>
      </c>
      <c r="F170" s="241" t="s">
        <v>242</v>
      </c>
      <c r="G170" s="239"/>
      <c r="H170" s="240" t="s">
        <v>19</v>
      </c>
      <c r="I170" s="242"/>
      <c r="J170" s="239"/>
      <c r="K170" s="239"/>
      <c r="L170" s="243"/>
      <c r="M170" s="244"/>
      <c r="N170" s="245"/>
      <c r="O170" s="245"/>
      <c r="P170" s="245"/>
      <c r="Q170" s="245"/>
      <c r="R170" s="245"/>
      <c r="S170" s="245"/>
      <c r="T170" s="246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7" t="s">
        <v>143</v>
      </c>
      <c r="AU170" s="247" t="s">
        <v>87</v>
      </c>
      <c r="AV170" s="14" t="s">
        <v>84</v>
      </c>
      <c r="AW170" s="14" t="s">
        <v>37</v>
      </c>
      <c r="AX170" s="14" t="s">
        <v>76</v>
      </c>
      <c r="AY170" s="247" t="s">
        <v>122</v>
      </c>
    </row>
    <row r="171" s="16" customFormat="1">
      <c r="A171" s="16"/>
      <c r="B171" s="259"/>
      <c r="C171" s="260"/>
      <c r="D171" s="228" t="s">
        <v>143</v>
      </c>
      <c r="E171" s="261" t="s">
        <v>19</v>
      </c>
      <c r="F171" s="262" t="s">
        <v>180</v>
      </c>
      <c r="G171" s="260"/>
      <c r="H171" s="263">
        <v>89.998000000000005</v>
      </c>
      <c r="I171" s="264"/>
      <c r="J171" s="260"/>
      <c r="K171" s="260"/>
      <c r="L171" s="265"/>
      <c r="M171" s="266"/>
      <c r="N171" s="267"/>
      <c r="O171" s="267"/>
      <c r="P171" s="267"/>
      <c r="Q171" s="267"/>
      <c r="R171" s="267"/>
      <c r="S171" s="267"/>
      <c r="T171" s="268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69" t="s">
        <v>143</v>
      </c>
      <c r="AU171" s="269" t="s">
        <v>87</v>
      </c>
      <c r="AV171" s="16" t="s">
        <v>129</v>
      </c>
      <c r="AW171" s="16" t="s">
        <v>37</v>
      </c>
      <c r="AX171" s="16" t="s">
        <v>84</v>
      </c>
      <c r="AY171" s="269" t="s">
        <v>122</v>
      </c>
    </row>
    <row r="172" s="2" customFormat="1" ht="16.5" customHeight="1">
      <c r="A172" s="41"/>
      <c r="B172" s="42"/>
      <c r="C172" s="270" t="s">
        <v>257</v>
      </c>
      <c r="D172" s="270" t="s">
        <v>244</v>
      </c>
      <c r="E172" s="271" t="s">
        <v>258</v>
      </c>
      <c r="F172" s="272" t="s">
        <v>259</v>
      </c>
      <c r="G172" s="273" t="s">
        <v>224</v>
      </c>
      <c r="H172" s="274">
        <v>152.99700000000001</v>
      </c>
      <c r="I172" s="275"/>
      <c r="J172" s="276">
        <f>ROUND(I172*H172,2)</f>
        <v>0</v>
      </c>
      <c r="K172" s="272" t="s">
        <v>128</v>
      </c>
      <c r="L172" s="277"/>
      <c r="M172" s="278" t="s">
        <v>19</v>
      </c>
      <c r="N172" s="279" t="s">
        <v>49</v>
      </c>
      <c r="O172" s="88"/>
      <c r="P172" s="217">
        <f>O172*H172</f>
        <v>0</v>
      </c>
      <c r="Q172" s="217">
        <v>1</v>
      </c>
      <c r="R172" s="217">
        <f>Q172*H172</f>
        <v>152.99700000000001</v>
      </c>
      <c r="S172" s="217">
        <v>0</v>
      </c>
      <c r="T172" s="218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9" t="s">
        <v>181</v>
      </c>
      <c r="AT172" s="219" t="s">
        <v>244</v>
      </c>
      <c r="AU172" s="219" t="s">
        <v>87</v>
      </c>
      <c r="AY172" s="20" t="s">
        <v>122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20" t="s">
        <v>129</v>
      </c>
      <c r="BK172" s="220">
        <f>ROUND(I172*H172,2)</f>
        <v>0</v>
      </c>
      <c r="BL172" s="20" t="s">
        <v>129</v>
      </c>
      <c r="BM172" s="219" t="s">
        <v>260</v>
      </c>
    </row>
    <row r="173" s="13" customFormat="1">
      <c r="A173" s="13"/>
      <c r="B173" s="226"/>
      <c r="C173" s="227"/>
      <c r="D173" s="228" t="s">
        <v>143</v>
      </c>
      <c r="E173" s="229" t="s">
        <v>19</v>
      </c>
      <c r="F173" s="230" t="s">
        <v>261</v>
      </c>
      <c r="G173" s="227"/>
      <c r="H173" s="231">
        <v>152.99700000000001</v>
      </c>
      <c r="I173" s="232"/>
      <c r="J173" s="227"/>
      <c r="K173" s="227"/>
      <c r="L173" s="233"/>
      <c r="M173" s="234"/>
      <c r="N173" s="235"/>
      <c r="O173" s="235"/>
      <c r="P173" s="235"/>
      <c r="Q173" s="235"/>
      <c r="R173" s="235"/>
      <c r="S173" s="235"/>
      <c r="T173" s="23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7" t="s">
        <v>143</v>
      </c>
      <c r="AU173" s="237" t="s">
        <v>87</v>
      </c>
      <c r="AV173" s="13" t="s">
        <v>87</v>
      </c>
      <c r="AW173" s="13" t="s">
        <v>37</v>
      </c>
      <c r="AX173" s="13" t="s">
        <v>84</v>
      </c>
      <c r="AY173" s="237" t="s">
        <v>122</v>
      </c>
    </row>
    <row r="174" s="2" customFormat="1" ht="21.75" customHeight="1">
      <c r="A174" s="41"/>
      <c r="B174" s="42"/>
      <c r="C174" s="208" t="s">
        <v>262</v>
      </c>
      <c r="D174" s="208" t="s">
        <v>124</v>
      </c>
      <c r="E174" s="209" t="s">
        <v>263</v>
      </c>
      <c r="F174" s="210" t="s">
        <v>264</v>
      </c>
      <c r="G174" s="211" t="s">
        <v>184</v>
      </c>
      <c r="H174" s="212">
        <v>438.75</v>
      </c>
      <c r="I174" s="213"/>
      <c r="J174" s="214">
        <f>ROUND(I174*H174,2)</f>
        <v>0</v>
      </c>
      <c r="K174" s="210" t="s">
        <v>128</v>
      </c>
      <c r="L174" s="47"/>
      <c r="M174" s="215" t="s">
        <v>19</v>
      </c>
      <c r="N174" s="216" t="s">
        <v>49</v>
      </c>
      <c r="O174" s="88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19" t="s">
        <v>129</v>
      </c>
      <c r="AT174" s="219" t="s">
        <v>124</v>
      </c>
      <c r="AU174" s="219" t="s">
        <v>87</v>
      </c>
      <c r="AY174" s="20" t="s">
        <v>122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20" t="s">
        <v>129</v>
      </c>
      <c r="BK174" s="220">
        <f>ROUND(I174*H174,2)</f>
        <v>0</v>
      </c>
      <c r="BL174" s="20" t="s">
        <v>129</v>
      </c>
      <c r="BM174" s="219" t="s">
        <v>265</v>
      </c>
    </row>
    <row r="175" s="2" customFormat="1">
      <c r="A175" s="41"/>
      <c r="B175" s="42"/>
      <c r="C175" s="43"/>
      <c r="D175" s="221" t="s">
        <v>131</v>
      </c>
      <c r="E175" s="43"/>
      <c r="F175" s="222" t="s">
        <v>266</v>
      </c>
      <c r="G175" s="43"/>
      <c r="H175" s="43"/>
      <c r="I175" s="223"/>
      <c r="J175" s="43"/>
      <c r="K175" s="43"/>
      <c r="L175" s="47"/>
      <c r="M175" s="224"/>
      <c r="N175" s="225"/>
      <c r="O175" s="88"/>
      <c r="P175" s="88"/>
      <c r="Q175" s="88"/>
      <c r="R175" s="88"/>
      <c r="S175" s="88"/>
      <c r="T175" s="89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131</v>
      </c>
      <c r="AU175" s="20" t="s">
        <v>87</v>
      </c>
    </row>
    <row r="176" s="13" customFormat="1">
      <c r="A176" s="13"/>
      <c r="B176" s="226"/>
      <c r="C176" s="227"/>
      <c r="D176" s="228" t="s">
        <v>143</v>
      </c>
      <c r="E176" s="229" t="s">
        <v>19</v>
      </c>
      <c r="F176" s="230" t="s">
        <v>267</v>
      </c>
      <c r="G176" s="227"/>
      <c r="H176" s="231">
        <v>438.75</v>
      </c>
      <c r="I176" s="232"/>
      <c r="J176" s="227"/>
      <c r="K176" s="227"/>
      <c r="L176" s="233"/>
      <c r="M176" s="234"/>
      <c r="N176" s="235"/>
      <c r="O176" s="235"/>
      <c r="P176" s="235"/>
      <c r="Q176" s="235"/>
      <c r="R176" s="235"/>
      <c r="S176" s="235"/>
      <c r="T176" s="23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7" t="s">
        <v>143</v>
      </c>
      <c r="AU176" s="237" t="s">
        <v>87</v>
      </c>
      <c r="AV176" s="13" t="s">
        <v>87</v>
      </c>
      <c r="AW176" s="13" t="s">
        <v>37</v>
      </c>
      <c r="AX176" s="13" t="s">
        <v>84</v>
      </c>
      <c r="AY176" s="237" t="s">
        <v>122</v>
      </c>
    </row>
    <row r="177" s="12" customFormat="1" ht="22.8" customHeight="1">
      <c r="A177" s="12"/>
      <c r="B177" s="192"/>
      <c r="C177" s="193"/>
      <c r="D177" s="194" t="s">
        <v>75</v>
      </c>
      <c r="E177" s="206" t="s">
        <v>205</v>
      </c>
      <c r="F177" s="206" t="s">
        <v>268</v>
      </c>
      <c r="G177" s="193"/>
      <c r="H177" s="193"/>
      <c r="I177" s="196"/>
      <c r="J177" s="207">
        <f>BK177</f>
        <v>0</v>
      </c>
      <c r="K177" s="193"/>
      <c r="L177" s="198"/>
      <c r="M177" s="199"/>
      <c r="N177" s="200"/>
      <c r="O177" s="200"/>
      <c r="P177" s="201">
        <f>SUM(P178:P207)</f>
        <v>0</v>
      </c>
      <c r="Q177" s="200"/>
      <c r="R177" s="201">
        <f>SUM(R178:R207)</f>
        <v>0.013672500000000001</v>
      </c>
      <c r="S177" s="200"/>
      <c r="T177" s="202">
        <f>SUM(T178:T207)</f>
        <v>379.88400000000001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3" t="s">
        <v>84</v>
      </c>
      <c r="AT177" s="204" t="s">
        <v>75</v>
      </c>
      <c r="AU177" s="204" t="s">
        <v>84</v>
      </c>
      <c r="AY177" s="203" t="s">
        <v>122</v>
      </c>
      <c r="BK177" s="205">
        <f>SUM(BK178:BK207)</f>
        <v>0</v>
      </c>
    </row>
    <row r="178" s="2" customFormat="1" ht="37.8" customHeight="1">
      <c r="A178" s="41"/>
      <c r="B178" s="42"/>
      <c r="C178" s="208" t="s">
        <v>7</v>
      </c>
      <c r="D178" s="208" t="s">
        <v>124</v>
      </c>
      <c r="E178" s="209" t="s">
        <v>269</v>
      </c>
      <c r="F178" s="210" t="s">
        <v>270</v>
      </c>
      <c r="G178" s="211" t="s">
        <v>184</v>
      </c>
      <c r="H178" s="212">
        <v>4.5</v>
      </c>
      <c r="I178" s="213"/>
      <c r="J178" s="214">
        <f>ROUND(I178*H178,2)</f>
        <v>0</v>
      </c>
      <c r="K178" s="210" t="s">
        <v>128</v>
      </c>
      <c r="L178" s="47"/>
      <c r="M178" s="215" t="s">
        <v>19</v>
      </c>
      <c r="N178" s="216" t="s">
        <v>49</v>
      </c>
      <c r="O178" s="88"/>
      <c r="P178" s="217">
        <f>O178*H178</f>
        <v>0</v>
      </c>
      <c r="Q178" s="217">
        <v>0</v>
      </c>
      <c r="R178" s="217">
        <f>Q178*H178</f>
        <v>0</v>
      </c>
      <c r="S178" s="217">
        <v>0.26000000000000001</v>
      </c>
      <c r="T178" s="218">
        <f>S178*H178</f>
        <v>1.1699999999999999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9" t="s">
        <v>129</v>
      </c>
      <c r="AT178" s="219" t="s">
        <v>124</v>
      </c>
      <c r="AU178" s="219" t="s">
        <v>87</v>
      </c>
      <c r="AY178" s="20" t="s">
        <v>122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20" t="s">
        <v>129</v>
      </c>
      <c r="BK178" s="220">
        <f>ROUND(I178*H178,2)</f>
        <v>0</v>
      </c>
      <c r="BL178" s="20" t="s">
        <v>129</v>
      </c>
      <c r="BM178" s="219" t="s">
        <v>271</v>
      </c>
    </row>
    <row r="179" s="2" customFormat="1">
      <c r="A179" s="41"/>
      <c r="B179" s="42"/>
      <c r="C179" s="43"/>
      <c r="D179" s="221" t="s">
        <v>131</v>
      </c>
      <c r="E179" s="43"/>
      <c r="F179" s="222" t="s">
        <v>272</v>
      </c>
      <c r="G179" s="43"/>
      <c r="H179" s="43"/>
      <c r="I179" s="223"/>
      <c r="J179" s="43"/>
      <c r="K179" s="43"/>
      <c r="L179" s="47"/>
      <c r="M179" s="224"/>
      <c r="N179" s="225"/>
      <c r="O179" s="88"/>
      <c r="P179" s="88"/>
      <c r="Q179" s="88"/>
      <c r="R179" s="88"/>
      <c r="S179" s="88"/>
      <c r="T179" s="89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131</v>
      </c>
      <c r="AU179" s="20" t="s">
        <v>87</v>
      </c>
    </row>
    <row r="180" s="13" customFormat="1">
      <c r="A180" s="13"/>
      <c r="B180" s="226"/>
      <c r="C180" s="227"/>
      <c r="D180" s="228" t="s">
        <v>143</v>
      </c>
      <c r="E180" s="229" t="s">
        <v>19</v>
      </c>
      <c r="F180" s="230" t="s">
        <v>273</v>
      </c>
      <c r="G180" s="227"/>
      <c r="H180" s="231">
        <v>4.5</v>
      </c>
      <c r="I180" s="232"/>
      <c r="J180" s="227"/>
      <c r="K180" s="227"/>
      <c r="L180" s="233"/>
      <c r="M180" s="234"/>
      <c r="N180" s="235"/>
      <c r="O180" s="235"/>
      <c r="P180" s="235"/>
      <c r="Q180" s="235"/>
      <c r="R180" s="235"/>
      <c r="S180" s="235"/>
      <c r="T180" s="23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7" t="s">
        <v>143</v>
      </c>
      <c r="AU180" s="237" t="s">
        <v>87</v>
      </c>
      <c r="AV180" s="13" t="s">
        <v>87</v>
      </c>
      <c r="AW180" s="13" t="s">
        <v>37</v>
      </c>
      <c r="AX180" s="13" t="s">
        <v>84</v>
      </c>
      <c r="AY180" s="237" t="s">
        <v>122</v>
      </c>
    </row>
    <row r="181" s="2" customFormat="1" ht="37.8" customHeight="1">
      <c r="A181" s="41"/>
      <c r="B181" s="42"/>
      <c r="C181" s="208" t="s">
        <v>274</v>
      </c>
      <c r="D181" s="208" t="s">
        <v>124</v>
      </c>
      <c r="E181" s="209" t="s">
        <v>275</v>
      </c>
      <c r="F181" s="210" t="s">
        <v>276</v>
      </c>
      <c r="G181" s="211" t="s">
        <v>184</v>
      </c>
      <c r="H181" s="212">
        <v>438.75</v>
      </c>
      <c r="I181" s="213"/>
      <c r="J181" s="214">
        <f>ROUND(I181*H181,2)</f>
        <v>0</v>
      </c>
      <c r="K181" s="210" t="s">
        <v>128</v>
      </c>
      <c r="L181" s="47"/>
      <c r="M181" s="215" t="s">
        <v>19</v>
      </c>
      <c r="N181" s="216" t="s">
        <v>49</v>
      </c>
      <c r="O181" s="88"/>
      <c r="P181" s="217">
        <f>O181*H181</f>
        <v>0</v>
      </c>
      <c r="Q181" s="217">
        <v>0</v>
      </c>
      <c r="R181" s="217">
        <f>Q181*H181</f>
        <v>0</v>
      </c>
      <c r="S181" s="217">
        <v>0.28999999999999998</v>
      </c>
      <c r="T181" s="218">
        <f>S181*H181</f>
        <v>127.2375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19" t="s">
        <v>129</v>
      </c>
      <c r="AT181" s="219" t="s">
        <v>124</v>
      </c>
      <c r="AU181" s="219" t="s">
        <v>87</v>
      </c>
      <c r="AY181" s="20" t="s">
        <v>122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20" t="s">
        <v>129</v>
      </c>
      <c r="BK181" s="220">
        <f>ROUND(I181*H181,2)</f>
        <v>0</v>
      </c>
      <c r="BL181" s="20" t="s">
        <v>129</v>
      </c>
      <c r="BM181" s="219" t="s">
        <v>277</v>
      </c>
    </row>
    <row r="182" s="2" customFormat="1">
      <c r="A182" s="41"/>
      <c r="B182" s="42"/>
      <c r="C182" s="43"/>
      <c r="D182" s="221" t="s">
        <v>131</v>
      </c>
      <c r="E182" s="43"/>
      <c r="F182" s="222" t="s">
        <v>278</v>
      </c>
      <c r="G182" s="43"/>
      <c r="H182" s="43"/>
      <c r="I182" s="223"/>
      <c r="J182" s="43"/>
      <c r="K182" s="43"/>
      <c r="L182" s="47"/>
      <c r="M182" s="224"/>
      <c r="N182" s="225"/>
      <c r="O182" s="88"/>
      <c r="P182" s="88"/>
      <c r="Q182" s="88"/>
      <c r="R182" s="88"/>
      <c r="S182" s="88"/>
      <c r="T182" s="89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131</v>
      </c>
      <c r="AU182" s="20" t="s">
        <v>87</v>
      </c>
    </row>
    <row r="183" s="13" customFormat="1">
      <c r="A183" s="13"/>
      <c r="B183" s="226"/>
      <c r="C183" s="227"/>
      <c r="D183" s="228" t="s">
        <v>143</v>
      </c>
      <c r="E183" s="229" t="s">
        <v>19</v>
      </c>
      <c r="F183" s="230" t="s">
        <v>279</v>
      </c>
      <c r="G183" s="227"/>
      <c r="H183" s="231">
        <v>422.25</v>
      </c>
      <c r="I183" s="232"/>
      <c r="J183" s="227"/>
      <c r="K183" s="227"/>
      <c r="L183" s="233"/>
      <c r="M183" s="234"/>
      <c r="N183" s="235"/>
      <c r="O183" s="235"/>
      <c r="P183" s="235"/>
      <c r="Q183" s="235"/>
      <c r="R183" s="235"/>
      <c r="S183" s="235"/>
      <c r="T183" s="23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7" t="s">
        <v>143</v>
      </c>
      <c r="AU183" s="237" t="s">
        <v>87</v>
      </c>
      <c r="AV183" s="13" t="s">
        <v>87</v>
      </c>
      <c r="AW183" s="13" t="s">
        <v>37</v>
      </c>
      <c r="AX183" s="13" t="s">
        <v>76</v>
      </c>
      <c r="AY183" s="237" t="s">
        <v>122</v>
      </c>
    </row>
    <row r="184" s="13" customFormat="1">
      <c r="A184" s="13"/>
      <c r="B184" s="226"/>
      <c r="C184" s="227"/>
      <c r="D184" s="228" t="s">
        <v>143</v>
      </c>
      <c r="E184" s="229" t="s">
        <v>19</v>
      </c>
      <c r="F184" s="230" t="s">
        <v>280</v>
      </c>
      <c r="G184" s="227"/>
      <c r="H184" s="231">
        <v>12</v>
      </c>
      <c r="I184" s="232"/>
      <c r="J184" s="227"/>
      <c r="K184" s="227"/>
      <c r="L184" s="233"/>
      <c r="M184" s="234"/>
      <c r="N184" s="235"/>
      <c r="O184" s="235"/>
      <c r="P184" s="235"/>
      <c r="Q184" s="235"/>
      <c r="R184" s="235"/>
      <c r="S184" s="235"/>
      <c r="T184" s="23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7" t="s">
        <v>143</v>
      </c>
      <c r="AU184" s="237" t="s">
        <v>87</v>
      </c>
      <c r="AV184" s="13" t="s">
        <v>87</v>
      </c>
      <c r="AW184" s="13" t="s">
        <v>37</v>
      </c>
      <c r="AX184" s="13" t="s">
        <v>76</v>
      </c>
      <c r="AY184" s="237" t="s">
        <v>122</v>
      </c>
    </row>
    <row r="185" s="13" customFormat="1">
      <c r="A185" s="13"/>
      <c r="B185" s="226"/>
      <c r="C185" s="227"/>
      <c r="D185" s="228" t="s">
        <v>143</v>
      </c>
      <c r="E185" s="229" t="s">
        <v>19</v>
      </c>
      <c r="F185" s="230" t="s">
        <v>281</v>
      </c>
      <c r="G185" s="227"/>
      <c r="H185" s="231">
        <v>4.5</v>
      </c>
      <c r="I185" s="232"/>
      <c r="J185" s="227"/>
      <c r="K185" s="227"/>
      <c r="L185" s="233"/>
      <c r="M185" s="234"/>
      <c r="N185" s="235"/>
      <c r="O185" s="235"/>
      <c r="P185" s="235"/>
      <c r="Q185" s="235"/>
      <c r="R185" s="235"/>
      <c r="S185" s="235"/>
      <c r="T185" s="23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7" t="s">
        <v>143</v>
      </c>
      <c r="AU185" s="237" t="s">
        <v>87</v>
      </c>
      <c r="AV185" s="13" t="s">
        <v>87</v>
      </c>
      <c r="AW185" s="13" t="s">
        <v>37</v>
      </c>
      <c r="AX185" s="13" t="s">
        <v>76</v>
      </c>
      <c r="AY185" s="237" t="s">
        <v>122</v>
      </c>
    </row>
    <row r="186" s="16" customFormat="1">
      <c r="A186" s="16"/>
      <c r="B186" s="259"/>
      <c r="C186" s="260"/>
      <c r="D186" s="228" t="s">
        <v>143</v>
      </c>
      <c r="E186" s="261" t="s">
        <v>19</v>
      </c>
      <c r="F186" s="262" t="s">
        <v>180</v>
      </c>
      <c r="G186" s="260"/>
      <c r="H186" s="263">
        <v>438.75</v>
      </c>
      <c r="I186" s="264"/>
      <c r="J186" s="260"/>
      <c r="K186" s="260"/>
      <c r="L186" s="265"/>
      <c r="M186" s="266"/>
      <c r="N186" s="267"/>
      <c r="O186" s="267"/>
      <c r="P186" s="267"/>
      <c r="Q186" s="267"/>
      <c r="R186" s="267"/>
      <c r="S186" s="267"/>
      <c r="T186" s="268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69" t="s">
        <v>143</v>
      </c>
      <c r="AU186" s="269" t="s">
        <v>87</v>
      </c>
      <c r="AV186" s="16" t="s">
        <v>129</v>
      </c>
      <c r="AW186" s="16" t="s">
        <v>37</v>
      </c>
      <c r="AX186" s="16" t="s">
        <v>84</v>
      </c>
      <c r="AY186" s="269" t="s">
        <v>122</v>
      </c>
    </row>
    <row r="187" s="2" customFormat="1" ht="37.8" customHeight="1">
      <c r="A187" s="41"/>
      <c r="B187" s="42"/>
      <c r="C187" s="208" t="s">
        <v>282</v>
      </c>
      <c r="D187" s="208" t="s">
        <v>124</v>
      </c>
      <c r="E187" s="209" t="s">
        <v>283</v>
      </c>
      <c r="F187" s="210" t="s">
        <v>284</v>
      </c>
      <c r="G187" s="211" t="s">
        <v>184</v>
      </c>
      <c r="H187" s="212">
        <v>444</v>
      </c>
      <c r="I187" s="213"/>
      <c r="J187" s="214">
        <f>ROUND(I187*H187,2)</f>
        <v>0</v>
      </c>
      <c r="K187" s="210" t="s">
        <v>128</v>
      </c>
      <c r="L187" s="47"/>
      <c r="M187" s="215" t="s">
        <v>19</v>
      </c>
      <c r="N187" s="216" t="s">
        <v>49</v>
      </c>
      <c r="O187" s="88"/>
      <c r="P187" s="217">
        <f>O187*H187</f>
        <v>0</v>
      </c>
      <c r="Q187" s="217">
        <v>0</v>
      </c>
      <c r="R187" s="217">
        <f>Q187*H187</f>
        <v>0</v>
      </c>
      <c r="S187" s="217">
        <v>0.32500000000000001</v>
      </c>
      <c r="T187" s="218">
        <f>S187*H187</f>
        <v>144.30000000000001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19" t="s">
        <v>129</v>
      </c>
      <c r="AT187" s="219" t="s">
        <v>124</v>
      </c>
      <c r="AU187" s="219" t="s">
        <v>87</v>
      </c>
      <c r="AY187" s="20" t="s">
        <v>122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20" t="s">
        <v>129</v>
      </c>
      <c r="BK187" s="220">
        <f>ROUND(I187*H187,2)</f>
        <v>0</v>
      </c>
      <c r="BL187" s="20" t="s">
        <v>129</v>
      </c>
      <c r="BM187" s="219" t="s">
        <v>285</v>
      </c>
    </row>
    <row r="188" s="2" customFormat="1">
      <c r="A188" s="41"/>
      <c r="B188" s="42"/>
      <c r="C188" s="43"/>
      <c r="D188" s="221" t="s">
        <v>131</v>
      </c>
      <c r="E188" s="43"/>
      <c r="F188" s="222" t="s">
        <v>286</v>
      </c>
      <c r="G188" s="43"/>
      <c r="H188" s="43"/>
      <c r="I188" s="223"/>
      <c r="J188" s="43"/>
      <c r="K188" s="43"/>
      <c r="L188" s="47"/>
      <c r="M188" s="224"/>
      <c r="N188" s="225"/>
      <c r="O188" s="88"/>
      <c r="P188" s="88"/>
      <c r="Q188" s="88"/>
      <c r="R188" s="88"/>
      <c r="S188" s="88"/>
      <c r="T188" s="89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131</v>
      </c>
      <c r="AU188" s="20" t="s">
        <v>87</v>
      </c>
    </row>
    <row r="189" s="13" customFormat="1">
      <c r="A189" s="13"/>
      <c r="B189" s="226"/>
      <c r="C189" s="227"/>
      <c r="D189" s="228" t="s">
        <v>143</v>
      </c>
      <c r="E189" s="229" t="s">
        <v>19</v>
      </c>
      <c r="F189" s="230" t="s">
        <v>287</v>
      </c>
      <c r="G189" s="227"/>
      <c r="H189" s="231">
        <v>432</v>
      </c>
      <c r="I189" s="232"/>
      <c r="J189" s="227"/>
      <c r="K189" s="227"/>
      <c r="L189" s="233"/>
      <c r="M189" s="234"/>
      <c r="N189" s="235"/>
      <c r="O189" s="235"/>
      <c r="P189" s="235"/>
      <c r="Q189" s="235"/>
      <c r="R189" s="235"/>
      <c r="S189" s="235"/>
      <c r="T189" s="23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7" t="s">
        <v>143</v>
      </c>
      <c r="AU189" s="237" t="s">
        <v>87</v>
      </c>
      <c r="AV189" s="13" t="s">
        <v>87</v>
      </c>
      <c r="AW189" s="13" t="s">
        <v>37</v>
      </c>
      <c r="AX189" s="13" t="s">
        <v>76</v>
      </c>
      <c r="AY189" s="237" t="s">
        <v>122</v>
      </c>
    </row>
    <row r="190" s="13" customFormat="1">
      <c r="A190" s="13"/>
      <c r="B190" s="226"/>
      <c r="C190" s="227"/>
      <c r="D190" s="228" t="s">
        <v>143</v>
      </c>
      <c r="E190" s="229" t="s">
        <v>19</v>
      </c>
      <c r="F190" s="230" t="s">
        <v>280</v>
      </c>
      <c r="G190" s="227"/>
      <c r="H190" s="231">
        <v>12</v>
      </c>
      <c r="I190" s="232"/>
      <c r="J190" s="227"/>
      <c r="K190" s="227"/>
      <c r="L190" s="233"/>
      <c r="M190" s="234"/>
      <c r="N190" s="235"/>
      <c r="O190" s="235"/>
      <c r="P190" s="235"/>
      <c r="Q190" s="235"/>
      <c r="R190" s="235"/>
      <c r="S190" s="235"/>
      <c r="T190" s="23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7" t="s">
        <v>143</v>
      </c>
      <c r="AU190" s="237" t="s">
        <v>87</v>
      </c>
      <c r="AV190" s="13" t="s">
        <v>87</v>
      </c>
      <c r="AW190" s="13" t="s">
        <v>37</v>
      </c>
      <c r="AX190" s="13" t="s">
        <v>76</v>
      </c>
      <c r="AY190" s="237" t="s">
        <v>122</v>
      </c>
    </row>
    <row r="191" s="16" customFormat="1">
      <c r="A191" s="16"/>
      <c r="B191" s="259"/>
      <c r="C191" s="260"/>
      <c r="D191" s="228" t="s">
        <v>143</v>
      </c>
      <c r="E191" s="261" t="s">
        <v>19</v>
      </c>
      <c r="F191" s="262" t="s">
        <v>180</v>
      </c>
      <c r="G191" s="260"/>
      <c r="H191" s="263">
        <v>444</v>
      </c>
      <c r="I191" s="264"/>
      <c r="J191" s="260"/>
      <c r="K191" s="260"/>
      <c r="L191" s="265"/>
      <c r="M191" s="266"/>
      <c r="N191" s="267"/>
      <c r="O191" s="267"/>
      <c r="P191" s="267"/>
      <c r="Q191" s="267"/>
      <c r="R191" s="267"/>
      <c r="S191" s="267"/>
      <c r="T191" s="268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T191" s="269" t="s">
        <v>143</v>
      </c>
      <c r="AU191" s="269" t="s">
        <v>87</v>
      </c>
      <c r="AV191" s="16" t="s">
        <v>129</v>
      </c>
      <c r="AW191" s="16" t="s">
        <v>37</v>
      </c>
      <c r="AX191" s="16" t="s">
        <v>84</v>
      </c>
      <c r="AY191" s="269" t="s">
        <v>122</v>
      </c>
    </row>
    <row r="192" s="2" customFormat="1" ht="24.15" customHeight="1">
      <c r="A192" s="41"/>
      <c r="B192" s="42"/>
      <c r="C192" s="208" t="s">
        <v>288</v>
      </c>
      <c r="D192" s="208" t="s">
        <v>124</v>
      </c>
      <c r="E192" s="209" t="s">
        <v>289</v>
      </c>
      <c r="F192" s="210" t="s">
        <v>290</v>
      </c>
      <c r="G192" s="211" t="s">
        <v>184</v>
      </c>
      <c r="H192" s="212">
        <v>461.25</v>
      </c>
      <c r="I192" s="213"/>
      <c r="J192" s="214">
        <f>ROUND(I192*H192,2)</f>
        <v>0</v>
      </c>
      <c r="K192" s="210" t="s">
        <v>128</v>
      </c>
      <c r="L192" s="47"/>
      <c r="M192" s="215" t="s">
        <v>19</v>
      </c>
      <c r="N192" s="216" t="s">
        <v>49</v>
      </c>
      <c r="O192" s="88"/>
      <c r="P192" s="217">
        <f>O192*H192</f>
        <v>0</v>
      </c>
      <c r="Q192" s="217">
        <v>1.0000000000000001E-05</v>
      </c>
      <c r="R192" s="217">
        <f>Q192*H192</f>
        <v>0.0046125000000000003</v>
      </c>
      <c r="S192" s="217">
        <v>0.091999999999999998</v>
      </c>
      <c r="T192" s="218">
        <f>S192*H192</f>
        <v>42.435000000000002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19" t="s">
        <v>129</v>
      </c>
      <c r="AT192" s="219" t="s">
        <v>124</v>
      </c>
      <c r="AU192" s="219" t="s">
        <v>87</v>
      </c>
      <c r="AY192" s="20" t="s">
        <v>122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20" t="s">
        <v>129</v>
      </c>
      <c r="BK192" s="220">
        <f>ROUND(I192*H192,2)</f>
        <v>0</v>
      </c>
      <c r="BL192" s="20" t="s">
        <v>129</v>
      </c>
      <c r="BM192" s="219" t="s">
        <v>291</v>
      </c>
    </row>
    <row r="193" s="2" customFormat="1">
      <c r="A193" s="41"/>
      <c r="B193" s="42"/>
      <c r="C193" s="43"/>
      <c r="D193" s="221" t="s">
        <v>131</v>
      </c>
      <c r="E193" s="43"/>
      <c r="F193" s="222" t="s">
        <v>292</v>
      </c>
      <c r="G193" s="43"/>
      <c r="H193" s="43"/>
      <c r="I193" s="223"/>
      <c r="J193" s="43"/>
      <c r="K193" s="43"/>
      <c r="L193" s="47"/>
      <c r="M193" s="224"/>
      <c r="N193" s="225"/>
      <c r="O193" s="88"/>
      <c r="P193" s="88"/>
      <c r="Q193" s="88"/>
      <c r="R193" s="88"/>
      <c r="S193" s="88"/>
      <c r="T193" s="89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131</v>
      </c>
      <c r="AU193" s="20" t="s">
        <v>87</v>
      </c>
    </row>
    <row r="194" s="13" customFormat="1">
      <c r="A194" s="13"/>
      <c r="B194" s="226"/>
      <c r="C194" s="227"/>
      <c r="D194" s="228" t="s">
        <v>143</v>
      </c>
      <c r="E194" s="229" t="s">
        <v>19</v>
      </c>
      <c r="F194" s="230" t="s">
        <v>293</v>
      </c>
      <c r="G194" s="227"/>
      <c r="H194" s="231">
        <v>449.25</v>
      </c>
      <c r="I194" s="232"/>
      <c r="J194" s="227"/>
      <c r="K194" s="227"/>
      <c r="L194" s="233"/>
      <c r="M194" s="234"/>
      <c r="N194" s="235"/>
      <c r="O194" s="235"/>
      <c r="P194" s="235"/>
      <c r="Q194" s="235"/>
      <c r="R194" s="235"/>
      <c r="S194" s="235"/>
      <c r="T194" s="236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7" t="s">
        <v>143</v>
      </c>
      <c r="AU194" s="237" t="s">
        <v>87</v>
      </c>
      <c r="AV194" s="13" t="s">
        <v>87</v>
      </c>
      <c r="AW194" s="13" t="s">
        <v>37</v>
      </c>
      <c r="AX194" s="13" t="s">
        <v>76</v>
      </c>
      <c r="AY194" s="237" t="s">
        <v>122</v>
      </c>
    </row>
    <row r="195" s="13" customFormat="1">
      <c r="A195" s="13"/>
      <c r="B195" s="226"/>
      <c r="C195" s="227"/>
      <c r="D195" s="228" t="s">
        <v>143</v>
      </c>
      <c r="E195" s="229" t="s">
        <v>19</v>
      </c>
      <c r="F195" s="230" t="s">
        <v>280</v>
      </c>
      <c r="G195" s="227"/>
      <c r="H195" s="231">
        <v>12</v>
      </c>
      <c r="I195" s="232"/>
      <c r="J195" s="227"/>
      <c r="K195" s="227"/>
      <c r="L195" s="233"/>
      <c r="M195" s="234"/>
      <c r="N195" s="235"/>
      <c r="O195" s="235"/>
      <c r="P195" s="235"/>
      <c r="Q195" s="235"/>
      <c r="R195" s="235"/>
      <c r="S195" s="235"/>
      <c r="T195" s="23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7" t="s">
        <v>143</v>
      </c>
      <c r="AU195" s="237" t="s">
        <v>87</v>
      </c>
      <c r="AV195" s="13" t="s">
        <v>87</v>
      </c>
      <c r="AW195" s="13" t="s">
        <v>37</v>
      </c>
      <c r="AX195" s="13" t="s">
        <v>76</v>
      </c>
      <c r="AY195" s="237" t="s">
        <v>122</v>
      </c>
    </row>
    <row r="196" s="16" customFormat="1">
      <c r="A196" s="16"/>
      <c r="B196" s="259"/>
      <c r="C196" s="260"/>
      <c r="D196" s="228" t="s">
        <v>143</v>
      </c>
      <c r="E196" s="261" t="s">
        <v>19</v>
      </c>
      <c r="F196" s="262" t="s">
        <v>180</v>
      </c>
      <c r="G196" s="260"/>
      <c r="H196" s="263">
        <v>461.25</v>
      </c>
      <c r="I196" s="264"/>
      <c r="J196" s="260"/>
      <c r="K196" s="260"/>
      <c r="L196" s="265"/>
      <c r="M196" s="266"/>
      <c r="N196" s="267"/>
      <c r="O196" s="267"/>
      <c r="P196" s="267"/>
      <c r="Q196" s="267"/>
      <c r="R196" s="267"/>
      <c r="S196" s="267"/>
      <c r="T196" s="268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69" t="s">
        <v>143</v>
      </c>
      <c r="AU196" s="269" t="s">
        <v>87</v>
      </c>
      <c r="AV196" s="16" t="s">
        <v>129</v>
      </c>
      <c r="AW196" s="16" t="s">
        <v>37</v>
      </c>
      <c r="AX196" s="16" t="s">
        <v>84</v>
      </c>
      <c r="AY196" s="269" t="s">
        <v>122</v>
      </c>
    </row>
    <row r="197" s="2" customFormat="1" ht="24.15" customHeight="1">
      <c r="A197" s="41"/>
      <c r="B197" s="42"/>
      <c r="C197" s="208" t="s">
        <v>294</v>
      </c>
      <c r="D197" s="208" t="s">
        <v>124</v>
      </c>
      <c r="E197" s="209" t="s">
        <v>295</v>
      </c>
      <c r="F197" s="210" t="s">
        <v>296</v>
      </c>
      <c r="G197" s="211" t="s">
        <v>184</v>
      </c>
      <c r="H197" s="212">
        <v>453</v>
      </c>
      <c r="I197" s="213"/>
      <c r="J197" s="214">
        <f>ROUND(I197*H197,2)</f>
        <v>0</v>
      </c>
      <c r="K197" s="210" t="s">
        <v>128</v>
      </c>
      <c r="L197" s="47"/>
      <c r="M197" s="215" t="s">
        <v>19</v>
      </c>
      <c r="N197" s="216" t="s">
        <v>49</v>
      </c>
      <c r="O197" s="88"/>
      <c r="P197" s="217">
        <f>O197*H197</f>
        <v>0</v>
      </c>
      <c r="Q197" s="217">
        <v>2.0000000000000002E-05</v>
      </c>
      <c r="R197" s="217">
        <f>Q197*H197</f>
        <v>0.0090600000000000003</v>
      </c>
      <c r="S197" s="217">
        <v>0.13800000000000001</v>
      </c>
      <c r="T197" s="218">
        <f>S197*H197</f>
        <v>62.514000000000003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19" t="s">
        <v>129</v>
      </c>
      <c r="AT197" s="219" t="s">
        <v>124</v>
      </c>
      <c r="AU197" s="219" t="s">
        <v>87</v>
      </c>
      <c r="AY197" s="20" t="s">
        <v>122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20" t="s">
        <v>129</v>
      </c>
      <c r="BK197" s="220">
        <f>ROUND(I197*H197,2)</f>
        <v>0</v>
      </c>
      <c r="BL197" s="20" t="s">
        <v>129</v>
      </c>
      <c r="BM197" s="219" t="s">
        <v>297</v>
      </c>
    </row>
    <row r="198" s="2" customFormat="1">
      <c r="A198" s="41"/>
      <c r="B198" s="42"/>
      <c r="C198" s="43"/>
      <c r="D198" s="221" t="s">
        <v>131</v>
      </c>
      <c r="E198" s="43"/>
      <c r="F198" s="222" t="s">
        <v>298</v>
      </c>
      <c r="G198" s="43"/>
      <c r="H198" s="43"/>
      <c r="I198" s="223"/>
      <c r="J198" s="43"/>
      <c r="K198" s="43"/>
      <c r="L198" s="47"/>
      <c r="M198" s="224"/>
      <c r="N198" s="225"/>
      <c r="O198" s="88"/>
      <c r="P198" s="88"/>
      <c r="Q198" s="88"/>
      <c r="R198" s="88"/>
      <c r="S198" s="88"/>
      <c r="T198" s="89"/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T198" s="20" t="s">
        <v>131</v>
      </c>
      <c r="AU198" s="20" t="s">
        <v>87</v>
      </c>
    </row>
    <row r="199" s="13" customFormat="1">
      <c r="A199" s="13"/>
      <c r="B199" s="226"/>
      <c r="C199" s="227"/>
      <c r="D199" s="228" t="s">
        <v>143</v>
      </c>
      <c r="E199" s="229" t="s">
        <v>19</v>
      </c>
      <c r="F199" s="230" t="s">
        <v>299</v>
      </c>
      <c r="G199" s="227"/>
      <c r="H199" s="231">
        <v>441</v>
      </c>
      <c r="I199" s="232"/>
      <c r="J199" s="227"/>
      <c r="K199" s="227"/>
      <c r="L199" s="233"/>
      <c r="M199" s="234"/>
      <c r="N199" s="235"/>
      <c r="O199" s="235"/>
      <c r="P199" s="235"/>
      <c r="Q199" s="235"/>
      <c r="R199" s="235"/>
      <c r="S199" s="235"/>
      <c r="T199" s="236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7" t="s">
        <v>143</v>
      </c>
      <c r="AU199" s="237" t="s">
        <v>87</v>
      </c>
      <c r="AV199" s="13" t="s">
        <v>87</v>
      </c>
      <c r="AW199" s="13" t="s">
        <v>37</v>
      </c>
      <c r="AX199" s="13" t="s">
        <v>76</v>
      </c>
      <c r="AY199" s="237" t="s">
        <v>122</v>
      </c>
    </row>
    <row r="200" s="13" customFormat="1">
      <c r="A200" s="13"/>
      <c r="B200" s="226"/>
      <c r="C200" s="227"/>
      <c r="D200" s="228" t="s">
        <v>143</v>
      </c>
      <c r="E200" s="229" t="s">
        <v>19</v>
      </c>
      <c r="F200" s="230" t="s">
        <v>280</v>
      </c>
      <c r="G200" s="227"/>
      <c r="H200" s="231">
        <v>12</v>
      </c>
      <c r="I200" s="232"/>
      <c r="J200" s="227"/>
      <c r="K200" s="227"/>
      <c r="L200" s="233"/>
      <c r="M200" s="234"/>
      <c r="N200" s="235"/>
      <c r="O200" s="235"/>
      <c r="P200" s="235"/>
      <c r="Q200" s="235"/>
      <c r="R200" s="235"/>
      <c r="S200" s="235"/>
      <c r="T200" s="236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7" t="s">
        <v>143</v>
      </c>
      <c r="AU200" s="237" t="s">
        <v>87</v>
      </c>
      <c r="AV200" s="13" t="s">
        <v>87</v>
      </c>
      <c r="AW200" s="13" t="s">
        <v>37</v>
      </c>
      <c r="AX200" s="13" t="s">
        <v>76</v>
      </c>
      <c r="AY200" s="237" t="s">
        <v>122</v>
      </c>
    </row>
    <row r="201" s="16" customFormat="1">
      <c r="A201" s="16"/>
      <c r="B201" s="259"/>
      <c r="C201" s="260"/>
      <c r="D201" s="228" t="s">
        <v>143</v>
      </c>
      <c r="E201" s="261" t="s">
        <v>19</v>
      </c>
      <c r="F201" s="262" t="s">
        <v>180</v>
      </c>
      <c r="G201" s="260"/>
      <c r="H201" s="263">
        <v>453</v>
      </c>
      <c r="I201" s="264"/>
      <c r="J201" s="260"/>
      <c r="K201" s="260"/>
      <c r="L201" s="265"/>
      <c r="M201" s="266"/>
      <c r="N201" s="267"/>
      <c r="O201" s="267"/>
      <c r="P201" s="267"/>
      <c r="Q201" s="267"/>
      <c r="R201" s="267"/>
      <c r="S201" s="267"/>
      <c r="T201" s="268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69" t="s">
        <v>143</v>
      </c>
      <c r="AU201" s="269" t="s">
        <v>87</v>
      </c>
      <c r="AV201" s="16" t="s">
        <v>129</v>
      </c>
      <c r="AW201" s="16" t="s">
        <v>37</v>
      </c>
      <c r="AX201" s="16" t="s">
        <v>84</v>
      </c>
      <c r="AY201" s="269" t="s">
        <v>122</v>
      </c>
    </row>
    <row r="202" s="2" customFormat="1" ht="24.15" customHeight="1">
      <c r="A202" s="41"/>
      <c r="B202" s="42"/>
      <c r="C202" s="208" t="s">
        <v>300</v>
      </c>
      <c r="D202" s="208" t="s">
        <v>124</v>
      </c>
      <c r="E202" s="209" t="s">
        <v>301</v>
      </c>
      <c r="F202" s="210" t="s">
        <v>302</v>
      </c>
      <c r="G202" s="211" t="s">
        <v>127</v>
      </c>
      <c r="H202" s="212">
        <v>4.5</v>
      </c>
      <c r="I202" s="213"/>
      <c r="J202" s="214">
        <f>ROUND(I202*H202,2)</f>
        <v>0</v>
      </c>
      <c r="K202" s="210" t="s">
        <v>128</v>
      </c>
      <c r="L202" s="47"/>
      <c r="M202" s="215" t="s">
        <v>19</v>
      </c>
      <c r="N202" s="216" t="s">
        <v>49</v>
      </c>
      <c r="O202" s="88"/>
      <c r="P202" s="217">
        <f>O202*H202</f>
        <v>0</v>
      </c>
      <c r="Q202" s="217">
        <v>0</v>
      </c>
      <c r="R202" s="217">
        <f>Q202*H202</f>
        <v>0</v>
      </c>
      <c r="S202" s="217">
        <v>0.28999999999999998</v>
      </c>
      <c r="T202" s="218">
        <f>S202*H202</f>
        <v>1.3049999999999999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9" t="s">
        <v>129</v>
      </c>
      <c r="AT202" s="219" t="s">
        <v>124</v>
      </c>
      <c r="AU202" s="219" t="s">
        <v>87</v>
      </c>
      <c r="AY202" s="20" t="s">
        <v>122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20" t="s">
        <v>129</v>
      </c>
      <c r="BK202" s="220">
        <f>ROUND(I202*H202,2)</f>
        <v>0</v>
      </c>
      <c r="BL202" s="20" t="s">
        <v>129</v>
      </c>
      <c r="BM202" s="219" t="s">
        <v>303</v>
      </c>
    </row>
    <row r="203" s="2" customFormat="1">
      <c r="A203" s="41"/>
      <c r="B203" s="42"/>
      <c r="C203" s="43"/>
      <c r="D203" s="221" t="s">
        <v>131</v>
      </c>
      <c r="E203" s="43"/>
      <c r="F203" s="222" t="s">
        <v>304</v>
      </c>
      <c r="G203" s="43"/>
      <c r="H203" s="43"/>
      <c r="I203" s="223"/>
      <c r="J203" s="43"/>
      <c r="K203" s="43"/>
      <c r="L203" s="47"/>
      <c r="M203" s="224"/>
      <c r="N203" s="225"/>
      <c r="O203" s="88"/>
      <c r="P203" s="88"/>
      <c r="Q203" s="88"/>
      <c r="R203" s="88"/>
      <c r="S203" s="88"/>
      <c r="T203" s="89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131</v>
      </c>
      <c r="AU203" s="20" t="s">
        <v>87</v>
      </c>
    </row>
    <row r="204" s="13" customFormat="1">
      <c r="A204" s="13"/>
      <c r="B204" s="226"/>
      <c r="C204" s="227"/>
      <c r="D204" s="228" t="s">
        <v>143</v>
      </c>
      <c r="E204" s="229" t="s">
        <v>19</v>
      </c>
      <c r="F204" s="230" t="s">
        <v>305</v>
      </c>
      <c r="G204" s="227"/>
      <c r="H204" s="231">
        <v>4.5</v>
      </c>
      <c r="I204" s="232"/>
      <c r="J204" s="227"/>
      <c r="K204" s="227"/>
      <c r="L204" s="233"/>
      <c r="M204" s="234"/>
      <c r="N204" s="235"/>
      <c r="O204" s="235"/>
      <c r="P204" s="235"/>
      <c r="Q204" s="235"/>
      <c r="R204" s="235"/>
      <c r="S204" s="235"/>
      <c r="T204" s="23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7" t="s">
        <v>143</v>
      </c>
      <c r="AU204" s="237" t="s">
        <v>87</v>
      </c>
      <c r="AV204" s="13" t="s">
        <v>87</v>
      </c>
      <c r="AW204" s="13" t="s">
        <v>37</v>
      </c>
      <c r="AX204" s="13" t="s">
        <v>84</v>
      </c>
      <c r="AY204" s="237" t="s">
        <v>122</v>
      </c>
    </row>
    <row r="205" s="2" customFormat="1" ht="24.15" customHeight="1">
      <c r="A205" s="41"/>
      <c r="B205" s="42"/>
      <c r="C205" s="208" t="s">
        <v>306</v>
      </c>
      <c r="D205" s="208" t="s">
        <v>124</v>
      </c>
      <c r="E205" s="209" t="s">
        <v>307</v>
      </c>
      <c r="F205" s="210" t="s">
        <v>308</v>
      </c>
      <c r="G205" s="211" t="s">
        <v>127</v>
      </c>
      <c r="H205" s="212">
        <v>4.5</v>
      </c>
      <c r="I205" s="213"/>
      <c r="J205" s="214">
        <f>ROUND(I205*H205,2)</f>
        <v>0</v>
      </c>
      <c r="K205" s="210" t="s">
        <v>128</v>
      </c>
      <c r="L205" s="47"/>
      <c r="M205" s="215" t="s">
        <v>19</v>
      </c>
      <c r="N205" s="216" t="s">
        <v>49</v>
      </c>
      <c r="O205" s="88"/>
      <c r="P205" s="217">
        <f>O205*H205</f>
        <v>0</v>
      </c>
      <c r="Q205" s="217">
        <v>0</v>
      </c>
      <c r="R205" s="217">
        <f>Q205*H205</f>
        <v>0</v>
      </c>
      <c r="S205" s="217">
        <v>0.20499999999999999</v>
      </c>
      <c r="T205" s="218">
        <f>S205*H205</f>
        <v>0.92249999999999999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9" t="s">
        <v>129</v>
      </c>
      <c r="AT205" s="219" t="s">
        <v>124</v>
      </c>
      <c r="AU205" s="219" t="s">
        <v>87</v>
      </c>
      <c r="AY205" s="20" t="s">
        <v>122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20" t="s">
        <v>129</v>
      </c>
      <c r="BK205" s="220">
        <f>ROUND(I205*H205,2)</f>
        <v>0</v>
      </c>
      <c r="BL205" s="20" t="s">
        <v>129</v>
      </c>
      <c r="BM205" s="219" t="s">
        <v>309</v>
      </c>
    </row>
    <row r="206" s="2" customFormat="1">
      <c r="A206" s="41"/>
      <c r="B206" s="42"/>
      <c r="C206" s="43"/>
      <c r="D206" s="221" t="s">
        <v>131</v>
      </c>
      <c r="E206" s="43"/>
      <c r="F206" s="222" t="s">
        <v>310</v>
      </c>
      <c r="G206" s="43"/>
      <c r="H206" s="43"/>
      <c r="I206" s="223"/>
      <c r="J206" s="43"/>
      <c r="K206" s="43"/>
      <c r="L206" s="47"/>
      <c r="M206" s="224"/>
      <c r="N206" s="225"/>
      <c r="O206" s="88"/>
      <c r="P206" s="88"/>
      <c r="Q206" s="88"/>
      <c r="R206" s="88"/>
      <c r="S206" s="88"/>
      <c r="T206" s="89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131</v>
      </c>
      <c r="AU206" s="20" t="s">
        <v>87</v>
      </c>
    </row>
    <row r="207" s="13" customFormat="1">
      <c r="A207" s="13"/>
      <c r="B207" s="226"/>
      <c r="C207" s="227"/>
      <c r="D207" s="228" t="s">
        <v>143</v>
      </c>
      <c r="E207" s="229" t="s">
        <v>19</v>
      </c>
      <c r="F207" s="230" t="s">
        <v>305</v>
      </c>
      <c r="G207" s="227"/>
      <c r="H207" s="231">
        <v>4.5</v>
      </c>
      <c r="I207" s="232"/>
      <c r="J207" s="227"/>
      <c r="K207" s="227"/>
      <c r="L207" s="233"/>
      <c r="M207" s="234"/>
      <c r="N207" s="235"/>
      <c r="O207" s="235"/>
      <c r="P207" s="235"/>
      <c r="Q207" s="235"/>
      <c r="R207" s="235"/>
      <c r="S207" s="235"/>
      <c r="T207" s="23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7" t="s">
        <v>143</v>
      </c>
      <c r="AU207" s="237" t="s">
        <v>87</v>
      </c>
      <c r="AV207" s="13" t="s">
        <v>87</v>
      </c>
      <c r="AW207" s="13" t="s">
        <v>37</v>
      </c>
      <c r="AX207" s="13" t="s">
        <v>84</v>
      </c>
      <c r="AY207" s="237" t="s">
        <v>122</v>
      </c>
    </row>
    <row r="208" s="12" customFormat="1" ht="22.8" customHeight="1">
      <c r="A208" s="12"/>
      <c r="B208" s="192"/>
      <c r="C208" s="193"/>
      <c r="D208" s="194" t="s">
        <v>75</v>
      </c>
      <c r="E208" s="206" t="s">
        <v>129</v>
      </c>
      <c r="F208" s="206" t="s">
        <v>311</v>
      </c>
      <c r="G208" s="193"/>
      <c r="H208" s="193"/>
      <c r="I208" s="196"/>
      <c r="J208" s="207">
        <f>BK208</f>
        <v>0</v>
      </c>
      <c r="K208" s="193"/>
      <c r="L208" s="198"/>
      <c r="M208" s="199"/>
      <c r="N208" s="200"/>
      <c r="O208" s="200"/>
      <c r="P208" s="201">
        <f>SUM(P209:P230)</f>
        <v>0</v>
      </c>
      <c r="Q208" s="200"/>
      <c r="R208" s="201">
        <f>SUM(R209:R230)</f>
        <v>0.114066</v>
      </c>
      <c r="S208" s="200"/>
      <c r="T208" s="202">
        <f>SUM(T209:T230)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3" t="s">
        <v>84</v>
      </c>
      <c r="AT208" s="204" t="s">
        <v>75</v>
      </c>
      <c r="AU208" s="204" t="s">
        <v>84</v>
      </c>
      <c r="AY208" s="203" t="s">
        <v>122</v>
      </c>
      <c r="BK208" s="205">
        <f>SUM(BK209:BK230)</f>
        <v>0</v>
      </c>
    </row>
    <row r="209" s="2" customFormat="1" ht="21.75" customHeight="1">
      <c r="A209" s="41"/>
      <c r="B209" s="42"/>
      <c r="C209" s="208" t="s">
        <v>312</v>
      </c>
      <c r="D209" s="208" t="s">
        <v>124</v>
      </c>
      <c r="E209" s="209" t="s">
        <v>313</v>
      </c>
      <c r="F209" s="210" t="s">
        <v>314</v>
      </c>
      <c r="G209" s="211" t="s">
        <v>153</v>
      </c>
      <c r="H209" s="212">
        <v>22.550000000000001</v>
      </c>
      <c r="I209" s="213"/>
      <c r="J209" s="214">
        <f>ROUND(I209*H209,2)</f>
        <v>0</v>
      </c>
      <c r="K209" s="210" t="s">
        <v>128</v>
      </c>
      <c r="L209" s="47"/>
      <c r="M209" s="215" t="s">
        <v>19</v>
      </c>
      <c r="N209" s="216" t="s">
        <v>49</v>
      </c>
      <c r="O209" s="88"/>
      <c r="P209" s="217">
        <f>O209*H209</f>
        <v>0</v>
      </c>
      <c r="Q209" s="217">
        <v>0</v>
      </c>
      <c r="R209" s="217">
        <f>Q209*H209</f>
        <v>0</v>
      </c>
      <c r="S209" s="217">
        <v>0</v>
      </c>
      <c r="T209" s="218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19" t="s">
        <v>129</v>
      </c>
      <c r="AT209" s="219" t="s">
        <v>124</v>
      </c>
      <c r="AU209" s="219" t="s">
        <v>87</v>
      </c>
      <c r="AY209" s="20" t="s">
        <v>122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20" t="s">
        <v>129</v>
      </c>
      <c r="BK209" s="220">
        <f>ROUND(I209*H209,2)</f>
        <v>0</v>
      </c>
      <c r="BL209" s="20" t="s">
        <v>129</v>
      </c>
      <c r="BM209" s="219" t="s">
        <v>315</v>
      </c>
    </row>
    <row r="210" s="2" customFormat="1">
      <c r="A210" s="41"/>
      <c r="B210" s="42"/>
      <c r="C210" s="43"/>
      <c r="D210" s="221" t="s">
        <v>131</v>
      </c>
      <c r="E210" s="43"/>
      <c r="F210" s="222" t="s">
        <v>316</v>
      </c>
      <c r="G210" s="43"/>
      <c r="H210" s="43"/>
      <c r="I210" s="223"/>
      <c r="J210" s="43"/>
      <c r="K210" s="43"/>
      <c r="L210" s="47"/>
      <c r="M210" s="224"/>
      <c r="N210" s="225"/>
      <c r="O210" s="88"/>
      <c r="P210" s="88"/>
      <c r="Q210" s="88"/>
      <c r="R210" s="88"/>
      <c r="S210" s="88"/>
      <c r="T210" s="89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131</v>
      </c>
      <c r="AU210" s="20" t="s">
        <v>87</v>
      </c>
    </row>
    <row r="211" s="13" customFormat="1">
      <c r="A211" s="13"/>
      <c r="B211" s="226"/>
      <c r="C211" s="227"/>
      <c r="D211" s="228" t="s">
        <v>143</v>
      </c>
      <c r="E211" s="229" t="s">
        <v>19</v>
      </c>
      <c r="F211" s="230" t="s">
        <v>317</v>
      </c>
      <c r="G211" s="227"/>
      <c r="H211" s="231">
        <v>21.949999999999999</v>
      </c>
      <c r="I211" s="232"/>
      <c r="J211" s="227"/>
      <c r="K211" s="227"/>
      <c r="L211" s="233"/>
      <c r="M211" s="234"/>
      <c r="N211" s="235"/>
      <c r="O211" s="235"/>
      <c r="P211" s="235"/>
      <c r="Q211" s="235"/>
      <c r="R211" s="235"/>
      <c r="S211" s="235"/>
      <c r="T211" s="23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7" t="s">
        <v>143</v>
      </c>
      <c r="AU211" s="237" t="s">
        <v>87</v>
      </c>
      <c r="AV211" s="13" t="s">
        <v>87</v>
      </c>
      <c r="AW211" s="13" t="s">
        <v>37</v>
      </c>
      <c r="AX211" s="13" t="s">
        <v>76</v>
      </c>
      <c r="AY211" s="237" t="s">
        <v>122</v>
      </c>
    </row>
    <row r="212" s="13" customFormat="1">
      <c r="A212" s="13"/>
      <c r="B212" s="226"/>
      <c r="C212" s="227"/>
      <c r="D212" s="228" t="s">
        <v>143</v>
      </c>
      <c r="E212" s="229" t="s">
        <v>19</v>
      </c>
      <c r="F212" s="230" t="s">
        <v>318</v>
      </c>
      <c r="G212" s="227"/>
      <c r="H212" s="231">
        <v>0.59999999999999998</v>
      </c>
      <c r="I212" s="232"/>
      <c r="J212" s="227"/>
      <c r="K212" s="227"/>
      <c r="L212" s="233"/>
      <c r="M212" s="234"/>
      <c r="N212" s="235"/>
      <c r="O212" s="235"/>
      <c r="P212" s="235"/>
      <c r="Q212" s="235"/>
      <c r="R212" s="235"/>
      <c r="S212" s="235"/>
      <c r="T212" s="23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7" t="s">
        <v>143</v>
      </c>
      <c r="AU212" s="237" t="s">
        <v>87</v>
      </c>
      <c r="AV212" s="13" t="s">
        <v>87</v>
      </c>
      <c r="AW212" s="13" t="s">
        <v>37</v>
      </c>
      <c r="AX212" s="13" t="s">
        <v>76</v>
      </c>
      <c r="AY212" s="237" t="s">
        <v>122</v>
      </c>
    </row>
    <row r="213" s="16" customFormat="1">
      <c r="A213" s="16"/>
      <c r="B213" s="259"/>
      <c r="C213" s="260"/>
      <c r="D213" s="228" t="s">
        <v>143</v>
      </c>
      <c r="E213" s="261" t="s">
        <v>19</v>
      </c>
      <c r="F213" s="262" t="s">
        <v>180</v>
      </c>
      <c r="G213" s="260"/>
      <c r="H213" s="263">
        <v>22.550000000000001</v>
      </c>
      <c r="I213" s="264"/>
      <c r="J213" s="260"/>
      <c r="K213" s="260"/>
      <c r="L213" s="265"/>
      <c r="M213" s="266"/>
      <c r="N213" s="267"/>
      <c r="O213" s="267"/>
      <c r="P213" s="267"/>
      <c r="Q213" s="267"/>
      <c r="R213" s="267"/>
      <c r="S213" s="267"/>
      <c r="T213" s="268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69" t="s">
        <v>143</v>
      </c>
      <c r="AU213" s="269" t="s">
        <v>87</v>
      </c>
      <c r="AV213" s="16" t="s">
        <v>129</v>
      </c>
      <c r="AW213" s="16" t="s">
        <v>37</v>
      </c>
      <c r="AX213" s="16" t="s">
        <v>84</v>
      </c>
      <c r="AY213" s="269" t="s">
        <v>122</v>
      </c>
    </row>
    <row r="214" s="2" customFormat="1" ht="24.15" customHeight="1">
      <c r="A214" s="41"/>
      <c r="B214" s="42"/>
      <c r="C214" s="208" t="s">
        <v>319</v>
      </c>
      <c r="D214" s="208" t="s">
        <v>124</v>
      </c>
      <c r="E214" s="209" t="s">
        <v>320</v>
      </c>
      <c r="F214" s="210" t="s">
        <v>321</v>
      </c>
      <c r="G214" s="211" t="s">
        <v>322</v>
      </c>
      <c r="H214" s="212">
        <v>13</v>
      </c>
      <c r="I214" s="213"/>
      <c r="J214" s="214">
        <f>ROUND(I214*H214,2)</f>
        <v>0</v>
      </c>
      <c r="K214" s="210" t="s">
        <v>128</v>
      </c>
      <c r="L214" s="47"/>
      <c r="M214" s="215" t="s">
        <v>19</v>
      </c>
      <c r="N214" s="216" t="s">
        <v>49</v>
      </c>
      <c r="O214" s="88"/>
      <c r="P214" s="217">
        <f>O214*H214</f>
        <v>0</v>
      </c>
      <c r="Q214" s="217">
        <v>8.0000000000000007E-05</v>
      </c>
      <c r="R214" s="217">
        <f>Q214*H214</f>
        <v>0.0010400000000000001</v>
      </c>
      <c r="S214" s="217">
        <v>0</v>
      </c>
      <c r="T214" s="218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19" t="s">
        <v>129</v>
      </c>
      <c r="AT214" s="219" t="s">
        <v>124</v>
      </c>
      <c r="AU214" s="219" t="s">
        <v>87</v>
      </c>
      <c r="AY214" s="20" t="s">
        <v>122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20" t="s">
        <v>129</v>
      </c>
      <c r="BK214" s="220">
        <f>ROUND(I214*H214,2)</f>
        <v>0</v>
      </c>
      <c r="BL214" s="20" t="s">
        <v>129</v>
      </c>
      <c r="BM214" s="219" t="s">
        <v>323</v>
      </c>
    </row>
    <row r="215" s="2" customFormat="1">
      <c r="A215" s="41"/>
      <c r="B215" s="42"/>
      <c r="C215" s="43"/>
      <c r="D215" s="221" t="s">
        <v>131</v>
      </c>
      <c r="E215" s="43"/>
      <c r="F215" s="222" t="s">
        <v>324</v>
      </c>
      <c r="G215" s="43"/>
      <c r="H215" s="43"/>
      <c r="I215" s="223"/>
      <c r="J215" s="43"/>
      <c r="K215" s="43"/>
      <c r="L215" s="47"/>
      <c r="M215" s="224"/>
      <c r="N215" s="225"/>
      <c r="O215" s="88"/>
      <c r="P215" s="88"/>
      <c r="Q215" s="88"/>
      <c r="R215" s="88"/>
      <c r="S215" s="88"/>
      <c r="T215" s="89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131</v>
      </c>
      <c r="AU215" s="20" t="s">
        <v>87</v>
      </c>
    </row>
    <row r="216" s="13" customFormat="1">
      <c r="A216" s="13"/>
      <c r="B216" s="226"/>
      <c r="C216" s="227"/>
      <c r="D216" s="228" t="s">
        <v>143</v>
      </c>
      <c r="E216" s="229" t="s">
        <v>19</v>
      </c>
      <c r="F216" s="230" t="s">
        <v>325</v>
      </c>
      <c r="G216" s="227"/>
      <c r="H216" s="231">
        <v>13</v>
      </c>
      <c r="I216" s="232"/>
      <c r="J216" s="227"/>
      <c r="K216" s="227"/>
      <c r="L216" s="233"/>
      <c r="M216" s="234"/>
      <c r="N216" s="235"/>
      <c r="O216" s="235"/>
      <c r="P216" s="235"/>
      <c r="Q216" s="235"/>
      <c r="R216" s="235"/>
      <c r="S216" s="235"/>
      <c r="T216" s="23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7" t="s">
        <v>143</v>
      </c>
      <c r="AU216" s="237" t="s">
        <v>87</v>
      </c>
      <c r="AV216" s="13" t="s">
        <v>87</v>
      </c>
      <c r="AW216" s="13" t="s">
        <v>37</v>
      </c>
      <c r="AX216" s="13" t="s">
        <v>84</v>
      </c>
      <c r="AY216" s="237" t="s">
        <v>122</v>
      </c>
    </row>
    <row r="217" s="2" customFormat="1" ht="16.5" customHeight="1">
      <c r="A217" s="41"/>
      <c r="B217" s="42"/>
      <c r="C217" s="270" t="s">
        <v>326</v>
      </c>
      <c r="D217" s="270" t="s">
        <v>244</v>
      </c>
      <c r="E217" s="271" t="s">
        <v>327</v>
      </c>
      <c r="F217" s="272" t="s">
        <v>328</v>
      </c>
      <c r="G217" s="273" t="s">
        <v>322</v>
      </c>
      <c r="H217" s="274">
        <v>13</v>
      </c>
      <c r="I217" s="275"/>
      <c r="J217" s="276">
        <f>ROUND(I217*H217,2)</f>
        <v>0</v>
      </c>
      <c r="K217" s="272" t="s">
        <v>19</v>
      </c>
      <c r="L217" s="277"/>
      <c r="M217" s="278" t="s">
        <v>19</v>
      </c>
      <c r="N217" s="279" t="s">
        <v>49</v>
      </c>
      <c r="O217" s="88"/>
      <c r="P217" s="217">
        <f>O217*H217</f>
        <v>0</v>
      </c>
      <c r="Q217" s="217">
        <v>0.0067999999999999996</v>
      </c>
      <c r="R217" s="217">
        <f>Q217*H217</f>
        <v>0.088399999999999992</v>
      </c>
      <c r="S217" s="217">
        <v>0</v>
      </c>
      <c r="T217" s="218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9" t="s">
        <v>181</v>
      </c>
      <c r="AT217" s="219" t="s">
        <v>244</v>
      </c>
      <c r="AU217" s="219" t="s">
        <v>87</v>
      </c>
      <c r="AY217" s="20" t="s">
        <v>122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20" t="s">
        <v>129</v>
      </c>
      <c r="BK217" s="220">
        <f>ROUND(I217*H217,2)</f>
        <v>0</v>
      </c>
      <c r="BL217" s="20" t="s">
        <v>129</v>
      </c>
      <c r="BM217" s="219" t="s">
        <v>329</v>
      </c>
    </row>
    <row r="218" s="2" customFormat="1" ht="24.15" customHeight="1">
      <c r="A218" s="41"/>
      <c r="B218" s="42"/>
      <c r="C218" s="208" t="s">
        <v>330</v>
      </c>
      <c r="D218" s="208" t="s">
        <v>124</v>
      </c>
      <c r="E218" s="209" t="s">
        <v>331</v>
      </c>
      <c r="F218" s="210" t="s">
        <v>332</v>
      </c>
      <c r="G218" s="211" t="s">
        <v>322</v>
      </c>
      <c r="H218" s="212">
        <v>1</v>
      </c>
      <c r="I218" s="213"/>
      <c r="J218" s="214">
        <f>ROUND(I218*H218,2)</f>
        <v>0</v>
      </c>
      <c r="K218" s="210" t="s">
        <v>128</v>
      </c>
      <c r="L218" s="47"/>
      <c r="M218" s="215" t="s">
        <v>19</v>
      </c>
      <c r="N218" s="216" t="s">
        <v>49</v>
      </c>
      <c r="O218" s="88"/>
      <c r="P218" s="217">
        <f>O218*H218</f>
        <v>0</v>
      </c>
      <c r="Q218" s="217">
        <v>9.0000000000000006E-05</v>
      </c>
      <c r="R218" s="217">
        <f>Q218*H218</f>
        <v>9.0000000000000006E-05</v>
      </c>
      <c r="S218" s="217">
        <v>0</v>
      </c>
      <c r="T218" s="218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9" t="s">
        <v>129</v>
      </c>
      <c r="AT218" s="219" t="s">
        <v>124</v>
      </c>
      <c r="AU218" s="219" t="s">
        <v>87</v>
      </c>
      <c r="AY218" s="20" t="s">
        <v>122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20" t="s">
        <v>129</v>
      </c>
      <c r="BK218" s="220">
        <f>ROUND(I218*H218,2)</f>
        <v>0</v>
      </c>
      <c r="BL218" s="20" t="s">
        <v>129</v>
      </c>
      <c r="BM218" s="219" t="s">
        <v>333</v>
      </c>
    </row>
    <row r="219" s="2" customFormat="1">
      <c r="A219" s="41"/>
      <c r="B219" s="42"/>
      <c r="C219" s="43"/>
      <c r="D219" s="221" t="s">
        <v>131</v>
      </c>
      <c r="E219" s="43"/>
      <c r="F219" s="222" t="s">
        <v>334</v>
      </c>
      <c r="G219" s="43"/>
      <c r="H219" s="43"/>
      <c r="I219" s="223"/>
      <c r="J219" s="43"/>
      <c r="K219" s="43"/>
      <c r="L219" s="47"/>
      <c r="M219" s="224"/>
      <c r="N219" s="225"/>
      <c r="O219" s="88"/>
      <c r="P219" s="88"/>
      <c r="Q219" s="88"/>
      <c r="R219" s="88"/>
      <c r="S219" s="88"/>
      <c r="T219" s="89"/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T219" s="20" t="s">
        <v>131</v>
      </c>
      <c r="AU219" s="20" t="s">
        <v>87</v>
      </c>
    </row>
    <row r="220" s="13" customFormat="1">
      <c r="A220" s="13"/>
      <c r="B220" s="226"/>
      <c r="C220" s="227"/>
      <c r="D220" s="228" t="s">
        <v>143</v>
      </c>
      <c r="E220" s="229" t="s">
        <v>19</v>
      </c>
      <c r="F220" s="230" t="s">
        <v>335</v>
      </c>
      <c r="G220" s="227"/>
      <c r="H220" s="231">
        <v>1</v>
      </c>
      <c r="I220" s="232"/>
      <c r="J220" s="227"/>
      <c r="K220" s="227"/>
      <c r="L220" s="233"/>
      <c r="M220" s="234"/>
      <c r="N220" s="235"/>
      <c r="O220" s="235"/>
      <c r="P220" s="235"/>
      <c r="Q220" s="235"/>
      <c r="R220" s="235"/>
      <c r="S220" s="235"/>
      <c r="T220" s="23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7" t="s">
        <v>143</v>
      </c>
      <c r="AU220" s="237" t="s">
        <v>87</v>
      </c>
      <c r="AV220" s="13" t="s">
        <v>87</v>
      </c>
      <c r="AW220" s="13" t="s">
        <v>37</v>
      </c>
      <c r="AX220" s="13" t="s">
        <v>84</v>
      </c>
      <c r="AY220" s="237" t="s">
        <v>122</v>
      </c>
    </row>
    <row r="221" s="2" customFormat="1" ht="16.5" customHeight="1">
      <c r="A221" s="41"/>
      <c r="B221" s="42"/>
      <c r="C221" s="270" t="s">
        <v>336</v>
      </c>
      <c r="D221" s="270" t="s">
        <v>244</v>
      </c>
      <c r="E221" s="271" t="s">
        <v>337</v>
      </c>
      <c r="F221" s="272" t="s">
        <v>338</v>
      </c>
      <c r="G221" s="273" t="s">
        <v>322</v>
      </c>
      <c r="H221" s="274">
        <v>1</v>
      </c>
      <c r="I221" s="275"/>
      <c r="J221" s="276">
        <f>ROUND(I221*H221,2)</f>
        <v>0</v>
      </c>
      <c r="K221" s="272" t="s">
        <v>19</v>
      </c>
      <c r="L221" s="277"/>
      <c r="M221" s="278" t="s">
        <v>19</v>
      </c>
      <c r="N221" s="279" t="s">
        <v>49</v>
      </c>
      <c r="O221" s="88"/>
      <c r="P221" s="217">
        <f>O221*H221</f>
        <v>0</v>
      </c>
      <c r="Q221" s="217">
        <v>0.0086</v>
      </c>
      <c r="R221" s="217">
        <f>Q221*H221</f>
        <v>0.0086</v>
      </c>
      <c r="S221" s="217">
        <v>0</v>
      </c>
      <c r="T221" s="218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9" t="s">
        <v>181</v>
      </c>
      <c r="AT221" s="219" t="s">
        <v>244</v>
      </c>
      <c r="AU221" s="219" t="s">
        <v>87</v>
      </c>
      <c r="AY221" s="20" t="s">
        <v>122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20" t="s">
        <v>129</v>
      </c>
      <c r="BK221" s="220">
        <f>ROUND(I221*H221,2)</f>
        <v>0</v>
      </c>
      <c r="BL221" s="20" t="s">
        <v>129</v>
      </c>
      <c r="BM221" s="219" t="s">
        <v>339</v>
      </c>
    </row>
    <row r="222" s="2" customFormat="1" ht="24.15" customHeight="1">
      <c r="A222" s="41"/>
      <c r="B222" s="42"/>
      <c r="C222" s="208" t="s">
        <v>340</v>
      </c>
      <c r="D222" s="208" t="s">
        <v>124</v>
      </c>
      <c r="E222" s="209" t="s">
        <v>341</v>
      </c>
      <c r="F222" s="210" t="s">
        <v>342</v>
      </c>
      <c r="G222" s="211" t="s">
        <v>153</v>
      </c>
      <c r="H222" s="212">
        <v>0.40000000000000002</v>
      </c>
      <c r="I222" s="213"/>
      <c r="J222" s="214">
        <f>ROUND(I222*H222,2)</f>
        <v>0</v>
      </c>
      <c r="K222" s="210" t="s">
        <v>128</v>
      </c>
      <c r="L222" s="47"/>
      <c r="M222" s="215" t="s">
        <v>19</v>
      </c>
      <c r="N222" s="216" t="s">
        <v>49</v>
      </c>
      <c r="O222" s="88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19" t="s">
        <v>129</v>
      </c>
      <c r="AT222" s="219" t="s">
        <v>124</v>
      </c>
      <c r="AU222" s="219" t="s">
        <v>87</v>
      </c>
      <c r="AY222" s="20" t="s">
        <v>122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20" t="s">
        <v>129</v>
      </c>
      <c r="BK222" s="220">
        <f>ROUND(I222*H222,2)</f>
        <v>0</v>
      </c>
      <c r="BL222" s="20" t="s">
        <v>129</v>
      </c>
      <c r="BM222" s="219" t="s">
        <v>343</v>
      </c>
    </row>
    <row r="223" s="2" customFormat="1">
      <c r="A223" s="41"/>
      <c r="B223" s="42"/>
      <c r="C223" s="43"/>
      <c r="D223" s="221" t="s">
        <v>131</v>
      </c>
      <c r="E223" s="43"/>
      <c r="F223" s="222" t="s">
        <v>344</v>
      </c>
      <c r="G223" s="43"/>
      <c r="H223" s="43"/>
      <c r="I223" s="223"/>
      <c r="J223" s="43"/>
      <c r="K223" s="43"/>
      <c r="L223" s="47"/>
      <c r="M223" s="224"/>
      <c r="N223" s="225"/>
      <c r="O223" s="88"/>
      <c r="P223" s="88"/>
      <c r="Q223" s="88"/>
      <c r="R223" s="88"/>
      <c r="S223" s="88"/>
      <c r="T223" s="89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131</v>
      </c>
      <c r="AU223" s="20" t="s">
        <v>87</v>
      </c>
    </row>
    <row r="224" s="13" customFormat="1">
      <c r="A224" s="13"/>
      <c r="B224" s="226"/>
      <c r="C224" s="227"/>
      <c r="D224" s="228" t="s">
        <v>143</v>
      </c>
      <c r="E224" s="229" t="s">
        <v>19</v>
      </c>
      <c r="F224" s="230" t="s">
        <v>345</v>
      </c>
      <c r="G224" s="227"/>
      <c r="H224" s="231">
        <v>0.40000000000000002</v>
      </c>
      <c r="I224" s="232"/>
      <c r="J224" s="227"/>
      <c r="K224" s="227"/>
      <c r="L224" s="233"/>
      <c r="M224" s="234"/>
      <c r="N224" s="235"/>
      <c r="O224" s="235"/>
      <c r="P224" s="235"/>
      <c r="Q224" s="235"/>
      <c r="R224" s="235"/>
      <c r="S224" s="235"/>
      <c r="T224" s="23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7" t="s">
        <v>143</v>
      </c>
      <c r="AU224" s="237" t="s">
        <v>87</v>
      </c>
      <c r="AV224" s="13" t="s">
        <v>87</v>
      </c>
      <c r="AW224" s="13" t="s">
        <v>37</v>
      </c>
      <c r="AX224" s="13" t="s">
        <v>84</v>
      </c>
      <c r="AY224" s="237" t="s">
        <v>122</v>
      </c>
    </row>
    <row r="225" s="2" customFormat="1" ht="16.5" customHeight="1">
      <c r="A225" s="41"/>
      <c r="B225" s="42"/>
      <c r="C225" s="208" t="s">
        <v>346</v>
      </c>
      <c r="D225" s="208" t="s">
        <v>124</v>
      </c>
      <c r="E225" s="209" t="s">
        <v>347</v>
      </c>
      <c r="F225" s="210" t="s">
        <v>348</v>
      </c>
      <c r="G225" s="211" t="s">
        <v>184</v>
      </c>
      <c r="H225" s="212">
        <v>1.2</v>
      </c>
      <c r="I225" s="213"/>
      <c r="J225" s="214">
        <f>ROUND(I225*H225,2)</f>
        <v>0</v>
      </c>
      <c r="K225" s="210" t="s">
        <v>128</v>
      </c>
      <c r="L225" s="47"/>
      <c r="M225" s="215" t="s">
        <v>19</v>
      </c>
      <c r="N225" s="216" t="s">
        <v>49</v>
      </c>
      <c r="O225" s="88"/>
      <c r="P225" s="217">
        <f>O225*H225</f>
        <v>0</v>
      </c>
      <c r="Q225" s="217">
        <v>0.01328</v>
      </c>
      <c r="R225" s="217">
        <f>Q225*H225</f>
        <v>0.015935999999999999</v>
      </c>
      <c r="S225" s="217">
        <v>0</v>
      </c>
      <c r="T225" s="218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9" t="s">
        <v>129</v>
      </c>
      <c r="AT225" s="219" t="s">
        <v>124</v>
      </c>
      <c r="AU225" s="219" t="s">
        <v>87</v>
      </c>
      <c r="AY225" s="20" t="s">
        <v>122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20" t="s">
        <v>129</v>
      </c>
      <c r="BK225" s="220">
        <f>ROUND(I225*H225,2)</f>
        <v>0</v>
      </c>
      <c r="BL225" s="20" t="s">
        <v>129</v>
      </c>
      <c r="BM225" s="219" t="s">
        <v>349</v>
      </c>
    </row>
    <row r="226" s="2" customFormat="1">
      <c r="A226" s="41"/>
      <c r="B226" s="42"/>
      <c r="C226" s="43"/>
      <c r="D226" s="221" t="s">
        <v>131</v>
      </c>
      <c r="E226" s="43"/>
      <c r="F226" s="222" t="s">
        <v>350</v>
      </c>
      <c r="G226" s="43"/>
      <c r="H226" s="43"/>
      <c r="I226" s="223"/>
      <c r="J226" s="43"/>
      <c r="K226" s="43"/>
      <c r="L226" s="47"/>
      <c r="M226" s="224"/>
      <c r="N226" s="225"/>
      <c r="O226" s="88"/>
      <c r="P226" s="88"/>
      <c r="Q226" s="88"/>
      <c r="R226" s="88"/>
      <c r="S226" s="88"/>
      <c r="T226" s="89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131</v>
      </c>
      <c r="AU226" s="20" t="s">
        <v>87</v>
      </c>
    </row>
    <row r="227" s="13" customFormat="1">
      <c r="A227" s="13"/>
      <c r="B227" s="226"/>
      <c r="C227" s="227"/>
      <c r="D227" s="228" t="s">
        <v>143</v>
      </c>
      <c r="E227" s="229" t="s">
        <v>19</v>
      </c>
      <c r="F227" s="230" t="s">
        <v>351</v>
      </c>
      <c r="G227" s="227"/>
      <c r="H227" s="231">
        <v>1.2</v>
      </c>
      <c r="I227" s="232"/>
      <c r="J227" s="227"/>
      <c r="K227" s="227"/>
      <c r="L227" s="233"/>
      <c r="M227" s="234"/>
      <c r="N227" s="235"/>
      <c r="O227" s="235"/>
      <c r="P227" s="235"/>
      <c r="Q227" s="235"/>
      <c r="R227" s="235"/>
      <c r="S227" s="235"/>
      <c r="T227" s="23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7" t="s">
        <v>143</v>
      </c>
      <c r="AU227" s="237" t="s">
        <v>87</v>
      </c>
      <c r="AV227" s="13" t="s">
        <v>87</v>
      </c>
      <c r="AW227" s="13" t="s">
        <v>37</v>
      </c>
      <c r="AX227" s="13" t="s">
        <v>84</v>
      </c>
      <c r="AY227" s="237" t="s">
        <v>122</v>
      </c>
    </row>
    <row r="228" s="2" customFormat="1" ht="16.5" customHeight="1">
      <c r="A228" s="41"/>
      <c r="B228" s="42"/>
      <c r="C228" s="208" t="s">
        <v>352</v>
      </c>
      <c r="D228" s="208" t="s">
        <v>124</v>
      </c>
      <c r="E228" s="209" t="s">
        <v>353</v>
      </c>
      <c r="F228" s="210" t="s">
        <v>354</v>
      </c>
      <c r="G228" s="211" t="s">
        <v>184</v>
      </c>
      <c r="H228" s="212">
        <v>1.2</v>
      </c>
      <c r="I228" s="213"/>
      <c r="J228" s="214">
        <f>ROUND(I228*H228,2)</f>
        <v>0</v>
      </c>
      <c r="K228" s="210" t="s">
        <v>128</v>
      </c>
      <c r="L228" s="47"/>
      <c r="M228" s="215" t="s">
        <v>19</v>
      </c>
      <c r="N228" s="216" t="s">
        <v>49</v>
      </c>
      <c r="O228" s="88"/>
      <c r="P228" s="217">
        <f>O228*H228</f>
        <v>0</v>
      </c>
      <c r="Q228" s="217">
        <v>0</v>
      </c>
      <c r="R228" s="217">
        <f>Q228*H228</f>
        <v>0</v>
      </c>
      <c r="S228" s="217">
        <v>0</v>
      </c>
      <c r="T228" s="218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19" t="s">
        <v>129</v>
      </c>
      <c r="AT228" s="219" t="s">
        <v>124</v>
      </c>
      <c r="AU228" s="219" t="s">
        <v>87</v>
      </c>
      <c r="AY228" s="20" t="s">
        <v>122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20" t="s">
        <v>129</v>
      </c>
      <c r="BK228" s="220">
        <f>ROUND(I228*H228,2)</f>
        <v>0</v>
      </c>
      <c r="BL228" s="20" t="s">
        <v>129</v>
      </c>
      <c r="BM228" s="219" t="s">
        <v>355</v>
      </c>
    </row>
    <row r="229" s="2" customFormat="1">
      <c r="A229" s="41"/>
      <c r="B229" s="42"/>
      <c r="C229" s="43"/>
      <c r="D229" s="221" t="s">
        <v>131</v>
      </c>
      <c r="E229" s="43"/>
      <c r="F229" s="222" t="s">
        <v>356</v>
      </c>
      <c r="G229" s="43"/>
      <c r="H229" s="43"/>
      <c r="I229" s="223"/>
      <c r="J229" s="43"/>
      <c r="K229" s="43"/>
      <c r="L229" s="47"/>
      <c r="M229" s="224"/>
      <c r="N229" s="225"/>
      <c r="O229" s="88"/>
      <c r="P229" s="88"/>
      <c r="Q229" s="88"/>
      <c r="R229" s="88"/>
      <c r="S229" s="88"/>
      <c r="T229" s="89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131</v>
      </c>
      <c r="AU229" s="20" t="s">
        <v>87</v>
      </c>
    </row>
    <row r="230" s="13" customFormat="1">
      <c r="A230" s="13"/>
      <c r="B230" s="226"/>
      <c r="C230" s="227"/>
      <c r="D230" s="228" t="s">
        <v>143</v>
      </c>
      <c r="E230" s="229" t="s">
        <v>19</v>
      </c>
      <c r="F230" s="230" t="s">
        <v>351</v>
      </c>
      <c r="G230" s="227"/>
      <c r="H230" s="231">
        <v>1.2</v>
      </c>
      <c r="I230" s="232"/>
      <c r="J230" s="227"/>
      <c r="K230" s="227"/>
      <c r="L230" s="233"/>
      <c r="M230" s="234"/>
      <c r="N230" s="235"/>
      <c r="O230" s="235"/>
      <c r="P230" s="235"/>
      <c r="Q230" s="235"/>
      <c r="R230" s="235"/>
      <c r="S230" s="235"/>
      <c r="T230" s="23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7" t="s">
        <v>143</v>
      </c>
      <c r="AU230" s="237" t="s">
        <v>87</v>
      </c>
      <c r="AV230" s="13" t="s">
        <v>87</v>
      </c>
      <c r="AW230" s="13" t="s">
        <v>37</v>
      </c>
      <c r="AX230" s="13" t="s">
        <v>84</v>
      </c>
      <c r="AY230" s="237" t="s">
        <v>122</v>
      </c>
    </row>
    <row r="231" s="12" customFormat="1" ht="22.8" customHeight="1">
      <c r="A231" s="12"/>
      <c r="B231" s="192"/>
      <c r="C231" s="193"/>
      <c r="D231" s="194" t="s">
        <v>75</v>
      </c>
      <c r="E231" s="206" t="s">
        <v>150</v>
      </c>
      <c r="F231" s="206" t="s">
        <v>357</v>
      </c>
      <c r="G231" s="193"/>
      <c r="H231" s="193"/>
      <c r="I231" s="196"/>
      <c r="J231" s="207">
        <f>BK231</f>
        <v>0</v>
      </c>
      <c r="K231" s="193"/>
      <c r="L231" s="198"/>
      <c r="M231" s="199"/>
      <c r="N231" s="200"/>
      <c r="O231" s="200"/>
      <c r="P231" s="201">
        <f>SUM(P232:P265)</f>
        <v>0</v>
      </c>
      <c r="Q231" s="200"/>
      <c r="R231" s="201">
        <f>SUM(R232:R265)</f>
        <v>0.46698999999999996</v>
      </c>
      <c r="S231" s="200"/>
      <c r="T231" s="202">
        <f>SUM(T232:T265)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3" t="s">
        <v>84</v>
      </c>
      <c r="AT231" s="204" t="s">
        <v>75</v>
      </c>
      <c r="AU231" s="204" t="s">
        <v>84</v>
      </c>
      <c r="AY231" s="203" t="s">
        <v>122</v>
      </c>
      <c r="BK231" s="205">
        <f>SUM(BK232:BK265)</f>
        <v>0</v>
      </c>
    </row>
    <row r="232" s="2" customFormat="1" ht="21.75" customHeight="1">
      <c r="A232" s="41"/>
      <c r="B232" s="42"/>
      <c r="C232" s="208" t="s">
        <v>358</v>
      </c>
      <c r="D232" s="208" t="s">
        <v>124</v>
      </c>
      <c r="E232" s="209" t="s">
        <v>359</v>
      </c>
      <c r="F232" s="210" t="s">
        <v>360</v>
      </c>
      <c r="G232" s="211" t="s">
        <v>184</v>
      </c>
      <c r="H232" s="212">
        <v>438.75</v>
      </c>
      <c r="I232" s="213"/>
      <c r="J232" s="214">
        <f>ROUND(I232*H232,2)</f>
        <v>0</v>
      </c>
      <c r="K232" s="210" t="s">
        <v>128</v>
      </c>
      <c r="L232" s="47"/>
      <c r="M232" s="215" t="s">
        <v>19</v>
      </c>
      <c r="N232" s="216" t="s">
        <v>49</v>
      </c>
      <c r="O232" s="88"/>
      <c r="P232" s="217">
        <f>O232*H232</f>
        <v>0</v>
      </c>
      <c r="Q232" s="217">
        <v>0</v>
      </c>
      <c r="R232" s="217">
        <f>Q232*H232</f>
        <v>0</v>
      </c>
      <c r="S232" s="217">
        <v>0</v>
      </c>
      <c r="T232" s="218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19" t="s">
        <v>129</v>
      </c>
      <c r="AT232" s="219" t="s">
        <v>124</v>
      </c>
      <c r="AU232" s="219" t="s">
        <v>87</v>
      </c>
      <c r="AY232" s="20" t="s">
        <v>122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20" t="s">
        <v>129</v>
      </c>
      <c r="BK232" s="220">
        <f>ROUND(I232*H232,2)</f>
        <v>0</v>
      </c>
      <c r="BL232" s="20" t="s">
        <v>129</v>
      </c>
      <c r="BM232" s="219" t="s">
        <v>361</v>
      </c>
    </row>
    <row r="233" s="2" customFormat="1">
      <c r="A233" s="41"/>
      <c r="B233" s="42"/>
      <c r="C233" s="43"/>
      <c r="D233" s="221" t="s">
        <v>131</v>
      </c>
      <c r="E233" s="43"/>
      <c r="F233" s="222" t="s">
        <v>362</v>
      </c>
      <c r="G233" s="43"/>
      <c r="H233" s="43"/>
      <c r="I233" s="223"/>
      <c r="J233" s="43"/>
      <c r="K233" s="43"/>
      <c r="L233" s="47"/>
      <c r="M233" s="224"/>
      <c r="N233" s="225"/>
      <c r="O233" s="88"/>
      <c r="P233" s="88"/>
      <c r="Q233" s="88"/>
      <c r="R233" s="88"/>
      <c r="S233" s="88"/>
      <c r="T233" s="89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131</v>
      </c>
      <c r="AU233" s="20" t="s">
        <v>87</v>
      </c>
    </row>
    <row r="234" s="13" customFormat="1">
      <c r="A234" s="13"/>
      <c r="B234" s="226"/>
      <c r="C234" s="227"/>
      <c r="D234" s="228" t="s">
        <v>143</v>
      </c>
      <c r="E234" s="229" t="s">
        <v>19</v>
      </c>
      <c r="F234" s="230" t="s">
        <v>279</v>
      </c>
      <c r="G234" s="227"/>
      <c r="H234" s="231">
        <v>422.25</v>
      </c>
      <c r="I234" s="232"/>
      <c r="J234" s="227"/>
      <c r="K234" s="227"/>
      <c r="L234" s="233"/>
      <c r="M234" s="234"/>
      <c r="N234" s="235"/>
      <c r="O234" s="235"/>
      <c r="P234" s="235"/>
      <c r="Q234" s="235"/>
      <c r="R234" s="235"/>
      <c r="S234" s="235"/>
      <c r="T234" s="23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7" t="s">
        <v>143</v>
      </c>
      <c r="AU234" s="237" t="s">
        <v>87</v>
      </c>
      <c r="AV234" s="13" t="s">
        <v>87</v>
      </c>
      <c r="AW234" s="13" t="s">
        <v>37</v>
      </c>
      <c r="AX234" s="13" t="s">
        <v>76</v>
      </c>
      <c r="AY234" s="237" t="s">
        <v>122</v>
      </c>
    </row>
    <row r="235" s="13" customFormat="1">
      <c r="A235" s="13"/>
      <c r="B235" s="226"/>
      <c r="C235" s="227"/>
      <c r="D235" s="228" t="s">
        <v>143</v>
      </c>
      <c r="E235" s="229" t="s">
        <v>19</v>
      </c>
      <c r="F235" s="230" t="s">
        <v>280</v>
      </c>
      <c r="G235" s="227"/>
      <c r="H235" s="231">
        <v>12</v>
      </c>
      <c r="I235" s="232"/>
      <c r="J235" s="227"/>
      <c r="K235" s="227"/>
      <c r="L235" s="233"/>
      <c r="M235" s="234"/>
      <c r="N235" s="235"/>
      <c r="O235" s="235"/>
      <c r="P235" s="235"/>
      <c r="Q235" s="235"/>
      <c r="R235" s="235"/>
      <c r="S235" s="235"/>
      <c r="T235" s="23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7" t="s">
        <v>143</v>
      </c>
      <c r="AU235" s="237" t="s">
        <v>87</v>
      </c>
      <c r="AV235" s="13" t="s">
        <v>87</v>
      </c>
      <c r="AW235" s="13" t="s">
        <v>37</v>
      </c>
      <c r="AX235" s="13" t="s">
        <v>76</v>
      </c>
      <c r="AY235" s="237" t="s">
        <v>122</v>
      </c>
    </row>
    <row r="236" s="13" customFormat="1">
      <c r="A236" s="13"/>
      <c r="B236" s="226"/>
      <c r="C236" s="227"/>
      <c r="D236" s="228" t="s">
        <v>143</v>
      </c>
      <c r="E236" s="229" t="s">
        <v>19</v>
      </c>
      <c r="F236" s="230" t="s">
        <v>281</v>
      </c>
      <c r="G236" s="227"/>
      <c r="H236" s="231">
        <v>4.5</v>
      </c>
      <c r="I236" s="232"/>
      <c r="J236" s="227"/>
      <c r="K236" s="227"/>
      <c r="L236" s="233"/>
      <c r="M236" s="234"/>
      <c r="N236" s="235"/>
      <c r="O236" s="235"/>
      <c r="P236" s="235"/>
      <c r="Q236" s="235"/>
      <c r="R236" s="235"/>
      <c r="S236" s="235"/>
      <c r="T236" s="236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7" t="s">
        <v>143</v>
      </c>
      <c r="AU236" s="237" t="s">
        <v>87</v>
      </c>
      <c r="AV236" s="13" t="s">
        <v>87</v>
      </c>
      <c r="AW236" s="13" t="s">
        <v>37</v>
      </c>
      <c r="AX236" s="13" t="s">
        <v>76</v>
      </c>
      <c r="AY236" s="237" t="s">
        <v>122</v>
      </c>
    </row>
    <row r="237" s="16" customFormat="1">
      <c r="A237" s="16"/>
      <c r="B237" s="259"/>
      <c r="C237" s="260"/>
      <c r="D237" s="228" t="s">
        <v>143</v>
      </c>
      <c r="E237" s="261" t="s">
        <v>19</v>
      </c>
      <c r="F237" s="262" t="s">
        <v>180</v>
      </c>
      <c r="G237" s="260"/>
      <c r="H237" s="263">
        <v>438.75</v>
      </c>
      <c r="I237" s="264"/>
      <c r="J237" s="260"/>
      <c r="K237" s="260"/>
      <c r="L237" s="265"/>
      <c r="M237" s="266"/>
      <c r="N237" s="267"/>
      <c r="O237" s="267"/>
      <c r="P237" s="267"/>
      <c r="Q237" s="267"/>
      <c r="R237" s="267"/>
      <c r="S237" s="267"/>
      <c r="T237" s="268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69" t="s">
        <v>143</v>
      </c>
      <c r="AU237" s="269" t="s">
        <v>87</v>
      </c>
      <c r="AV237" s="16" t="s">
        <v>129</v>
      </c>
      <c r="AW237" s="16" t="s">
        <v>37</v>
      </c>
      <c r="AX237" s="16" t="s">
        <v>84</v>
      </c>
      <c r="AY237" s="269" t="s">
        <v>122</v>
      </c>
    </row>
    <row r="238" s="2" customFormat="1" ht="24.15" customHeight="1">
      <c r="A238" s="41"/>
      <c r="B238" s="42"/>
      <c r="C238" s="208" t="s">
        <v>363</v>
      </c>
      <c r="D238" s="208" t="s">
        <v>124</v>
      </c>
      <c r="E238" s="209" t="s">
        <v>364</v>
      </c>
      <c r="F238" s="210" t="s">
        <v>365</v>
      </c>
      <c r="G238" s="211" t="s">
        <v>184</v>
      </c>
      <c r="H238" s="212">
        <v>453</v>
      </c>
      <c r="I238" s="213"/>
      <c r="J238" s="214">
        <f>ROUND(I238*H238,2)</f>
        <v>0</v>
      </c>
      <c r="K238" s="210" t="s">
        <v>128</v>
      </c>
      <c r="L238" s="47"/>
      <c r="M238" s="215" t="s">
        <v>19</v>
      </c>
      <c r="N238" s="216" t="s">
        <v>49</v>
      </c>
      <c r="O238" s="88"/>
      <c r="P238" s="217">
        <f>O238*H238</f>
        <v>0</v>
      </c>
      <c r="Q238" s="217">
        <v>0</v>
      </c>
      <c r="R238" s="217">
        <f>Q238*H238</f>
        <v>0</v>
      </c>
      <c r="S238" s="217">
        <v>0</v>
      </c>
      <c r="T238" s="218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9" t="s">
        <v>129</v>
      </c>
      <c r="AT238" s="219" t="s">
        <v>124</v>
      </c>
      <c r="AU238" s="219" t="s">
        <v>87</v>
      </c>
      <c r="AY238" s="20" t="s">
        <v>122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20" t="s">
        <v>129</v>
      </c>
      <c r="BK238" s="220">
        <f>ROUND(I238*H238,2)</f>
        <v>0</v>
      </c>
      <c r="BL238" s="20" t="s">
        <v>129</v>
      </c>
      <c r="BM238" s="219" t="s">
        <v>366</v>
      </c>
    </row>
    <row r="239" s="2" customFormat="1">
      <c r="A239" s="41"/>
      <c r="B239" s="42"/>
      <c r="C239" s="43"/>
      <c r="D239" s="221" t="s">
        <v>131</v>
      </c>
      <c r="E239" s="43"/>
      <c r="F239" s="222" t="s">
        <v>367</v>
      </c>
      <c r="G239" s="43"/>
      <c r="H239" s="43"/>
      <c r="I239" s="223"/>
      <c r="J239" s="43"/>
      <c r="K239" s="43"/>
      <c r="L239" s="47"/>
      <c r="M239" s="224"/>
      <c r="N239" s="225"/>
      <c r="O239" s="88"/>
      <c r="P239" s="88"/>
      <c r="Q239" s="88"/>
      <c r="R239" s="88"/>
      <c r="S239" s="88"/>
      <c r="T239" s="89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131</v>
      </c>
      <c r="AU239" s="20" t="s">
        <v>87</v>
      </c>
    </row>
    <row r="240" s="13" customFormat="1">
      <c r="A240" s="13"/>
      <c r="B240" s="226"/>
      <c r="C240" s="227"/>
      <c r="D240" s="228" t="s">
        <v>143</v>
      </c>
      <c r="E240" s="229" t="s">
        <v>19</v>
      </c>
      <c r="F240" s="230" t="s">
        <v>299</v>
      </c>
      <c r="G240" s="227"/>
      <c r="H240" s="231">
        <v>441</v>
      </c>
      <c r="I240" s="232"/>
      <c r="J240" s="227"/>
      <c r="K240" s="227"/>
      <c r="L240" s="233"/>
      <c r="M240" s="234"/>
      <c r="N240" s="235"/>
      <c r="O240" s="235"/>
      <c r="P240" s="235"/>
      <c r="Q240" s="235"/>
      <c r="R240" s="235"/>
      <c r="S240" s="235"/>
      <c r="T240" s="23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7" t="s">
        <v>143</v>
      </c>
      <c r="AU240" s="237" t="s">
        <v>87</v>
      </c>
      <c r="AV240" s="13" t="s">
        <v>87</v>
      </c>
      <c r="AW240" s="13" t="s">
        <v>37</v>
      </c>
      <c r="AX240" s="13" t="s">
        <v>76</v>
      </c>
      <c r="AY240" s="237" t="s">
        <v>122</v>
      </c>
    </row>
    <row r="241" s="13" customFormat="1">
      <c r="A241" s="13"/>
      <c r="B241" s="226"/>
      <c r="C241" s="227"/>
      <c r="D241" s="228" t="s">
        <v>143</v>
      </c>
      <c r="E241" s="229" t="s">
        <v>19</v>
      </c>
      <c r="F241" s="230" t="s">
        <v>280</v>
      </c>
      <c r="G241" s="227"/>
      <c r="H241" s="231">
        <v>12</v>
      </c>
      <c r="I241" s="232"/>
      <c r="J241" s="227"/>
      <c r="K241" s="227"/>
      <c r="L241" s="233"/>
      <c r="M241" s="234"/>
      <c r="N241" s="235"/>
      <c r="O241" s="235"/>
      <c r="P241" s="235"/>
      <c r="Q241" s="235"/>
      <c r="R241" s="235"/>
      <c r="S241" s="235"/>
      <c r="T241" s="23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7" t="s">
        <v>143</v>
      </c>
      <c r="AU241" s="237" t="s">
        <v>87</v>
      </c>
      <c r="AV241" s="13" t="s">
        <v>87</v>
      </c>
      <c r="AW241" s="13" t="s">
        <v>37</v>
      </c>
      <c r="AX241" s="13" t="s">
        <v>76</v>
      </c>
      <c r="AY241" s="237" t="s">
        <v>122</v>
      </c>
    </row>
    <row r="242" s="16" customFormat="1">
      <c r="A242" s="16"/>
      <c r="B242" s="259"/>
      <c r="C242" s="260"/>
      <c r="D242" s="228" t="s">
        <v>143</v>
      </c>
      <c r="E242" s="261" t="s">
        <v>19</v>
      </c>
      <c r="F242" s="262" t="s">
        <v>180</v>
      </c>
      <c r="G242" s="260"/>
      <c r="H242" s="263">
        <v>453</v>
      </c>
      <c r="I242" s="264"/>
      <c r="J242" s="260"/>
      <c r="K242" s="260"/>
      <c r="L242" s="265"/>
      <c r="M242" s="266"/>
      <c r="N242" s="267"/>
      <c r="O242" s="267"/>
      <c r="P242" s="267"/>
      <c r="Q242" s="267"/>
      <c r="R242" s="267"/>
      <c r="S242" s="267"/>
      <c r="T242" s="268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69" t="s">
        <v>143</v>
      </c>
      <c r="AU242" s="269" t="s">
        <v>87</v>
      </c>
      <c r="AV242" s="16" t="s">
        <v>129</v>
      </c>
      <c r="AW242" s="16" t="s">
        <v>37</v>
      </c>
      <c r="AX242" s="16" t="s">
        <v>84</v>
      </c>
      <c r="AY242" s="269" t="s">
        <v>122</v>
      </c>
    </row>
    <row r="243" s="2" customFormat="1" ht="24.15" customHeight="1">
      <c r="A243" s="41"/>
      <c r="B243" s="42"/>
      <c r="C243" s="208" t="s">
        <v>368</v>
      </c>
      <c r="D243" s="208" t="s">
        <v>124</v>
      </c>
      <c r="E243" s="209" t="s">
        <v>369</v>
      </c>
      <c r="F243" s="210" t="s">
        <v>370</v>
      </c>
      <c r="G243" s="211" t="s">
        <v>184</v>
      </c>
      <c r="H243" s="212">
        <v>406</v>
      </c>
      <c r="I243" s="213"/>
      <c r="J243" s="214">
        <f>ROUND(I243*H243,2)</f>
        <v>0</v>
      </c>
      <c r="K243" s="210" t="s">
        <v>128</v>
      </c>
      <c r="L243" s="47"/>
      <c r="M243" s="215" t="s">
        <v>19</v>
      </c>
      <c r="N243" s="216" t="s">
        <v>49</v>
      </c>
      <c r="O243" s="88"/>
      <c r="P243" s="217">
        <f>O243*H243</f>
        <v>0</v>
      </c>
      <c r="Q243" s="217">
        <v>0</v>
      </c>
      <c r="R243" s="217">
        <f>Q243*H243</f>
        <v>0</v>
      </c>
      <c r="S243" s="217">
        <v>0</v>
      </c>
      <c r="T243" s="218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19" t="s">
        <v>129</v>
      </c>
      <c r="AT243" s="219" t="s">
        <v>124</v>
      </c>
      <c r="AU243" s="219" t="s">
        <v>87</v>
      </c>
      <c r="AY243" s="20" t="s">
        <v>122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20" t="s">
        <v>129</v>
      </c>
      <c r="BK243" s="220">
        <f>ROUND(I243*H243,2)</f>
        <v>0</v>
      </c>
      <c r="BL243" s="20" t="s">
        <v>129</v>
      </c>
      <c r="BM243" s="219" t="s">
        <v>371</v>
      </c>
    </row>
    <row r="244" s="2" customFormat="1">
      <c r="A244" s="41"/>
      <c r="B244" s="42"/>
      <c r="C244" s="43"/>
      <c r="D244" s="221" t="s">
        <v>131</v>
      </c>
      <c r="E244" s="43"/>
      <c r="F244" s="222" t="s">
        <v>372</v>
      </c>
      <c r="G244" s="43"/>
      <c r="H244" s="43"/>
      <c r="I244" s="223"/>
      <c r="J244" s="43"/>
      <c r="K244" s="43"/>
      <c r="L244" s="47"/>
      <c r="M244" s="224"/>
      <c r="N244" s="225"/>
      <c r="O244" s="88"/>
      <c r="P244" s="88"/>
      <c r="Q244" s="88"/>
      <c r="R244" s="88"/>
      <c r="S244" s="88"/>
      <c r="T244" s="89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131</v>
      </c>
      <c r="AU244" s="20" t="s">
        <v>87</v>
      </c>
    </row>
    <row r="245" s="13" customFormat="1">
      <c r="A245" s="13"/>
      <c r="B245" s="226"/>
      <c r="C245" s="227"/>
      <c r="D245" s="228" t="s">
        <v>143</v>
      </c>
      <c r="E245" s="229" t="s">
        <v>19</v>
      </c>
      <c r="F245" s="230" t="s">
        <v>373</v>
      </c>
      <c r="G245" s="227"/>
      <c r="H245" s="231">
        <v>394</v>
      </c>
      <c r="I245" s="232"/>
      <c r="J245" s="227"/>
      <c r="K245" s="227"/>
      <c r="L245" s="233"/>
      <c r="M245" s="234"/>
      <c r="N245" s="235"/>
      <c r="O245" s="235"/>
      <c r="P245" s="235"/>
      <c r="Q245" s="235"/>
      <c r="R245" s="235"/>
      <c r="S245" s="235"/>
      <c r="T245" s="23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7" t="s">
        <v>143</v>
      </c>
      <c r="AU245" s="237" t="s">
        <v>87</v>
      </c>
      <c r="AV245" s="13" t="s">
        <v>87</v>
      </c>
      <c r="AW245" s="13" t="s">
        <v>37</v>
      </c>
      <c r="AX245" s="13" t="s">
        <v>76</v>
      </c>
      <c r="AY245" s="237" t="s">
        <v>122</v>
      </c>
    </row>
    <row r="246" s="13" customFormat="1">
      <c r="A246" s="13"/>
      <c r="B246" s="226"/>
      <c r="C246" s="227"/>
      <c r="D246" s="228" t="s">
        <v>143</v>
      </c>
      <c r="E246" s="229" t="s">
        <v>19</v>
      </c>
      <c r="F246" s="230" t="s">
        <v>280</v>
      </c>
      <c r="G246" s="227"/>
      <c r="H246" s="231">
        <v>12</v>
      </c>
      <c r="I246" s="232"/>
      <c r="J246" s="227"/>
      <c r="K246" s="227"/>
      <c r="L246" s="233"/>
      <c r="M246" s="234"/>
      <c r="N246" s="235"/>
      <c r="O246" s="235"/>
      <c r="P246" s="235"/>
      <c r="Q246" s="235"/>
      <c r="R246" s="235"/>
      <c r="S246" s="235"/>
      <c r="T246" s="23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7" t="s">
        <v>143</v>
      </c>
      <c r="AU246" s="237" t="s">
        <v>87</v>
      </c>
      <c r="AV246" s="13" t="s">
        <v>87</v>
      </c>
      <c r="AW246" s="13" t="s">
        <v>37</v>
      </c>
      <c r="AX246" s="13" t="s">
        <v>76</v>
      </c>
      <c r="AY246" s="237" t="s">
        <v>122</v>
      </c>
    </row>
    <row r="247" s="16" customFormat="1">
      <c r="A247" s="16"/>
      <c r="B247" s="259"/>
      <c r="C247" s="260"/>
      <c r="D247" s="228" t="s">
        <v>143</v>
      </c>
      <c r="E247" s="261" t="s">
        <v>19</v>
      </c>
      <c r="F247" s="262" t="s">
        <v>180</v>
      </c>
      <c r="G247" s="260"/>
      <c r="H247" s="263">
        <v>406</v>
      </c>
      <c r="I247" s="264"/>
      <c r="J247" s="260"/>
      <c r="K247" s="260"/>
      <c r="L247" s="265"/>
      <c r="M247" s="266"/>
      <c r="N247" s="267"/>
      <c r="O247" s="267"/>
      <c r="P247" s="267"/>
      <c r="Q247" s="267"/>
      <c r="R247" s="267"/>
      <c r="S247" s="267"/>
      <c r="T247" s="268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69" t="s">
        <v>143</v>
      </c>
      <c r="AU247" s="269" t="s">
        <v>87</v>
      </c>
      <c r="AV247" s="16" t="s">
        <v>129</v>
      </c>
      <c r="AW247" s="16" t="s">
        <v>37</v>
      </c>
      <c r="AX247" s="16" t="s">
        <v>84</v>
      </c>
      <c r="AY247" s="269" t="s">
        <v>122</v>
      </c>
    </row>
    <row r="248" s="2" customFormat="1" ht="24.15" customHeight="1">
      <c r="A248" s="41"/>
      <c r="B248" s="42"/>
      <c r="C248" s="208" t="s">
        <v>374</v>
      </c>
      <c r="D248" s="208" t="s">
        <v>124</v>
      </c>
      <c r="E248" s="209" t="s">
        <v>375</v>
      </c>
      <c r="F248" s="210" t="s">
        <v>376</v>
      </c>
      <c r="G248" s="211" t="s">
        <v>184</v>
      </c>
      <c r="H248" s="212">
        <v>38</v>
      </c>
      <c r="I248" s="213"/>
      <c r="J248" s="214">
        <f>ROUND(I248*H248,2)</f>
        <v>0</v>
      </c>
      <c r="K248" s="210" t="s">
        <v>128</v>
      </c>
      <c r="L248" s="47"/>
      <c r="M248" s="215" t="s">
        <v>19</v>
      </c>
      <c r="N248" s="216" t="s">
        <v>49</v>
      </c>
      <c r="O248" s="88"/>
      <c r="P248" s="217">
        <f>O248*H248</f>
        <v>0</v>
      </c>
      <c r="Q248" s="217">
        <v>0</v>
      </c>
      <c r="R248" s="217">
        <f>Q248*H248</f>
        <v>0</v>
      </c>
      <c r="S248" s="217">
        <v>0</v>
      </c>
      <c r="T248" s="218">
        <f>S248*H248</f>
        <v>0</v>
      </c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R248" s="219" t="s">
        <v>129</v>
      </c>
      <c r="AT248" s="219" t="s">
        <v>124</v>
      </c>
      <c r="AU248" s="219" t="s">
        <v>87</v>
      </c>
      <c r="AY248" s="20" t="s">
        <v>122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20" t="s">
        <v>129</v>
      </c>
      <c r="BK248" s="220">
        <f>ROUND(I248*H248,2)</f>
        <v>0</v>
      </c>
      <c r="BL248" s="20" t="s">
        <v>129</v>
      </c>
      <c r="BM248" s="219" t="s">
        <v>377</v>
      </c>
    </row>
    <row r="249" s="2" customFormat="1">
      <c r="A249" s="41"/>
      <c r="B249" s="42"/>
      <c r="C249" s="43"/>
      <c r="D249" s="221" t="s">
        <v>131</v>
      </c>
      <c r="E249" s="43"/>
      <c r="F249" s="222" t="s">
        <v>378</v>
      </c>
      <c r="G249" s="43"/>
      <c r="H249" s="43"/>
      <c r="I249" s="223"/>
      <c r="J249" s="43"/>
      <c r="K249" s="43"/>
      <c r="L249" s="47"/>
      <c r="M249" s="224"/>
      <c r="N249" s="225"/>
      <c r="O249" s="88"/>
      <c r="P249" s="88"/>
      <c r="Q249" s="88"/>
      <c r="R249" s="88"/>
      <c r="S249" s="88"/>
      <c r="T249" s="89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131</v>
      </c>
      <c r="AU249" s="20" t="s">
        <v>87</v>
      </c>
    </row>
    <row r="250" s="13" customFormat="1">
      <c r="A250" s="13"/>
      <c r="B250" s="226"/>
      <c r="C250" s="227"/>
      <c r="D250" s="228" t="s">
        <v>143</v>
      </c>
      <c r="E250" s="229" t="s">
        <v>19</v>
      </c>
      <c r="F250" s="230" t="s">
        <v>379</v>
      </c>
      <c r="G250" s="227"/>
      <c r="H250" s="231">
        <v>38</v>
      </c>
      <c r="I250" s="232"/>
      <c r="J250" s="227"/>
      <c r="K250" s="227"/>
      <c r="L250" s="233"/>
      <c r="M250" s="234"/>
      <c r="N250" s="235"/>
      <c r="O250" s="235"/>
      <c r="P250" s="235"/>
      <c r="Q250" s="235"/>
      <c r="R250" s="235"/>
      <c r="S250" s="235"/>
      <c r="T250" s="23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7" t="s">
        <v>143</v>
      </c>
      <c r="AU250" s="237" t="s">
        <v>87</v>
      </c>
      <c r="AV250" s="13" t="s">
        <v>87</v>
      </c>
      <c r="AW250" s="13" t="s">
        <v>37</v>
      </c>
      <c r="AX250" s="13" t="s">
        <v>84</v>
      </c>
      <c r="AY250" s="237" t="s">
        <v>122</v>
      </c>
    </row>
    <row r="251" s="2" customFormat="1" ht="16.5" customHeight="1">
      <c r="A251" s="41"/>
      <c r="B251" s="42"/>
      <c r="C251" s="208" t="s">
        <v>380</v>
      </c>
      <c r="D251" s="208" t="s">
        <v>124</v>
      </c>
      <c r="E251" s="209" t="s">
        <v>381</v>
      </c>
      <c r="F251" s="210" t="s">
        <v>382</v>
      </c>
      <c r="G251" s="211" t="s">
        <v>184</v>
      </c>
      <c r="H251" s="212">
        <v>453</v>
      </c>
      <c r="I251" s="213"/>
      <c r="J251" s="214">
        <f>ROUND(I251*H251,2)</f>
        <v>0</v>
      </c>
      <c r="K251" s="210" t="s">
        <v>128</v>
      </c>
      <c r="L251" s="47"/>
      <c r="M251" s="215" t="s">
        <v>19</v>
      </c>
      <c r="N251" s="216" t="s">
        <v>49</v>
      </c>
      <c r="O251" s="88"/>
      <c r="P251" s="217">
        <f>O251*H251</f>
        <v>0</v>
      </c>
      <c r="Q251" s="217">
        <v>0</v>
      </c>
      <c r="R251" s="217">
        <f>Q251*H251</f>
        <v>0</v>
      </c>
      <c r="S251" s="217">
        <v>0</v>
      </c>
      <c r="T251" s="218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9" t="s">
        <v>129</v>
      </c>
      <c r="AT251" s="219" t="s">
        <v>124</v>
      </c>
      <c r="AU251" s="219" t="s">
        <v>87</v>
      </c>
      <c r="AY251" s="20" t="s">
        <v>122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20" t="s">
        <v>129</v>
      </c>
      <c r="BK251" s="220">
        <f>ROUND(I251*H251,2)</f>
        <v>0</v>
      </c>
      <c r="BL251" s="20" t="s">
        <v>129</v>
      </c>
      <c r="BM251" s="219" t="s">
        <v>383</v>
      </c>
    </row>
    <row r="252" s="2" customFormat="1">
      <c r="A252" s="41"/>
      <c r="B252" s="42"/>
      <c r="C252" s="43"/>
      <c r="D252" s="221" t="s">
        <v>131</v>
      </c>
      <c r="E252" s="43"/>
      <c r="F252" s="222" t="s">
        <v>384</v>
      </c>
      <c r="G252" s="43"/>
      <c r="H252" s="43"/>
      <c r="I252" s="223"/>
      <c r="J252" s="43"/>
      <c r="K252" s="43"/>
      <c r="L252" s="47"/>
      <c r="M252" s="224"/>
      <c r="N252" s="225"/>
      <c r="O252" s="88"/>
      <c r="P252" s="88"/>
      <c r="Q252" s="88"/>
      <c r="R252" s="88"/>
      <c r="S252" s="88"/>
      <c r="T252" s="89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131</v>
      </c>
      <c r="AU252" s="20" t="s">
        <v>87</v>
      </c>
    </row>
    <row r="253" s="13" customFormat="1">
      <c r="A253" s="13"/>
      <c r="B253" s="226"/>
      <c r="C253" s="227"/>
      <c r="D253" s="228" t="s">
        <v>143</v>
      </c>
      <c r="E253" s="229" t="s">
        <v>19</v>
      </c>
      <c r="F253" s="230" t="s">
        <v>385</v>
      </c>
      <c r="G253" s="227"/>
      <c r="H253" s="231">
        <v>453</v>
      </c>
      <c r="I253" s="232"/>
      <c r="J253" s="227"/>
      <c r="K253" s="227"/>
      <c r="L253" s="233"/>
      <c r="M253" s="234"/>
      <c r="N253" s="235"/>
      <c r="O253" s="235"/>
      <c r="P253" s="235"/>
      <c r="Q253" s="235"/>
      <c r="R253" s="235"/>
      <c r="S253" s="235"/>
      <c r="T253" s="23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7" t="s">
        <v>143</v>
      </c>
      <c r="AU253" s="237" t="s">
        <v>87</v>
      </c>
      <c r="AV253" s="13" t="s">
        <v>87</v>
      </c>
      <c r="AW253" s="13" t="s">
        <v>37</v>
      </c>
      <c r="AX253" s="13" t="s">
        <v>84</v>
      </c>
      <c r="AY253" s="237" t="s">
        <v>122</v>
      </c>
    </row>
    <row r="254" s="2" customFormat="1" ht="16.5" customHeight="1">
      <c r="A254" s="41"/>
      <c r="B254" s="42"/>
      <c r="C254" s="208" t="s">
        <v>386</v>
      </c>
      <c r="D254" s="208" t="s">
        <v>124</v>
      </c>
      <c r="E254" s="209" t="s">
        <v>387</v>
      </c>
      <c r="F254" s="210" t="s">
        <v>388</v>
      </c>
      <c r="G254" s="211" t="s">
        <v>184</v>
      </c>
      <c r="H254" s="212">
        <v>461.25</v>
      </c>
      <c r="I254" s="213"/>
      <c r="J254" s="214">
        <f>ROUND(I254*H254,2)</f>
        <v>0</v>
      </c>
      <c r="K254" s="210" t="s">
        <v>128</v>
      </c>
      <c r="L254" s="47"/>
      <c r="M254" s="215" t="s">
        <v>19</v>
      </c>
      <c r="N254" s="216" t="s">
        <v>49</v>
      </c>
      <c r="O254" s="88"/>
      <c r="P254" s="217">
        <f>O254*H254</f>
        <v>0</v>
      </c>
      <c r="Q254" s="217">
        <v>0</v>
      </c>
      <c r="R254" s="217">
        <f>Q254*H254</f>
        <v>0</v>
      </c>
      <c r="S254" s="217">
        <v>0</v>
      </c>
      <c r="T254" s="218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19" t="s">
        <v>129</v>
      </c>
      <c r="AT254" s="219" t="s">
        <v>124</v>
      </c>
      <c r="AU254" s="219" t="s">
        <v>87</v>
      </c>
      <c r="AY254" s="20" t="s">
        <v>122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20" t="s">
        <v>129</v>
      </c>
      <c r="BK254" s="220">
        <f>ROUND(I254*H254,2)</f>
        <v>0</v>
      </c>
      <c r="BL254" s="20" t="s">
        <v>129</v>
      </c>
      <c r="BM254" s="219" t="s">
        <v>389</v>
      </c>
    </row>
    <row r="255" s="2" customFormat="1">
      <c r="A255" s="41"/>
      <c r="B255" s="42"/>
      <c r="C255" s="43"/>
      <c r="D255" s="221" t="s">
        <v>131</v>
      </c>
      <c r="E255" s="43"/>
      <c r="F255" s="222" t="s">
        <v>390</v>
      </c>
      <c r="G255" s="43"/>
      <c r="H255" s="43"/>
      <c r="I255" s="223"/>
      <c r="J255" s="43"/>
      <c r="K255" s="43"/>
      <c r="L255" s="47"/>
      <c r="M255" s="224"/>
      <c r="N255" s="225"/>
      <c r="O255" s="88"/>
      <c r="P255" s="88"/>
      <c r="Q255" s="88"/>
      <c r="R255" s="88"/>
      <c r="S255" s="88"/>
      <c r="T255" s="89"/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T255" s="20" t="s">
        <v>131</v>
      </c>
      <c r="AU255" s="20" t="s">
        <v>87</v>
      </c>
    </row>
    <row r="256" s="13" customFormat="1">
      <c r="A256" s="13"/>
      <c r="B256" s="226"/>
      <c r="C256" s="227"/>
      <c r="D256" s="228" t="s">
        <v>143</v>
      </c>
      <c r="E256" s="229" t="s">
        <v>19</v>
      </c>
      <c r="F256" s="230" t="s">
        <v>391</v>
      </c>
      <c r="G256" s="227"/>
      <c r="H256" s="231">
        <v>461.25</v>
      </c>
      <c r="I256" s="232"/>
      <c r="J256" s="227"/>
      <c r="K256" s="227"/>
      <c r="L256" s="233"/>
      <c r="M256" s="234"/>
      <c r="N256" s="235"/>
      <c r="O256" s="235"/>
      <c r="P256" s="235"/>
      <c r="Q256" s="235"/>
      <c r="R256" s="235"/>
      <c r="S256" s="235"/>
      <c r="T256" s="23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7" t="s">
        <v>143</v>
      </c>
      <c r="AU256" s="237" t="s">
        <v>87</v>
      </c>
      <c r="AV256" s="13" t="s">
        <v>87</v>
      </c>
      <c r="AW256" s="13" t="s">
        <v>37</v>
      </c>
      <c r="AX256" s="13" t="s">
        <v>84</v>
      </c>
      <c r="AY256" s="237" t="s">
        <v>122</v>
      </c>
    </row>
    <row r="257" s="2" customFormat="1" ht="24.15" customHeight="1">
      <c r="A257" s="41"/>
      <c r="B257" s="42"/>
      <c r="C257" s="208" t="s">
        <v>392</v>
      </c>
      <c r="D257" s="208" t="s">
        <v>124</v>
      </c>
      <c r="E257" s="209" t="s">
        <v>393</v>
      </c>
      <c r="F257" s="210" t="s">
        <v>394</v>
      </c>
      <c r="G257" s="211" t="s">
        <v>184</v>
      </c>
      <c r="H257" s="212">
        <v>461.25</v>
      </c>
      <c r="I257" s="213"/>
      <c r="J257" s="214">
        <f>ROUND(I257*H257,2)</f>
        <v>0</v>
      </c>
      <c r="K257" s="210" t="s">
        <v>128</v>
      </c>
      <c r="L257" s="47"/>
      <c r="M257" s="215" t="s">
        <v>19</v>
      </c>
      <c r="N257" s="216" t="s">
        <v>49</v>
      </c>
      <c r="O257" s="88"/>
      <c r="P257" s="217">
        <f>O257*H257</f>
        <v>0</v>
      </c>
      <c r="Q257" s="217">
        <v>0</v>
      </c>
      <c r="R257" s="217">
        <f>Q257*H257</f>
        <v>0</v>
      </c>
      <c r="S257" s="217">
        <v>0</v>
      </c>
      <c r="T257" s="218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9" t="s">
        <v>129</v>
      </c>
      <c r="AT257" s="219" t="s">
        <v>124</v>
      </c>
      <c r="AU257" s="219" t="s">
        <v>87</v>
      </c>
      <c r="AY257" s="20" t="s">
        <v>122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20" t="s">
        <v>129</v>
      </c>
      <c r="BK257" s="220">
        <f>ROUND(I257*H257,2)</f>
        <v>0</v>
      </c>
      <c r="BL257" s="20" t="s">
        <v>129</v>
      </c>
      <c r="BM257" s="219" t="s">
        <v>395</v>
      </c>
    </row>
    <row r="258" s="2" customFormat="1">
      <c r="A258" s="41"/>
      <c r="B258" s="42"/>
      <c r="C258" s="43"/>
      <c r="D258" s="221" t="s">
        <v>131</v>
      </c>
      <c r="E258" s="43"/>
      <c r="F258" s="222" t="s">
        <v>396</v>
      </c>
      <c r="G258" s="43"/>
      <c r="H258" s="43"/>
      <c r="I258" s="223"/>
      <c r="J258" s="43"/>
      <c r="K258" s="43"/>
      <c r="L258" s="47"/>
      <c r="M258" s="224"/>
      <c r="N258" s="225"/>
      <c r="O258" s="88"/>
      <c r="P258" s="88"/>
      <c r="Q258" s="88"/>
      <c r="R258" s="88"/>
      <c r="S258" s="88"/>
      <c r="T258" s="89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131</v>
      </c>
      <c r="AU258" s="20" t="s">
        <v>87</v>
      </c>
    </row>
    <row r="259" s="13" customFormat="1">
      <c r="A259" s="13"/>
      <c r="B259" s="226"/>
      <c r="C259" s="227"/>
      <c r="D259" s="228" t="s">
        <v>143</v>
      </c>
      <c r="E259" s="229" t="s">
        <v>19</v>
      </c>
      <c r="F259" s="230" t="s">
        <v>293</v>
      </c>
      <c r="G259" s="227"/>
      <c r="H259" s="231">
        <v>449.25</v>
      </c>
      <c r="I259" s="232"/>
      <c r="J259" s="227"/>
      <c r="K259" s="227"/>
      <c r="L259" s="233"/>
      <c r="M259" s="234"/>
      <c r="N259" s="235"/>
      <c r="O259" s="235"/>
      <c r="P259" s="235"/>
      <c r="Q259" s="235"/>
      <c r="R259" s="235"/>
      <c r="S259" s="235"/>
      <c r="T259" s="236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7" t="s">
        <v>143</v>
      </c>
      <c r="AU259" s="237" t="s">
        <v>87</v>
      </c>
      <c r="AV259" s="13" t="s">
        <v>87</v>
      </c>
      <c r="AW259" s="13" t="s">
        <v>37</v>
      </c>
      <c r="AX259" s="13" t="s">
        <v>76</v>
      </c>
      <c r="AY259" s="237" t="s">
        <v>122</v>
      </c>
    </row>
    <row r="260" s="13" customFormat="1">
      <c r="A260" s="13"/>
      <c r="B260" s="226"/>
      <c r="C260" s="227"/>
      <c r="D260" s="228" t="s">
        <v>143</v>
      </c>
      <c r="E260" s="229" t="s">
        <v>19</v>
      </c>
      <c r="F260" s="230" t="s">
        <v>280</v>
      </c>
      <c r="G260" s="227"/>
      <c r="H260" s="231">
        <v>12</v>
      </c>
      <c r="I260" s="232"/>
      <c r="J260" s="227"/>
      <c r="K260" s="227"/>
      <c r="L260" s="233"/>
      <c r="M260" s="234"/>
      <c r="N260" s="235"/>
      <c r="O260" s="235"/>
      <c r="P260" s="235"/>
      <c r="Q260" s="235"/>
      <c r="R260" s="235"/>
      <c r="S260" s="235"/>
      <c r="T260" s="236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7" t="s">
        <v>143</v>
      </c>
      <c r="AU260" s="237" t="s">
        <v>87</v>
      </c>
      <c r="AV260" s="13" t="s">
        <v>87</v>
      </c>
      <c r="AW260" s="13" t="s">
        <v>37</v>
      </c>
      <c r="AX260" s="13" t="s">
        <v>76</v>
      </c>
      <c r="AY260" s="237" t="s">
        <v>122</v>
      </c>
    </row>
    <row r="261" s="16" customFormat="1">
      <c r="A261" s="16"/>
      <c r="B261" s="259"/>
      <c r="C261" s="260"/>
      <c r="D261" s="228" t="s">
        <v>143</v>
      </c>
      <c r="E261" s="261" t="s">
        <v>19</v>
      </c>
      <c r="F261" s="262" t="s">
        <v>180</v>
      </c>
      <c r="G261" s="260"/>
      <c r="H261" s="263">
        <v>461.25</v>
      </c>
      <c r="I261" s="264"/>
      <c r="J261" s="260"/>
      <c r="K261" s="260"/>
      <c r="L261" s="265"/>
      <c r="M261" s="266"/>
      <c r="N261" s="267"/>
      <c r="O261" s="267"/>
      <c r="P261" s="267"/>
      <c r="Q261" s="267"/>
      <c r="R261" s="267"/>
      <c r="S261" s="267"/>
      <c r="T261" s="268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69" t="s">
        <v>143</v>
      </c>
      <c r="AU261" s="269" t="s">
        <v>87</v>
      </c>
      <c r="AV261" s="16" t="s">
        <v>129</v>
      </c>
      <c r="AW261" s="16" t="s">
        <v>37</v>
      </c>
      <c r="AX261" s="16" t="s">
        <v>84</v>
      </c>
      <c r="AY261" s="269" t="s">
        <v>122</v>
      </c>
    </row>
    <row r="262" s="2" customFormat="1" ht="37.8" customHeight="1">
      <c r="A262" s="41"/>
      <c r="B262" s="42"/>
      <c r="C262" s="208" t="s">
        <v>397</v>
      </c>
      <c r="D262" s="208" t="s">
        <v>124</v>
      </c>
      <c r="E262" s="209" t="s">
        <v>398</v>
      </c>
      <c r="F262" s="210" t="s">
        <v>399</v>
      </c>
      <c r="G262" s="211" t="s">
        <v>184</v>
      </c>
      <c r="H262" s="212">
        <v>4.5</v>
      </c>
      <c r="I262" s="213"/>
      <c r="J262" s="214">
        <f>ROUND(I262*H262,2)</f>
        <v>0</v>
      </c>
      <c r="K262" s="210" t="s">
        <v>128</v>
      </c>
      <c r="L262" s="47"/>
      <c r="M262" s="215" t="s">
        <v>19</v>
      </c>
      <c r="N262" s="216" t="s">
        <v>49</v>
      </c>
      <c r="O262" s="88"/>
      <c r="P262" s="217">
        <f>O262*H262</f>
        <v>0</v>
      </c>
      <c r="Q262" s="217">
        <v>0.089219999999999994</v>
      </c>
      <c r="R262" s="217">
        <f>Q262*H262</f>
        <v>0.40148999999999996</v>
      </c>
      <c r="S262" s="217">
        <v>0</v>
      </c>
      <c r="T262" s="218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19" t="s">
        <v>129</v>
      </c>
      <c r="AT262" s="219" t="s">
        <v>124</v>
      </c>
      <c r="AU262" s="219" t="s">
        <v>87</v>
      </c>
      <c r="AY262" s="20" t="s">
        <v>122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20" t="s">
        <v>129</v>
      </c>
      <c r="BK262" s="220">
        <f>ROUND(I262*H262,2)</f>
        <v>0</v>
      </c>
      <c r="BL262" s="20" t="s">
        <v>129</v>
      </c>
      <c r="BM262" s="219" t="s">
        <v>400</v>
      </c>
    </row>
    <row r="263" s="2" customFormat="1">
      <c r="A263" s="41"/>
      <c r="B263" s="42"/>
      <c r="C263" s="43"/>
      <c r="D263" s="221" t="s">
        <v>131</v>
      </c>
      <c r="E263" s="43"/>
      <c r="F263" s="222" t="s">
        <v>401</v>
      </c>
      <c r="G263" s="43"/>
      <c r="H263" s="43"/>
      <c r="I263" s="223"/>
      <c r="J263" s="43"/>
      <c r="K263" s="43"/>
      <c r="L263" s="47"/>
      <c r="M263" s="224"/>
      <c r="N263" s="225"/>
      <c r="O263" s="88"/>
      <c r="P263" s="88"/>
      <c r="Q263" s="88"/>
      <c r="R263" s="88"/>
      <c r="S263" s="88"/>
      <c r="T263" s="89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131</v>
      </c>
      <c r="AU263" s="20" t="s">
        <v>87</v>
      </c>
    </row>
    <row r="264" s="13" customFormat="1">
      <c r="A264" s="13"/>
      <c r="B264" s="226"/>
      <c r="C264" s="227"/>
      <c r="D264" s="228" t="s">
        <v>143</v>
      </c>
      <c r="E264" s="229" t="s">
        <v>19</v>
      </c>
      <c r="F264" s="230" t="s">
        <v>273</v>
      </c>
      <c r="G264" s="227"/>
      <c r="H264" s="231">
        <v>4.5</v>
      </c>
      <c r="I264" s="232"/>
      <c r="J264" s="227"/>
      <c r="K264" s="227"/>
      <c r="L264" s="233"/>
      <c r="M264" s="234"/>
      <c r="N264" s="235"/>
      <c r="O264" s="235"/>
      <c r="P264" s="235"/>
      <c r="Q264" s="235"/>
      <c r="R264" s="235"/>
      <c r="S264" s="235"/>
      <c r="T264" s="23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7" t="s">
        <v>143</v>
      </c>
      <c r="AU264" s="237" t="s">
        <v>87</v>
      </c>
      <c r="AV264" s="13" t="s">
        <v>87</v>
      </c>
      <c r="AW264" s="13" t="s">
        <v>37</v>
      </c>
      <c r="AX264" s="13" t="s">
        <v>84</v>
      </c>
      <c r="AY264" s="237" t="s">
        <v>122</v>
      </c>
    </row>
    <row r="265" s="2" customFormat="1" ht="16.5" customHeight="1">
      <c r="A265" s="41"/>
      <c r="B265" s="42"/>
      <c r="C265" s="270" t="s">
        <v>402</v>
      </c>
      <c r="D265" s="270" t="s">
        <v>244</v>
      </c>
      <c r="E265" s="271" t="s">
        <v>403</v>
      </c>
      <c r="F265" s="272" t="s">
        <v>404</v>
      </c>
      <c r="G265" s="273" t="s">
        <v>184</v>
      </c>
      <c r="H265" s="274">
        <v>0.5</v>
      </c>
      <c r="I265" s="275"/>
      <c r="J265" s="276">
        <f>ROUND(I265*H265,2)</f>
        <v>0</v>
      </c>
      <c r="K265" s="272" t="s">
        <v>128</v>
      </c>
      <c r="L265" s="277"/>
      <c r="M265" s="278" t="s">
        <v>19</v>
      </c>
      <c r="N265" s="279" t="s">
        <v>49</v>
      </c>
      <c r="O265" s="88"/>
      <c r="P265" s="217">
        <f>O265*H265</f>
        <v>0</v>
      </c>
      <c r="Q265" s="217">
        <v>0.13100000000000001</v>
      </c>
      <c r="R265" s="217">
        <f>Q265*H265</f>
        <v>0.065500000000000003</v>
      </c>
      <c r="S265" s="217">
        <v>0</v>
      </c>
      <c r="T265" s="218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19" t="s">
        <v>181</v>
      </c>
      <c r="AT265" s="219" t="s">
        <v>244</v>
      </c>
      <c r="AU265" s="219" t="s">
        <v>87</v>
      </c>
      <c r="AY265" s="20" t="s">
        <v>122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20" t="s">
        <v>129</v>
      </c>
      <c r="BK265" s="220">
        <f>ROUND(I265*H265,2)</f>
        <v>0</v>
      </c>
      <c r="BL265" s="20" t="s">
        <v>129</v>
      </c>
      <c r="BM265" s="219" t="s">
        <v>405</v>
      </c>
    </row>
    <row r="266" s="12" customFormat="1" ht="22.8" customHeight="1">
      <c r="A266" s="12"/>
      <c r="B266" s="192"/>
      <c r="C266" s="193"/>
      <c r="D266" s="194" t="s">
        <v>75</v>
      </c>
      <c r="E266" s="206" t="s">
        <v>181</v>
      </c>
      <c r="F266" s="206" t="s">
        <v>406</v>
      </c>
      <c r="G266" s="193"/>
      <c r="H266" s="193"/>
      <c r="I266" s="196"/>
      <c r="J266" s="207">
        <f>BK266</f>
        <v>0</v>
      </c>
      <c r="K266" s="193"/>
      <c r="L266" s="198"/>
      <c r="M266" s="199"/>
      <c r="N266" s="200"/>
      <c r="O266" s="200"/>
      <c r="P266" s="201">
        <f>SUM(P267:P400)</f>
        <v>0</v>
      </c>
      <c r="Q266" s="200"/>
      <c r="R266" s="201">
        <f>SUM(R267:R400)</f>
        <v>4.6200730899999991</v>
      </c>
      <c r="S266" s="200"/>
      <c r="T266" s="202">
        <f>SUM(T267:T400)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3" t="s">
        <v>84</v>
      </c>
      <c r="AT266" s="204" t="s">
        <v>75</v>
      </c>
      <c r="AU266" s="204" t="s">
        <v>84</v>
      </c>
      <c r="AY266" s="203" t="s">
        <v>122</v>
      </c>
      <c r="BK266" s="205">
        <f>SUM(BK267:BK400)</f>
        <v>0</v>
      </c>
    </row>
    <row r="267" s="2" customFormat="1" ht="16.5" customHeight="1">
      <c r="A267" s="41"/>
      <c r="B267" s="42"/>
      <c r="C267" s="208" t="s">
        <v>407</v>
      </c>
      <c r="D267" s="208" t="s">
        <v>124</v>
      </c>
      <c r="E267" s="209" t="s">
        <v>408</v>
      </c>
      <c r="F267" s="210" t="s">
        <v>409</v>
      </c>
      <c r="G267" s="211" t="s">
        <v>322</v>
      </c>
      <c r="H267" s="212">
        <v>3</v>
      </c>
      <c r="I267" s="213"/>
      <c r="J267" s="214">
        <f>ROUND(I267*H267,2)</f>
        <v>0</v>
      </c>
      <c r="K267" s="210" t="s">
        <v>128</v>
      </c>
      <c r="L267" s="47"/>
      <c r="M267" s="215" t="s">
        <v>19</v>
      </c>
      <c r="N267" s="216" t="s">
        <v>49</v>
      </c>
      <c r="O267" s="88"/>
      <c r="P267" s="217">
        <f>O267*H267</f>
        <v>0</v>
      </c>
      <c r="Q267" s="217">
        <v>0</v>
      </c>
      <c r="R267" s="217">
        <f>Q267*H267</f>
        <v>0</v>
      </c>
      <c r="S267" s="217">
        <v>0</v>
      </c>
      <c r="T267" s="218">
        <f>S267*H267</f>
        <v>0</v>
      </c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R267" s="219" t="s">
        <v>129</v>
      </c>
      <c r="AT267" s="219" t="s">
        <v>124</v>
      </c>
      <c r="AU267" s="219" t="s">
        <v>87</v>
      </c>
      <c r="AY267" s="20" t="s">
        <v>122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20" t="s">
        <v>129</v>
      </c>
      <c r="BK267" s="220">
        <f>ROUND(I267*H267,2)</f>
        <v>0</v>
      </c>
      <c r="BL267" s="20" t="s">
        <v>129</v>
      </c>
      <c r="BM267" s="219" t="s">
        <v>410</v>
      </c>
    </row>
    <row r="268" s="2" customFormat="1">
      <c r="A268" s="41"/>
      <c r="B268" s="42"/>
      <c r="C268" s="43"/>
      <c r="D268" s="221" t="s">
        <v>131</v>
      </c>
      <c r="E268" s="43"/>
      <c r="F268" s="222" t="s">
        <v>411</v>
      </c>
      <c r="G268" s="43"/>
      <c r="H268" s="43"/>
      <c r="I268" s="223"/>
      <c r="J268" s="43"/>
      <c r="K268" s="43"/>
      <c r="L268" s="47"/>
      <c r="M268" s="224"/>
      <c r="N268" s="225"/>
      <c r="O268" s="88"/>
      <c r="P268" s="88"/>
      <c r="Q268" s="88"/>
      <c r="R268" s="88"/>
      <c r="S268" s="88"/>
      <c r="T268" s="89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131</v>
      </c>
      <c r="AU268" s="20" t="s">
        <v>87</v>
      </c>
    </row>
    <row r="269" s="13" customFormat="1">
      <c r="A269" s="13"/>
      <c r="B269" s="226"/>
      <c r="C269" s="227"/>
      <c r="D269" s="228" t="s">
        <v>143</v>
      </c>
      <c r="E269" s="229" t="s">
        <v>19</v>
      </c>
      <c r="F269" s="230" t="s">
        <v>412</v>
      </c>
      <c r="G269" s="227"/>
      <c r="H269" s="231">
        <v>3</v>
      </c>
      <c r="I269" s="232"/>
      <c r="J269" s="227"/>
      <c r="K269" s="227"/>
      <c r="L269" s="233"/>
      <c r="M269" s="234"/>
      <c r="N269" s="235"/>
      <c r="O269" s="235"/>
      <c r="P269" s="235"/>
      <c r="Q269" s="235"/>
      <c r="R269" s="235"/>
      <c r="S269" s="235"/>
      <c r="T269" s="236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7" t="s">
        <v>143</v>
      </c>
      <c r="AU269" s="237" t="s">
        <v>87</v>
      </c>
      <c r="AV269" s="13" t="s">
        <v>87</v>
      </c>
      <c r="AW269" s="13" t="s">
        <v>37</v>
      </c>
      <c r="AX269" s="13" t="s">
        <v>84</v>
      </c>
      <c r="AY269" s="237" t="s">
        <v>122</v>
      </c>
    </row>
    <row r="270" s="2" customFormat="1" ht="37.8" customHeight="1">
      <c r="A270" s="41"/>
      <c r="B270" s="42"/>
      <c r="C270" s="208" t="s">
        <v>413</v>
      </c>
      <c r="D270" s="208" t="s">
        <v>124</v>
      </c>
      <c r="E270" s="209" t="s">
        <v>414</v>
      </c>
      <c r="F270" s="210" t="s">
        <v>415</v>
      </c>
      <c r="G270" s="211" t="s">
        <v>322</v>
      </c>
      <c r="H270" s="212">
        <v>3</v>
      </c>
      <c r="I270" s="213"/>
      <c r="J270" s="214">
        <f>ROUND(I270*H270,2)</f>
        <v>0</v>
      </c>
      <c r="K270" s="210" t="s">
        <v>19</v>
      </c>
      <c r="L270" s="47"/>
      <c r="M270" s="215" t="s">
        <v>19</v>
      </c>
      <c r="N270" s="216" t="s">
        <v>49</v>
      </c>
      <c r="O270" s="88"/>
      <c r="P270" s="217">
        <f>O270*H270</f>
        <v>0</v>
      </c>
      <c r="Q270" s="217">
        <v>0</v>
      </c>
      <c r="R270" s="217">
        <f>Q270*H270</f>
        <v>0</v>
      </c>
      <c r="S270" s="217">
        <v>0</v>
      </c>
      <c r="T270" s="218">
        <f>S270*H270</f>
        <v>0</v>
      </c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R270" s="219" t="s">
        <v>129</v>
      </c>
      <c r="AT270" s="219" t="s">
        <v>124</v>
      </c>
      <c r="AU270" s="219" t="s">
        <v>87</v>
      </c>
      <c r="AY270" s="20" t="s">
        <v>122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20" t="s">
        <v>129</v>
      </c>
      <c r="BK270" s="220">
        <f>ROUND(I270*H270,2)</f>
        <v>0</v>
      </c>
      <c r="BL270" s="20" t="s">
        <v>129</v>
      </c>
      <c r="BM270" s="219" t="s">
        <v>416</v>
      </c>
    </row>
    <row r="271" s="13" customFormat="1">
      <c r="A271" s="13"/>
      <c r="B271" s="226"/>
      <c r="C271" s="227"/>
      <c r="D271" s="228" t="s">
        <v>143</v>
      </c>
      <c r="E271" s="229" t="s">
        <v>19</v>
      </c>
      <c r="F271" s="230" t="s">
        <v>412</v>
      </c>
      <c r="G271" s="227"/>
      <c r="H271" s="231">
        <v>3</v>
      </c>
      <c r="I271" s="232"/>
      <c r="J271" s="227"/>
      <c r="K271" s="227"/>
      <c r="L271" s="233"/>
      <c r="M271" s="234"/>
      <c r="N271" s="235"/>
      <c r="O271" s="235"/>
      <c r="P271" s="235"/>
      <c r="Q271" s="235"/>
      <c r="R271" s="235"/>
      <c r="S271" s="235"/>
      <c r="T271" s="236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7" t="s">
        <v>143</v>
      </c>
      <c r="AU271" s="237" t="s">
        <v>87</v>
      </c>
      <c r="AV271" s="13" t="s">
        <v>87</v>
      </c>
      <c r="AW271" s="13" t="s">
        <v>37</v>
      </c>
      <c r="AX271" s="13" t="s">
        <v>84</v>
      </c>
      <c r="AY271" s="237" t="s">
        <v>122</v>
      </c>
    </row>
    <row r="272" s="2" customFormat="1" ht="24.15" customHeight="1">
      <c r="A272" s="41"/>
      <c r="B272" s="42"/>
      <c r="C272" s="208" t="s">
        <v>417</v>
      </c>
      <c r="D272" s="208" t="s">
        <v>124</v>
      </c>
      <c r="E272" s="209" t="s">
        <v>418</v>
      </c>
      <c r="F272" s="210" t="s">
        <v>419</v>
      </c>
      <c r="G272" s="211" t="s">
        <v>322</v>
      </c>
      <c r="H272" s="212">
        <v>1</v>
      </c>
      <c r="I272" s="213"/>
      <c r="J272" s="214">
        <f>ROUND(I272*H272,2)</f>
        <v>0</v>
      </c>
      <c r="K272" s="210" t="s">
        <v>128</v>
      </c>
      <c r="L272" s="47"/>
      <c r="M272" s="215" t="s">
        <v>19</v>
      </c>
      <c r="N272" s="216" t="s">
        <v>49</v>
      </c>
      <c r="O272" s="88"/>
      <c r="P272" s="217">
        <f>O272*H272</f>
        <v>0</v>
      </c>
      <c r="Q272" s="217">
        <v>0.00167</v>
      </c>
      <c r="R272" s="217">
        <f>Q272*H272</f>
        <v>0.00167</v>
      </c>
      <c r="S272" s="217">
        <v>0</v>
      </c>
      <c r="T272" s="218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19" t="s">
        <v>129</v>
      </c>
      <c r="AT272" s="219" t="s">
        <v>124</v>
      </c>
      <c r="AU272" s="219" t="s">
        <v>87</v>
      </c>
      <c r="AY272" s="20" t="s">
        <v>122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20" t="s">
        <v>129</v>
      </c>
      <c r="BK272" s="220">
        <f>ROUND(I272*H272,2)</f>
        <v>0</v>
      </c>
      <c r="BL272" s="20" t="s">
        <v>129</v>
      </c>
      <c r="BM272" s="219" t="s">
        <v>420</v>
      </c>
    </row>
    <row r="273" s="2" customFormat="1">
      <c r="A273" s="41"/>
      <c r="B273" s="42"/>
      <c r="C273" s="43"/>
      <c r="D273" s="221" t="s">
        <v>131</v>
      </c>
      <c r="E273" s="43"/>
      <c r="F273" s="222" t="s">
        <v>421</v>
      </c>
      <c r="G273" s="43"/>
      <c r="H273" s="43"/>
      <c r="I273" s="223"/>
      <c r="J273" s="43"/>
      <c r="K273" s="43"/>
      <c r="L273" s="47"/>
      <c r="M273" s="224"/>
      <c r="N273" s="225"/>
      <c r="O273" s="88"/>
      <c r="P273" s="88"/>
      <c r="Q273" s="88"/>
      <c r="R273" s="88"/>
      <c r="S273" s="88"/>
      <c r="T273" s="89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131</v>
      </c>
      <c r="AU273" s="20" t="s">
        <v>87</v>
      </c>
    </row>
    <row r="274" s="13" customFormat="1">
      <c r="A274" s="13"/>
      <c r="B274" s="226"/>
      <c r="C274" s="227"/>
      <c r="D274" s="228" t="s">
        <v>143</v>
      </c>
      <c r="E274" s="229" t="s">
        <v>19</v>
      </c>
      <c r="F274" s="230" t="s">
        <v>422</v>
      </c>
      <c r="G274" s="227"/>
      <c r="H274" s="231">
        <v>1</v>
      </c>
      <c r="I274" s="232"/>
      <c r="J274" s="227"/>
      <c r="K274" s="227"/>
      <c r="L274" s="233"/>
      <c r="M274" s="234"/>
      <c r="N274" s="235"/>
      <c r="O274" s="235"/>
      <c r="P274" s="235"/>
      <c r="Q274" s="235"/>
      <c r="R274" s="235"/>
      <c r="S274" s="235"/>
      <c r="T274" s="236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7" t="s">
        <v>143</v>
      </c>
      <c r="AU274" s="237" t="s">
        <v>87</v>
      </c>
      <c r="AV274" s="13" t="s">
        <v>87</v>
      </c>
      <c r="AW274" s="13" t="s">
        <v>37</v>
      </c>
      <c r="AX274" s="13" t="s">
        <v>84</v>
      </c>
      <c r="AY274" s="237" t="s">
        <v>122</v>
      </c>
    </row>
    <row r="275" s="2" customFormat="1" ht="16.5" customHeight="1">
      <c r="A275" s="41"/>
      <c r="B275" s="42"/>
      <c r="C275" s="270" t="s">
        <v>423</v>
      </c>
      <c r="D275" s="270" t="s">
        <v>244</v>
      </c>
      <c r="E275" s="271" t="s">
        <v>424</v>
      </c>
      <c r="F275" s="272" t="s">
        <v>425</v>
      </c>
      <c r="G275" s="273" t="s">
        <v>322</v>
      </c>
      <c r="H275" s="274">
        <v>1</v>
      </c>
      <c r="I275" s="275"/>
      <c r="J275" s="276">
        <f>ROUND(I275*H275,2)</f>
        <v>0</v>
      </c>
      <c r="K275" s="272" t="s">
        <v>128</v>
      </c>
      <c r="L275" s="277"/>
      <c r="M275" s="278" t="s">
        <v>19</v>
      </c>
      <c r="N275" s="279" t="s">
        <v>49</v>
      </c>
      <c r="O275" s="88"/>
      <c r="P275" s="217">
        <f>O275*H275</f>
        <v>0</v>
      </c>
      <c r="Q275" s="217">
        <v>0.0109</v>
      </c>
      <c r="R275" s="217">
        <f>Q275*H275</f>
        <v>0.0109</v>
      </c>
      <c r="S275" s="217">
        <v>0</v>
      </c>
      <c r="T275" s="218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19" t="s">
        <v>181</v>
      </c>
      <c r="AT275" s="219" t="s">
        <v>244</v>
      </c>
      <c r="AU275" s="219" t="s">
        <v>87</v>
      </c>
      <c r="AY275" s="20" t="s">
        <v>122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20" t="s">
        <v>129</v>
      </c>
      <c r="BK275" s="220">
        <f>ROUND(I275*H275,2)</f>
        <v>0</v>
      </c>
      <c r="BL275" s="20" t="s">
        <v>129</v>
      </c>
      <c r="BM275" s="219" t="s">
        <v>426</v>
      </c>
    </row>
    <row r="276" s="2" customFormat="1" ht="24.15" customHeight="1">
      <c r="A276" s="41"/>
      <c r="B276" s="42"/>
      <c r="C276" s="208" t="s">
        <v>427</v>
      </c>
      <c r="D276" s="208" t="s">
        <v>124</v>
      </c>
      <c r="E276" s="209" t="s">
        <v>428</v>
      </c>
      <c r="F276" s="210" t="s">
        <v>429</v>
      </c>
      <c r="G276" s="211" t="s">
        <v>322</v>
      </c>
      <c r="H276" s="212">
        <v>1</v>
      </c>
      <c r="I276" s="213"/>
      <c r="J276" s="214">
        <f>ROUND(I276*H276,2)</f>
        <v>0</v>
      </c>
      <c r="K276" s="210" t="s">
        <v>128</v>
      </c>
      <c r="L276" s="47"/>
      <c r="M276" s="215" t="s">
        <v>19</v>
      </c>
      <c r="N276" s="216" t="s">
        <v>49</v>
      </c>
      <c r="O276" s="88"/>
      <c r="P276" s="217">
        <f>O276*H276</f>
        <v>0</v>
      </c>
      <c r="Q276" s="217">
        <v>0.00167</v>
      </c>
      <c r="R276" s="217">
        <f>Q276*H276</f>
        <v>0.00167</v>
      </c>
      <c r="S276" s="217">
        <v>0</v>
      </c>
      <c r="T276" s="218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19" t="s">
        <v>129</v>
      </c>
      <c r="AT276" s="219" t="s">
        <v>124</v>
      </c>
      <c r="AU276" s="219" t="s">
        <v>87</v>
      </c>
      <c r="AY276" s="20" t="s">
        <v>122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20" t="s">
        <v>129</v>
      </c>
      <c r="BK276" s="220">
        <f>ROUND(I276*H276,2)</f>
        <v>0</v>
      </c>
      <c r="BL276" s="20" t="s">
        <v>129</v>
      </c>
      <c r="BM276" s="219" t="s">
        <v>430</v>
      </c>
    </row>
    <row r="277" s="2" customFormat="1">
      <c r="A277" s="41"/>
      <c r="B277" s="42"/>
      <c r="C277" s="43"/>
      <c r="D277" s="221" t="s">
        <v>131</v>
      </c>
      <c r="E277" s="43"/>
      <c r="F277" s="222" t="s">
        <v>431</v>
      </c>
      <c r="G277" s="43"/>
      <c r="H277" s="43"/>
      <c r="I277" s="223"/>
      <c r="J277" s="43"/>
      <c r="K277" s="43"/>
      <c r="L277" s="47"/>
      <c r="M277" s="224"/>
      <c r="N277" s="225"/>
      <c r="O277" s="88"/>
      <c r="P277" s="88"/>
      <c r="Q277" s="88"/>
      <c r="R277" s="88"/>
      <c r="S277" s="88"/>
      <c r="T277" s="89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131</v>
      </c>
      <c r="AU277" s="20" t="s">
        <v>87</v>
      </c>
    </row>
    <row r="278" s="13" customFormat="1">
      <c r="A278" s="13"/>
      <c r="B278" s="226"/>
      <c r="C278" s="227"/>
      <c r="D278" s="228" t="s">
        <v>143</v>
      </c>
      <c r="E278" s="229" t="s">
        <v>19</v>
      </c>
      <c r="F278" s="230" t="s">
        <v>432</v>
      </c>
      <c r="G278" s="227"/>
      <c r="H278" s="231">
        <v>1</v>
      </c>
      <c r="I278" s="232"/>
      <c r="J278" s="227"/>
      <c r="K278" s="227"/>
      <c r="L278" s="233"/>
      <c r="M278" s="234"/>
      <c r="N278" s="235"/>
      <c r="O278" s="235"/>
      <c r="P278" s="235"/>
      <c r="Q278" s="235"/>
      <c r="R278" s="235"/>
      <c r="S278" s="235"/>
      <c r="T278" s="236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7" t="s">
        <v>143</v>
      </c>
      <c r="AU278" s="237" t="s">
        <v>87</v>
      </c>
      <c r="AV278" s="13" t="s">
        <v>87</v>
      </c>
      <c r="AW278" s="13" t="s">
        <v>37</v>
      </c>
      <c r="AX278" s="13" t="s">
        <v>84</v>
      </c>
      <c r="AY278" s="237" t="s">
        <v>122</v>
      </c>
    </row>
    <row r="279" s="2" customFormat="1" ht="16.5" customHeight="1">
      <c r="A279" s="41"/>
      <c r="B279" s="42"/>
      <c r="C279" s="270" t="s">
        <v>433</v>
      </c>
      <c r="D279" s="270" t="s">
        <v>244</v>
      </c>
      <c r="E279" s="271" t="s">
        <v>434</v>
      </c>
      <c r="F279" s="272" t="s">
        <v>435</v>
      </c>
      <c r="G279" s="273" t="s">
        <v>322</v>
      </c>
      <c r="H279" s="274">
        <v>1</v>
      </c>
      <c r="I279" s="275"/>
      <c r="J279" s="276">
        <f>ROUND(I279*H279,2)</f>
        <v>0</v>
      </c>
      <c r="K279" s="272" t="s">
        <v>128</v>
      </c>
      <c r="L279" s="277"/>
      <c r="M279" s="278" t="s">
        <v>19</v>
      </c>
      <c r="N279" s="279" t="s">
        <v>49</v>
      </c>
      <c r="O279" s="88"/>
      <c r="P279" s="217">
        <f>O279*H279</f>
        <v>0</v>
      </c>
      <c r="Q279" s="217">
        <v>0.016</v>
      </c>
      <c r="R279" s="217">
        <f>Q279*H279</f>
        <v>0.016</v>
      </c>
      <c r="S279" s="217">
        <v>0</v>
      </c>
      <c r="T279" s="218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19" t="s">
        <v>181</v>
      </c>
      <c r="AT279" s="219" t="s">
        <v>244</v>
      </c>
      <c r="AU279" s="219" t="s">
        <v>87</v>
      </c>
      <c r="AY279" s="20" t="s">
        <v>122</v>
      </c>
      <c r="BE279" s="220">
        <f>IF(N279="základní",J279,0)</f>
        <v>0</v>
      </c>
      <c r="BF279" s="220">
        <f>IF(N279="snížená",J279,0)</f>
        <v>0</v>
      </c>
      <c r="BG279" s="220">
        <f>IF(N279="zákl. přenesená",J279,0)</f>
        <v>0</v>
      </c>
      <c r="BH279" s="220">
        <f>IF(N279="sníž. přenesená",J279,0)</f>
        <v>0</v>
      </c>
      <c r="BI279" s="220">
        <f>IF(N279="nulová",J279,0)</f>
        <v>0</v>
      </c>
      <c r="BJ279" s="20" t="s">
        <v>129</v>
      </c>
      <c r="BK279" s="220">
        <f>ROUND(I279*H279,2)</f>
        <v>0</v>
      </c>
      <c r="BL279" s="20" t="s">
        <v>129</v>
      </c>
      <c r="BM279" s="219" t="s">
        <v>436</v>
      </c>
    </row>
    <row r="280" s="2" customFormat="1" ht="24.15" customHeight="1">
      <c r="A280" s="41"/>
      <c r="B280" s="42"/>
      <c r="C280" s="208" t="s">
        <v>437</v>
      </c>
      <c r="D280" s="208" t="s">
        <v>124</v>
      </c>
      <c r="E280" s="209" t="s">
        <v>438</v>
      </c>
      <c r="F280" s="210" t="s">
        <v>439</v>
      </c>
      <c r="G280" s="211" t="s">
        <v>322</v>
      </c>
      <c r="H280" s="212">
        <v>3</v>
      </c>
      <c r="I280" s="213"/>
      <c r="J280" s="214">
        <f>ROUND(I280*H280,2)</f>
        <v>0</v>
      </c>
      <c r="K280" s="210" t="s">
        <v>128</v>
      </c>
      <c r="L280" s="47"/>
      <c r="M280" s="215" t="s">
        <v>19</v>
      </c>
      <c r="N280" s="216" t="s">
        <v>49</v>
      </c>
      <c r="O280" s="88"/>
      <c r="P280" s="217">
        <f>O280*H280</f>
        <v>0</v>
      </c>
      <c r="Q280" s="217">
        <v>0.0017099999999999999</v>
      </c>
      <c r="R280" s="217">
        <f>Q280*H280</f>
        <v>0.00513</v>
      </c>
      <c r="S280" s="217">
        <v>0</v>
      </c>
      <c r="T280" s="218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19" t="s">
        <v>129</v>
      </c>
      <c r="AT280" s="219" t="s">
        <v>124</v>
      </c>
      <c r="AU280" s="219" t="s">
        <v>87</v>
      </c>
      <c r="AY280" s="20" t="s">
        <v>122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20" t="s">
        <v>129</v>
      </c>
      <c r="BK280" s="220">
        <f>ROUND(I280*H280,2)</f>
        <v>0</v>
      </c>
      <c r="BL280" s="20" t="s">
        <v>129</v>
      </c>
      <c r="BM280" s="219" t="s">
        <v>440</v>
      </c>
    </row>
    <row r="281" s="2" customFormat="1">
      <c r="A281" s="41"/>
      <c r="B281" s="42"/>
      <c r="C281" s="43"/>
      <c r="D281" s="221" t="s">
        <v>131</v>
      </c>
      <c r="E281" s="43"/>
      <c r="F281" s="222" t="s">
        <v>441</v>
      </c>
      <c r="G281" s="43"/>
      <c r="H281" s="43"/>
      <c r="I281" s="223"/>
      <c r="J281" s="43"/>
      <c r="K281" s="43"/>
      <c r="L281" s="47"/>
      <c r="M281" s="224"/>
      <c r="N281" s="225"/>
      <c r="O281" s="88"/>
      <c r="P281" s="88"/>
      <c r="Q281" s="88"/>
      <c r="R281" s="88"/>
      <c r="S281" s="88"/>
      <c r="T281" s="89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131</v>
      </c>
      <c r="AU281" s="20" t="s">
        <v>87</v>
      </c>
    </row>
    <row r="282" s="13" customFormat="1">
      <c r="A282" s="13"/>
      <c r="B282" s="226"/>
      <c r="C282" s="227"/>
      <c r="D282" s="228" t="s">
        <v>143</v>
      </c>
      <c r="E282" s="229" t="s">
        <v>19</v>
      </c>
      <c r="F282" s="230" t="s">
        <v>442</v>
      </c>
      <c r="G282" s="227"/>
      <c r="H282" s="231">
        <v>3</v>
      </c>
      <c r="I282" s="232"/>
      <c r="J282" s="227"/>
      <c r="K282" s="227"/>
      <c r="L282" s="233"/>
      <c r="M282" s="234"/>
      <c r="N282" s="235"/>
      <c r="O282" s="235"/>
      <c r="P282" s="235"/>
      <c r="Q282" s="235"/>
      <c r="R282" s="235"/>
      <c r="S282" s="235"/>
      <c r="T282" s="23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7" t="s">
        <v>143</v>
      </c>
      <c r="AU282" s="237" t="s">
        <v>87</v>
      </c>
      <c r="AV282" s="13" t="s">
        <v>87</v>
      </c>
      <c r="AW282" s="13" t="s">
        <v>37</v>
      </c>
      <c r="AX282" s="13" t="s">
        <v>84</v>
      </c>
      <c r="AY282" s="237" t="s">
        <v>122</v>
      </c>
    </row>
    <row r="283" s="2" customFormat="1" ht="16.5" customHeight="1">
      <c r="A283" s="41"/>
      <c r="B283" s="42"/>
      <c r="C283" s="270" t="s">
        <v>443</v>
      </c>
      <c r="D283" s="270" t="s">
        <v>244</v>
      </c>
      <c r="E283" s="271" t="s">
        <v>444</v>
      </c>
      <c r="F283" s="272" t="s">
        <v>445</v>
      </c>
      <c r="G283" s="273" t="s">
        <v>322</v>
      </c>
      <c r="H283" s="274">
        <v>1</v>
      </c>
      <c r="I283" s="275"/>
      <c r="J283" s="276">
        <f>ROUND(I283*H283,2)</f>
        <v>0</v>
      </c>
      <c r="K283" s="272" t="s">
        <v>128</v>
      </c>
      <c r="L283" s="277"/>
      <c r="M283" s="278" t="s">
        <v>19</v>
      </c>
      <c r="N283" s="279" t="s">
        <v>49</v>
      </c>
      <c r="O283" s="88"/>
      <c r="P283" s="217">
        <f>O283*H283</f>
        <v>0</v>
      </c>
      <c r="Q283" s="217">
        <v>0.0178</v>
      </c>
      <c r="R283" s="217">
        <f>Q283*H283</f>
        <v>0.0178</v>
      </c>
      <c r="S283" s="217">
        <v>0</v>
      </c>
      <c r="T283" s="218">
        <f>S283*H283</f>
        <v>0</v>
      </c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R283" s="219" t="s">
        <v>181</v>
      </c>
      <c r="AT283" s="219" t="s">
        <v>244</v>
      </c>
      <c r="AU283" s="219" t="s">
        <v>87</v>
      </c>
      <c r="AY283" s="20" t="s">
        <v>122</v>
      </c>
      <c r="BE283" s="220">
        <f>IF(N283="základní",J283,0)</f>
        <v>0</v>
      </c>
      <c r="BF283" s="220">
        <f>IF(N283="snížená",J283,0)</f>
        <v>0</v>
      </c>
      <c r="BG283" s="220">
        <f>IF(N283="zákl. přenesená",J283,0)</f>
        <v>0</v>
      </c>
      <c r="BH283" s="220">
        <f>IF(N283="sníž. přenesená",J283,0)</f>
        <v>0</v>
      </c>
      <c r="BI283" s="220">
        <f>IF(N283="nulová",J283,0)</f>
        <v>0</v>
      </c>
      <c r="BJ283" s="20" t="s">
        <v>129</v>
      </c>
      <c r="BK283" s="220">
        <f>ROUND(I283*H283,2)</f>
        <v>0</v>
      </c>
      <c r="BL283" s="20" t="s">
        <v>129</v>
      </c>
      <c r="BM283" s="219" t="s">
        <v>446</v>
      </c>
    </row>
    <row r="284" s="2" customFormat="1" ht="16.5" customHeight="1">
      <c r="A284" s="41"/>
      <c r="B284" s="42"/>
      <c r="C284" s="270" t="s">
        <v>447</v>
      </c>
      <c r="D284" s="270" t="s">
        <v>244</v>
      </c>
      <c r="E284" s="271" t="s">
        <v>448</v>
      </c>
      <c r="F284" s="272" t="s">
        <v>449</v>
      </c>
      <c r="G284" s="273" t="s">
        <v>322</v>
      </c>
      <c r="H284" s="274">
        <v>2</v>
      </c>
      <c r="I284" s="275"/>
      <c r="J284" s="276">
        <f>ROUND(I284*H284,2)</f>
        <v>0</v>
      </c>
      <c r="K284" s="272" t="s">
        <v>128</v>
      </c>
      <c r="L284" s="277"/>
      <c r="M284" s="278" t="s">
        <v>19</v>
      </c>
      <c r="N284" s="279" t="s">
        <v>49</v>
      </c>
      <c r="O284" s="88"/>
      <c r="P284" s="217">
        <f>O284*H284</f>
        <v>0</v>
      </c>
      <c r="Q284" s="217">
        <v>0.019699999999999999</v>
      </c>
      <c r="R284" s="217">
        <f>Q284*H284</f>
        <v>0.039399999999999998</v>
      </c>
      <c r="S284" s="217">
        <v>0</v>
      </c>
      <c r="T284" s="218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19" t="s">
        <v>181</v>
      </c>
      <c r="AT284" s="219" t="s">
        <v>244</v>
      </c>
      <c r="AU284" s="219" t="s">
        <v>87</v>
      </c>
      <c r="AY284" s="20" t="s">
        <v>122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20" t="s">
        <v>129</v>
      </c>
      <c r="BK284" s="220">
        <f>ROUND(I284*H284,2)</f>
        <v>0</v>
      </c>
      <c r="BL284" s="20" t="s">
        <v>129</v>
      </c>
      <c r="BM284" s="219" t="s">
        <v>450</v>
      </c>
    </row>
    <row r="285" s="2" customFormat="1" ht="24.15" customHeight="1">
      <c r="A285" s="41"/>
      <c r="B285" s="42"/>
      <c r="C285" s="208" t="s">
        <v>451</v>
      </c>
      <c r="D285" s="208" t="s">
        <v>124</v>
      </c>
      <c r="E285" s="209" t="s">
        <v>452</v>
      </c>
      <c r="F285" s="210" t="s">
        <v>453</v>
      </c>
      <c r="G285" s="211" t="s">
        <v>127</v>
      </c>
      <c r="H285" s="212">
        <v>4</v>
      </c>
      <c r="I285" s="213"/>
      <c r="J285" s="214">
        <f>ROUND(I285*H285,2)</f>
        <v>0</v>
      </c>
      <c r="K285" s="210" t="s">
        <v>128</v>
      </c>
      <c r="L285" s="47"/>
      <c r="M285" s="215" t="s">
        <v>19</v>
      </c>
      <c r="N285" s="216" t="s">
        <v>49</v>
      </c>
      <c r="O285" s="88"/>
      <c r="P285" s="217">
        <f>O285*H285</f>
        <v>0</v>
      </c>
      <c r="Q285" s="217">
        <v>0</v>
      </c>
      <c r="R285" s="217">
        <f>Q285*H285</f>
        <v>0</v>
      </c>
      <c r="S285" s="217">
        <v>0</v>
      </c>
      <c r="T285" s="218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19" t="s">
        <v>129</v>
      </c>
      <c r="AT285" s="219" t="s">
        <v>124</v>
      </c>
      <c r="AU285" s="219" t="s">
        <v>87</v>
      </c>
      <c r="AY285" s="20" t="s">
        <v>122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20" t="s">
        <v>129</v>
      </c>
      <c r="BK285" s="220">
        <f>ROUND(I285*H285,2)</f>
        <v>0</v>
      </c>
      <c r="BL285" s="20" t="s">
        <v>129</v>
      </c>
      <c r="BM285" s="219" t="s">
        <v>454</v>
      </c>
    </row>
    <row r="286" s="2" customFormat="1">
      <c r="A286" s="41"/>
      <c r="B286" s="42"/>
      <c r="C286" s="43"/>
      <c r="D286" s="221" t="s">
        <v>131</v>
      </c>
      <c r="E286" s="43"/>
      <c r="F286" s="222" t="s">
        <v>455</v>
      </c>
      <c r="G286" s="43"/>
      <c r="H286" s="43"/>
      <c r="I286" s="223"/>
      <c r="J286" s="43"/>
      <c r="K286" s="43"/>
      <c r="L286" s="47"/>
      <c r="M286" s="224"/>
      <c r="N286" s="225"/>
      <c r="O286" s="88"/>
      <c r="P286" s="88"/>
      <c r="Q286" s="88"/>
      <c r="R286" s="88"/>
      <c r="S286" s="88"/>
      <c r="T286" s="89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131</v>
      </c>
      <c r="AU286" s="20" t="s">
        <v>87</v>
      </c>
    </row>
    <row r="287" s="13" customFormat="1">
      <c r="A287" s="13"/>
      <c r="B287" s="226"/>
      <c r="C287" s="227"/>
      <c r="D287" s="228" t="s">
        <v>143</v>
      </c>
      <c r="E287" s="229" t="s">
        <v>19</v>
      </c>
      <c r="F287" s="230" t="s">
        <v>456</v>
      </c>
      <c r="G287" s="227"/>
      <c r="H287" s="231">
        <v>4</v>
      </c>
      <c r="I287" s="232"/>
      <c r="J287" s="227"/>
      <c r="K287" s="227"/>
      <c r="L287" s="233"/>
      <c r="M287" s="234"/>
      <c r="N287" s="235"/>
      <c r="O287" s="235"/>
      <c r="P287" s="235"/>
      <c r="Q287" s="235"/>
      <c r="R287" s="235"/>
      <c r="S287" s="235"/>
      <c r="T287" s="236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7" t="s">
        <v>143</v>
      </c>
      <c r="AU287" s="237" t="s">
        <v>87</v>
      </c>
      <c r="AV287" s="13" t="s">
        <v>87</v>
      </c>
      <c r="AW287" s="13" t="s">
        <v>37</v>
      </c>
      <c r="AX287" s="13" t="s">
        <v>84</v>
      </c>
      <c r="AY287" s="237" t="s">
        <v>122</v>
      </c>
    </row>
    <row r="288" s="2" customFormat="1" ht="16.5" customHeight="1">
      <c r="A288" s="41"/>
      <c r="B288" s="42"/>
      <c r="C288" s="270" t="s">
        <v>457</v>
      </c>
      <c r="D288" s="270" t="s">
        <v>244</v>
      </c>
      <c r="E288" s="271" t="s">
        <v>458</v>
      </c>
      <c r="F288" s="272" t="s">
        <v>459</v>
      </c>
      <c r="G288" s="273" t="s">
        <v>127</v>
      </c>
      <c r="H288" s="274">
        <v>4.0599999999999996</v>
      </c>
      <c r="I288" s="275"/>
      <c r="J288" s="276">
        <f>ROUND(I288*H288,2)</f>
        <v>0</v>
      </c>
      <c r="K288" s="272" t="s">
        <v>19</v>
      </c>
      <c r="L288" s="277"/>
      <c r="M288" s="278" t="s">
        <v>19</v>
      </c>
      <c r="N288" s="279" t="s">
        <v>49</v>
      </c>
      <c r="O288" s="88"/>
      <c r="P288" s="217">
        <f>O288*H288</f>
        <v>0</v>
      </c>
      <c r="Q288" s="217">
        <v>0.00027</v>
      </c>
      <c r="R288" s="217">
        <f>Q288*H288</f>
        <v>0.0010961999999999999</v>
      </c>
      <c r="S288" s="217">
        <v>0</v>
      </c>
      <c r="T288" s="218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19" t="s">
        <v>181</v>
      </c>
      <c r="AT288" s="219" t="s">
        <v>244</v>
      </c>
      <c r="AU288" s="219" t="s">
        <v>87</v>
      </c>
      <c r="AY288" s="20" t="s">
        <v>122</v>
      </c>
      <c r="BE288" s="220">
        <f>IF(N288="základní",J288,0)</f>
        <v>0</v>
      </c>
      <c r="BF288" s="220">
        <f>IF(N288="snížená",J288,0)</f>
        <v>0</v>
      </c>
      <c r="BG288" s="220">
        <f>IF(N288="zákl. přenesená",J288,0)</f>
        <v>0</v>
      </c>
      <c r="BH288" s="220">
        <f>IF(N288="sníž. přenesená",J288,0)</f>
        <v>0</v>
      </c>
      <c r="BI288" s="220">
        <f>IF(N288="nulová",J288,0)</f>
        <v>0</v>
      </c>
      <c r="BJ288" s="20" t="s">
        <v>129</v>
      </c>
      <c r="BK288" s="220">
        <f>ROUND(I288*H288,2)</f>
        <v>0</v>
      </c>
      <c r="BL288" s="20" t="s">
        <v>129</v>
      </c>
      <c r="BM288" s="219" t="s">
        <v>460</v>
      </c>
    </row>
    <row r="289" s="13" customFormat="1">
      <c r="A289" s="13"/>
      <c r="B289" s="226"/>
      <c r="C289" s="227"/>
      <c r="D289" s="228" t="s">
        <v>143</v>
      </c>
      <c r="E289" s="229" t="s">
        <v>19</v>
      </c>
      <c r="F289" s="230" t="s">
        <v>461</v>
      </c>
      <c r="G289" s="227"/>
      <c r="H289" s="231">
        <v>4.0599999999999996</v>
      </c>
      <c r="I289" s="232"/>
      <c r="J289" s="227"/>
      <c r="K289" s="227"/>
      <c r="L289" s="233"/>
      <c r="M289" s="234"/>
      <c r="N289" s="235"/>
      <c r="O289" s="235"/>
      <c r="P289" s="235"/>
      <c r="Q289" s="235"/>
      <c r="R289" s="235"/>
      <c r="S289" s="235"/>
      <c r="T289" s="23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7" t="s">
        <v>143</v>
      </c>
      <c r="AU289" s="237" t="s">
        <v>87</v>
      </c>
      <c r="AV289" s="13" t="s">
        <v>87</v>
      </c>
      <c r="AW289" s="13" t="s">
        <v>37</v>
      </c>
      <c r="AX289" s="13" t="s">
        <v>84</v>
      </c>
      <c r="AY289" s="237" t="s">
        <v>122</v>
      </c>
    </row>
    <row r="290" s="2" customFormat="1" ht="24.15" customHeight="1">
      <c r="A290" s="41"/>
      <c r="B290" s="42"/>
      <c r="C290" s="208" t="s">
        <v>462</v>
      </c>
      <c r="D290" s="208" t="s">
        <v>124</v>
      </c>
      <c r="E290" s="209" t="s">
        <v>463</v>
      </c>
      <c r="F290" s="210" t="s">
        <v>464</v>
      </c>
      <c r="G290" s="211" t="s">
        <v>127</v>
      </c>
      <c r="H290" s="212">
        <v>1</v>
      </c>
      <c r="I290" s="213"/>
      <c r="J290" s="214">
        <f>ROUND(I290*H290,2)</f>
        <v>0</v>
      </c>
      <c r="K290" s="210" t="s">
        <v>128</v>
      </c>
      <c r="L290" s="47"/>
      <c r="M290" s="215" t="s">
        <v>19</v>
      </c>
      <c r="N290" s="216" t="s">
        <v>49</v>
      </c>
      <c r="O290" s="88"/>
      <c r="P290" s="217">
        <f>O290*H290</f>
        <v>0</v>
      </c>
      <c r="Q290" s="217">
        <v>0</v>
      </c>
      <c r="R290" s="217">
        <f>Q290*H290</f>
        <v>0</v>
      </c>
      <c r="S290" s="217">
        <v>0</v>
      </c>
      <c r="T290" s="218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19" t="s">
        <v>129</v>
      </c>
      <c r="AT290" s="219" t="s">
        <v>124</v>
      </c>
      <c r="AU290" s="219" t="s">
        <v>87</v>
      </c>
      <c r="AY290" s="20" t="s">
        <v>122</v>
      </c>
      <c r="BE290" s="220">
        <f>IF(N290="základní",J290,0)</f>
        <v>0</v>
      </c>
      <c r="BF290" s="220">
        <f>IF(N290="snížená",J290,0)</f>
        <v>0</v>
      </c>
      <c r="BG290" s="220">
        <f>IF(N290="zákl. přenesená",J290,0)</f>
        <v>0</v>
      </c>
      <c r="BH290" s="220">
        <f>IF(N290="sníž. přenesená",J290,0)</f>
        <v>0</v>
      </c>
      <c r="BI290" s="220">
        <f>IF(N290="nulová",J290,0)</f>
        <v>0</v>
      </c>
      <c r="BJ290" s="20" t="s">
        <v>129</v>
      </c>
      <c r="BK290" s="220">
        <f>ROUND(I290*H290,2)</f>
        <v>0</v>
      </c>
      <c r="BL290" s="20" t="s">
        <v>129</v>
      </c>
      <c r="BM290" s="219" t="s">
        <v>465</v>
      </c>
    </row>
    <row r="291" s="2" customFormat="1">
      <c r="A291" s="41"/>
      <c r="B291" s="42"/>
      <c r="C291" s="43"/>
      <c r="D291" s="221" t="s">
        <v>131</v>
      </c>
      <c r="E291" s="43"/>
      <c r="F291" s="222" t="s">
        <v>466</v>
      </c>
      <c r="G291" s="43"/>
      <c r="H291" s="43"/>
      <c r="I291" s="223"/>
      <c r="J291" s="43"/>
      <c r="K291" s="43"/>
      <c r="L291" s="47"/>
      <c r="M291" s="224"/>
      <c r="N291" s="225"/>
      <c r="O291" s="88"/>
      <c r="P291" s="88"/>
      <c r="Q291" s="88"/>
      <c r="R291" s="88"/>
      <c r="S291" s="88"/>
      <c r="T291" s="89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T291" s="20" t="s">
        <v>131</v>
      </c>
      <c r="AU291" s="20" t="s">
        <v>87</v>
      </c>
    </row>
    <row r="292" s="13" customFormat="1">
      <c r="A292" s="13"/>
      <c r="B292" s="226"/>
      <c r="C292" s="227"/>
      <c r="D292" s="228" t="s">
        <v>143</v>
      </c>
      <c r="E292" s="229" t="s">
        <v>19</v>
      </c>
      <c r="F292" s="230" t="s">
        <v>467</v>
      </c>
      <c r="G292" s="227"/>
      <c r="H292" s="231">
        <v>1</v>
      </c>
      <c r="I292" s="232"/>
      <c r="J292" s="227"/>
      <c r="K292" s="227"/>
      <c r="L292" s="233"/>
      <c r="M292" s="234"/>
      <c r="N292" s="235"/>
      <c r="O292" s="235"/>
      <c r="P292" s="235"/>
      <c r="Q292" s="235"/>
      <c r="R292" s="235"/>
      <c r="S292" s="235"/>
      <c r="T292" s="23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7" t="s">
        <v>143</v>
      </c>
      <c r="AU292" s="237" t="s">
        <v>87</v>
      </c>
      <c r="AV292" s="13" t="s">
        <v>87</v>
      </c>
      <c r="AW292" s="13" t="s">
        <v>37</v>
      </c>
      <c r="AX292" s="13" t="s">
        <v>84</v>
      </c>
      <c r="AY292" s="237" t="s">
        <v>122</v>
      </c>
    </row>
    <row r="293" s="2" customFormat="1" ht="16.5" customHeight="1">
      <c r="A293" s="41"/>
      <c r="B293" s="42"/>
      <c r="C293" s="270" t="s">
        <v>468</v>
      </c>
      <c r="D293" s="270" t="s">
        <v>244</v>
      </c>
      <c r="E293" s="271" t="s">
        <v>469</v>
      </c>
      <c r="F293" s="272" t="s">
        <v>470</v>
      </c>
      <c r="G293" s="273" t="s">
        <v>127</v>
      </c>
      <c r="H293" s="274">
        <v>1.0149999999999999</v>
      </c>
      <c r="I293" s="275"/>
      <c r="J293" s="276">
        <f>ROUND(I293*H293,2)</f>
        <v>0</v>
      </c>
      <c r="K293" s="272" t="s">
        <v>128</v>
      </c>
      <c r="L293" s="277"/>
      <c r="M293" s="278" t="s">
        <v>19</v>
      </c>
      <c r="N293" s="279" t="s">
        <v>49</v>
      </c>
      <c r="O293" s="88"/>
      <c r="P293" s="217">
        <f>O293*H293</f>
        <v>0</v>
      </c>
      <c r="Q293" s="217">
        <v>0.00042000000000000002</v>
      </c>
      <c r="R293" s="217">
        <f>Q293*H293</f>
        <v>0.00042629999999999995</v>
      </c>
      <c r="S293" s="217">
        <v>0</v>
      </c>
      <c r="T293" s="218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9" t="s">
        <v>181</v>
      </c>
      <c r="AT293" s="219" t="s">
        <v>244</v>
      </c>
      <c r="AU293" s="219" t="s">
        <v>87</v>
      </c>
      <c r="AY293" s="20" t="s">
        <v>122</v>
      </c>
      <c r="BE293" s="220">
        <f>IF(N293="základní",J293,0)</f>
        <v>0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20" t="s">
        <v>129</v>
      </c>
      <c r="BK293" s="220">
        <f>ROUND(I293*H293,2)</f>
        <v>0</v>
      </c>
      <c r="BL293" s="20" t="s">
        <v>129</v>
      </c>
      <c r="BM293" s="219" t="s">
        <v>471</v>
      </c>
    </row>
    <row r="294" s="13" customFormat="1">
      <c r="A294" s="13"/>
      <c r="B294" s="226"/>
      <c r="C294" s="227"/>
      <c r="D294" s="228" t="s">
        <v>143</v>
      </c>
      <c r="E294" s="229" t="s">
        <v>19</v>
      </c>
      <c r="F294" s="230" t="s">
        <v>472</v>
      </c>
      <c r="G294" s="227"/>
      <c r="H294" s="231">
        <v>1.0149999999999999</v>
      </c>
      <c r="I294" s="232"/>
      <c r="J294" s="227"/>
      <c r="K294" s="227"/>
      <c r="L294" s="233"/>
      <c r="M294" s="234"/>
      <c r="N294" s="235"/>
      <c r="O294" s="235"/>
      <c r="P294" s="235"/>
      <c r="Q294" s="235"/>
      <c r="R294" s="235"/>
      <c r="S294" s="235"/>
      <c r="T294" s="236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7" t="s">
        <v>143</v>
      </c>
      <c r="AU294" s="237" t="s">
        <v>87</v>
      </c>
      <c r="AV294" s="13" t="s">
        <v>87</v>
      </c>
      <c r="AW294" s="13" t="s">
        <v>37</v>
      </c>
      <c r="AX294" s="13" t="s">
        <v>84</v>
      </c>
      <c r="AY294" s="237" t="s">
        <v>122</v>
      </c>
    </row>
    <row r="295" s="2" customFormat="1" ht="24.15" customHeight="1">
      <c r="A295" s="41"/>
      <c r="B295" s="42"/>
      <c r="C295" s="208" t="s">
        <v>473</v>
      </c>
      <c r="D295" s="208" t="s">
        <v>124</v>
      </c>
      <c r="E295" s="209" t="s">
        <v>474</v>
      </c>
      <c r="F295" s="210" t="s">
        <v>475</v>
      </c>
      <c r="G295" s="211" t="s">
        <v>127</v>
      </c>
      <c r="H295" s="212">
        <v>1</v>
      </c>
      <c r="I295" s="213"/>
      <c r="J295" s="214">
        <f>ROUND(I295*H295,2)</f>
        <v>0</v>
      </c>
      <c r="K295" s="210" t="s">
        <v>128</v>
      </c>
      <c r="L295" s="47"/>
      <c r="M295" s="215" t="s">
        <v>19</v>
      </c>
      <c r="N295" s="216" t="s">
        <v>49</v>
      </c>
      <c r="O295" s="88"/>
      <c r="P295" s="217">
        <f>O295*H295</f>
        <v>0</v>
      </c>
      <c r="Q295" s="217">
        <v>0</v>
      </c>
      <c r="R295" s="217">
        <f>Q295*H295</f>
        <v>0</v>
      </c>
      <c r="S295" s="217">
        <v>0</v>
      </c>
      <c r="T295" s="218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9" t="s">
        <v>129</v>
      </c>
      <c r="AT295" s="219" t="s">
        <v>124</v>
      </c>
      <c r="AU295" s="219" t="s">
        <v>87</v>
      </c>
      <c r="AY295" s="20" t="s">
        <v>122</v>
      </c>
      <c r="BE295" s="220">
        <f>IF(N295="základní",J295,0)</f>
        <v>0</v>
      </c>
      <c r="BF295" s="220">
        <f>IF(N295="snížená",J295,0)</f>
        <v>0</v>
      </c>
      <c r="BG295" s="220">
        <f>IF(N295="zákl. přenesená",J295,0)</f>
        <v>0</v>
      </c>
      <c r="BH295" s="220">
        <f>IF(N295="sníž. přenesená",J295,0)</f>
        <v>0</v>
      </c>
      <c r="BI295" s="220">
        <f>IF(N295="nulová",J295,0)</f>
        <v>0</v>
      </c>
      <c r="BJ295" s="20" t="s">
        <v>129</v>
      </c>
      <c r="BK295" s="220">
        <f>ROUND(I295*H295,2)</f>
        <v>0</v>
      </c>
      <c r="BL295" s="20" t="s">
        <v>129</v>
      </c>
      <c r="BM295" s="219" t="s">
        <v>476</v>
      </c>
    </row>
    <row r="296" s="2" customFormat="1">
      <c r="A296" s="41"/>
      <c r="B296" s="42"/>
      <c r="C296" s="43"/>
      <c r="D296" s="221" t="s">
        <v>131</v>
      </c>
      <c r="E296" s="43"/>
      <c r="F296" s="222" t="s">
        <v>477</v>
      </c>
      <c r="G296" s="43"/>
      <c r="H296" s="43"/>
      <c r="I296" s="223"/>
      <c r="J296" s="43"/>
      <c r="K296" s="43"/>
      <c r="L296" s="47"/>
      <c r="M296" s="224"/>
      <c r="N296" s="225"/>
      <c r="O296" s="88"/>
      <c r="P296" s="88"/>
      <c r="Q296" s="88"/>
      <c r="R296" s="88"/>
      <c r="S296" s="88"/>
      <c r="T296" s="89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131</v>
      </c>
      <c r="AU296" s="20" t="s">
        <v>87</v>
      </c>
    </row>
    <row r="297" s="13" customFormat="1">
      <c r="A297" s="13"/>
      <c r="B297" s="226"/>
      <c r="C297" s="227"/>
      <c r="D297" s="228" t="s">
        <v>143</v>
      </c>
      <c r="E297" s="229" t="s">
        <v>19</v>
      </c>
      <c r="F297" s="230" t="s">
        <v>467</v>
      </c>
      <c r="G297" s="227"/>
      <c r="H297" s="231">
        <v>1</v>
      </c>
      <c r="I297" s="232"/>
      <c r="J297" s="227"/>
      <c r="K297" s="227"/>
      <c r="L297" s="233"/>
      <c r="M297" s="234"/>
      <c r="N297" s="235"/>
      <c r="O297" s="235"/>
      <c r="P297" s="235"/>
      <c r="Q297" s="235"/>
      <c r="R297" s="235"/>
      <c r="S297" s="235"/>
      <c r="T297" s="236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7" t="s">
        <v>143</v>
      </c>
      <c r="AU297" s="237" t="s">
        <v>87</v>
      </c>
      <c r="AV297" s="13" t="s">
        <v>87</v>
      </c>
      <c r="AW297" s="13" t="s">
        <v>37</v>
      </c>
      <c r="AX297" s="13" t="s">
        <v>84</v>
      </c>
      <c r="AY297" s="237" t="s">
        <v>122</v>
      </c>
    </row>
    <row r="298" s="2" customFormat="1" ht="16.5" customHeight="1">
      <c r="A298" s="41"/>
      <c r="B298" s="42"/>
      <c r="C298" s="270" t="s">
        <v>478</v>
      </c>
      <c r="D298" s="270" t="s">
        <v>244</v>
      </c>
      <c r="E298" s="271" t="s">
        <v>479</v>
      </c>
      <c r="F298" s="272" t="s">
        <v>480</v>
      </c>
      <c r="G298" s="273" t="s">
        <v>127</v>
      </c>
      <c r="H298" s="274">
        <v>1.0149999999999999</v>
      </c>
      <c r="I298" s="275"/>
      <c r="J298" s="276">
        <f>ROUND(I298*H298,2)</f>
        <v>0</v>
      </c>
      <c r="K298" s="272" t="s">
        <v>128</v>
      </c>
      <c r="L298" s="277"/>
      <c r="M298" s="278" t="s">
        <v>19</v>
      </c>
      <c r="N298" s="279" t="s">
        <v>49</v>
      </c>
      <c r="O298" s="88"/>
      <c r="P298" s="217">
        <f>O298*H298</f>
        <v>0</v>
      </c>
      <c r="Q298" s="217">
        <v>0.00106</v>
      </c>
      <c r="R298" s="217">
        <f>Q298*H298</f>
        <v>0.0010758999999999999</v>
      </c>
      <c r="S298" s="217">
        <v>0</v>
      </c>
      <c r="T298" s="218">
        <f>S298*H298</f>
        <v>0</v>
      </c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R298" s="219" t="s">
        <v>181</v>
      </c>
      <c r="AT298" s="219" t="s">
        <v>244</v>
      </c>
      <c r="AU298" s="219" t="s">
        <v>87</v>
      </c>
      <c r="AY298" s="20" t="s">
        <v>122</v>
      </c>
      <c r="BE298" s="220">
        <f>IF(N298="základní",J298,0)</f>
        <v>0</v>
      </c>
      <c r="BF298" s="220">
        <f>IF(N298="snížená",J298,0)</f>
        <v>0</v>
      </c>
      <c r="BG298" s="220">
        <f>IF(N298="zákl. přenesená",J298,0)</f>
        <v>0</v>
      </c>
      <c r="BH298" s="220">
        <f>IF(N298="sníž. přenesená",J298,0)</f>
        <v>0</v>
      </c>
      <c r="BI298" s="220">
        <f>IF(N298="nulová",J298,0)</f>
        <v>0</v>
      </c>
      <c r="BJ298" s="20" t="s">
        <v>129</v>
      </c>
      <c r="BK298" s="220">
        <f>ROUND(I298*H298,2)</f>
        <v>0</v>
      </c>
      <c r="BL298" s="20" t="s">
        <v>129</v>
      </c>
      <c r="BM298" s="219" t="s">
        <v>481</v>
      </c>
    </row>
    <row r="299" s="13" customFormat="1">
      <c r="A299" s="13"/>
      <c r="B299" s="226"/>
      <c r="C299" s="227"/>
      <c r="D299" s="228" t="s">
        <v>143</v>
      </c>
      <c r="E299" s="229" t="s">
        <v>19</v>
      </c>
      <c r="F299" s="230" t="s">
        <v>472</v>
      </c>
      <c r="G299" s="227"/>
      <c r="H299" s="231">
        <v>1.0149999999999999</v>
      </c>
      <c r="I299" s="232"/>
      <c r="J299" s="227"/>
      <c r="K299" s="227"/>
      <c r="L299" s="233"/>
      <c r="M299" s="234"/>
      <c r="N299" s="235"/>
      <c r="O299" s="235"/>
      <c r="P299" s="235"/>
      <c r="Q299" s="235"/>
      <c r="R299" s="235"/>
      <c r="S299" s="235"/>
      <c r="T299" s="236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7" t="s">
        <v>143</v>
      </c>
      <c r="AU299" s="237" t="s">
        <v>87</v>
      </c>
      <c r="AV299" s="13" t="s">
        <v>87</v>
      </c>
      <c r="AW299" s="13" t="s">
        <v>37</v>
      </c>
      <c r="AX299" s="13" t="s">
        <v>84</v>
      </c>
      <c r="AY299" s="237" t="s">
        <v>122</v>
      </c>
    </row>
    <row r="300" s="2" customFormat="1" ht="24.15" customHeight="1">
      <c r="A300" s="41"/>
      <c r="B300" s="42"/>
      <c r="C300" s="208" t="s">
        <v>482</v>
      </c>
      <c r="D300" s="208" t="s">
        <v>124</v>
      </c>
      <c r="E300" s="209" t="s">
        <v>483</v>
      </c>
      <c r="F300" s="210" t="s">
        <v>484</v>
      </c>
      <c r="G300" s="211" t="s">
        <v>127</v>
      </c>
      <c r="H300" s="212">
        <v>213</v>
      </c>
      <c r="I300" s="213"/>
      <c r="J300" s="214">
        <f>ROUND(I300*H300,2)</f>
        <v>0</v>
      </c>
      <c r="K300" s="210" t="s">
        <v>128</v>
      </c>
      <c r="L300" s="47"/>
      <c r="M300" s="215" t="s">
        <v>19</v>
      </c>
      <c r="N300" s="216" t="s">
        <v>49</v>
      </c>
      <c r="O300" s="88"/>
      <c r="P300" s="217">
        <f>O300*H300</f>
        <v>0</v>
      </c>
      <c r="Q300" s="217">
        <v>0</v>
      </c>
      <c r="R300" s="217">
        <f>Q300*H300</f>
        <v>0</v>
      </c>
      <c r="S300" s="217">
        <v>0</v>
      </c>
      <c r="T300" s="218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19" t="s">
        <v>129</v>
      </c>
      <c r="AT300" s="219" t="s">
        <v>124</v>
      </c>
      <c r="AU300" s="219" t="s">
        <v>87</v>
      </c>
      <c r="AY300" s="20" t="s">
        <v>122</v>
      </c>
      <c r="BE300" s="220">
        <f>IF(N300="základní",J300,0)</f>
        <v>0</v>
      </c>
      <c r="BF300" s="220">
        <f>IF(N300="snížená",J300,0)</f>
        <v>0</v>
      </c>
      <c r="BG300" s="220">
        <f>IF(N300="zákl. přenesená",J300,0)</f>
        <v>0</v>
      </c>
      <c r="BH300" s="220">
        <f>IF(N300="sníž. přenesená",J300,0)</f>
        <v>0</v>
      </c>
      <c r="BI300" s="220">
        <f>IF(N300="nulová",J300,0)</f>
        <v>0</v>
      </c>
      <c r="BJ300" s="20" t="s">
        <v>129</v>
      </c>
      <c r="BK300" s="220">
        <f>ROUND(I300*H300,2)</f>
        <v>0</v>
      </c>
      <c r="BL300" s="20" t="s">
        <v>129</v>
      </c>
      <c r="BM300" s="219" t="s">
        <v>485</v>
      </c>
    </row>
    <row r="301" s="2" customFormat="1">
      <c r="A301" s="41"/>
      <c r="B301" s="42"/>
      <c r="C301" s="43"/>
      <c r="D301" s="221" t="s">
        <v>131</v>
      </c>
      <c r="E301" s="43"/>
      <c r="F301" s="222" t="s">
        <v>486</v>
      </c>
      <c r="G301" s="43"/>
      <c r="H301" s="43"/>
      <c r="I301" s="223"/>
      <c r="J301" s="43"/>
      <c r="K301" s="43"/>
      <c r="L301" s="47"/>
      <c r="M301" s="224"/>
      <c r="N301" s="225"/>
      <c r="O301" s="88"/>
      <c r="P301" s="88"/>
      <c r="Q301" s="88"/>
      <c r="R301" s="88"/>
      <c r="S301" s="88"/>
      <c r="T301" s="89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131</v>
      </c>
      <c r="AU301" s="20" t="s">
        <v>87</v>
      </c>
    </row>
    <row r="302" s="13" customFormat="1">
      <c r="A302" s="13"/>
      <c r="B302" s="226"/>
      <c r="C302" s="227"/>
      <c r="D302" s="228" t="s">
        <v>143</v>
      </c>
      <c r="E302" s="229" t="s">
        <v>19</v>
      </c>
      <c r="F302" s="230" t="s">
        <v>487</v>
      </c>
      <c r="G302" s="227"/>
      <c r="H302" s="231">
        <v>213</v>
      </c>
      <c r="I302" s="232"/>
      <c r="J302" s="227"/>
      <c r="K302" s="227"/>
      <c r="L302" s="233"/>
      <c r="M302" s="234"/>
      <c r="N302" s="235"/>
      <c r="O302" s="235"/>
      <c r="P302" s="235"/>
      <c r="Q302" s="235"/>
      <c r="R302" s="235"/>
      <c r="S302" s="235"/>
      <c r="T302" s="236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7" t="s">
        <v>143</v>
      </c>
      <c r="AU302" s="237" t="s">
        <v>87</v>
      </c>
      <c r="AV302" s="13" t="s">
        <v>87</v>
      </c>
      <c r="AW302" s="13" t="s">
        <v>37</v>
      </c>
      <c r="AX302" s="13" t="s">
        <v>84</v>
      </c>
      <c r="AY302" s="237" t="s">
        <v>122</v>
      </c>
    </row>
    <row r="303" s="2" customFormat="1" ht="16.5" customHeight="1">
      <c r="A303" s="41"/>
      <c r="B303" s="42"/>
      <c r="C303" s="270" t="s">
        <v>488</v>
      </c>
      <c r="D303" s="270" t="s">
        <v>244</v>
      </c>
      <c r="E303" s="271" t="s">
        <v>489</v>
      </c>
      <c r="F303" s="272" t="s">
        <v>490</v>
      </c>
      <c r="G303" s="273" t="s">
        <v>127</v>
      </c>
      <c r="H303" s="274">
        <v>216.19499999999999</v>
      </c>
      <c r="I303" s="275"/>
      <c r="J303" s="276">
        <f>ROUND(I303*H303,2)</f>
        <v>0</v>
      </c>
      <c r="K303" s="272" t="s">
        <v>128</v>
      </c>
      <c r="L303" s="277"/>
      <c r="M303" s="278" t="s">
        <v>19</v>
      </c>
      <c r="N303" s="279" t="s">
        <v>49</v>
      </c>
      <c r="O303" s="88"/>
      <c r="P303" s="217">
        <f>O303*H303</f>
        <v>0</v>
      </c>
      <c r="Q303" s="217">
        <v>0.0031800000000000001</v>
      </c>
      <c r="R303" s="217">
        <f>Q303*H303</f>
        <v>0.68750009999999995</v>
      </c>
      <c r="S303" s="217">
        <v>0</v>
      </c>
      <c r="T303" s="218">
        <f>S303*H303</f>
        <v>0</v>
      </c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R303" s="219" t="s">
        <v>181</v>
      </c>
      <c r="AT303" s="219" t="s">
        <v>244</v>
      </c>
      <c r="AU303" s="219" t="s">
        <v>87</v>
      </c>
      <c r="AY303" s="20" t="s">
        <v>122</v>
      </c>
      <c r="BE303" s="220">
        <f>IF(N303="základní",J303,0)</f>
        <v>0</v>
      </c>
      <c r="BF303" s="220">
        <f>IF(N303="snížená",J303,0)</f>
        <v>0</v>
      </c>
      <c r="BG303" s="220">
        <f>IF(N303="zákl. přenesená",J303,0)</f>
        <v>0</v>
      </c>
      <c r="BH303" s="220">
        <f>IF(N303="sníž. přenesená",J303,0)</f>
        <v>0</v>
      </c>
      <c r="BI303" s="220">
        <f>IF(N303="nulová",J303,0)</f>
        <v>0</v>
      </c>
      <c r="BJ303" s="20" t="s">
        <v>129</v>
      </c>
      <c r="BK303" s="220">
        <f>ROUND(I303*H303,2)</f>
        <v>0</v>
      </c>
      <c r="BL303" s="20" t="s">
        <v>129</v>
      </c>
      <c r="BM303" s="219" t="s">
        <v>491</v>
      </c>
    </row>
    <row r="304" s="13" customFormat="1">
      <c r="A304" s="13"/>
      <c r="B304" s="226"/>
      <c r="C304" s="227"/>
      <c r="D304" s="228" t="s">
        <v>143</v>
      </c>
      <c r="E304" s="229" t="s">
        <v>19</v>
      </c>
      <c r="F304" s="230" t="s">
        <v>492</v>
      </c>
      <c r="G304" s="227"/>
      <c r="H304" s="231">
        <v>216.19499999999999</v>
      </c>
      <c r="I304" s="232"/>
      <c r="J304" s="227"/>
      <c r="K304" s="227"/>
      <c r="L304" s="233"/>
      <c r="M304" s="234"/>
      <c r="N304" s="235"/>
      <c r="O304" s="235"/>
      <c r="P304" s="235"/>
      <c r="Q304" s="235"/>
      <c r="R304" s="235"/>
      <c r="S304" s="235"/>
      <c r="T304" s="236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7" t="s">
        <v>143</v>
      </c>
      <c r="AU304" s="237" t="s">
        <v>87</v>
      </c>
      <c r="AV304" s="13" t="s">
        <v>87</v>
      </c>
      <c r="AW304" s="13" t="s">
        <v>37</v>
      </c>
      <c r="AX304" s="13" t="s">
        <v>84</v>
      </c>
      <c r="AY304" s="237" t="s">
        <v>122</v>
      </c>
    </row>
    <row r="305" s="2" customFormat="1" ht="21.75" customHeight="1">
      <c r="A305" s="41"/>
      <c r="B305" s="42"/>
      <c r="C305" s="208" t="s">
        <v>493</v>
      </c>
      <c r="D305" s="208" t="s">
        <v>124</v>
      </c>
      <c r="E305" s="209" t="s">
        <v>494</v>
      </c>
      <c r="F305" s="210" t="s">
        <v>495</v>
      </c>
      <c r="G305" s="211" t="s">
        <v>322</v>
      </c>
      <c r="H305" s="212">
        <v>4</v>
      </c>
      <c r="I305" s="213"/>
      <c r="J305" s="214">
        <f>ROUND(I305*H305,2)</f>
        <v>0</v>
      </c>
      <c r="K305" s="210" t="s">
        <v>128</v>
      </c>
      <c r="L305" s="47"/>
      <c r="M305" s="215" t="s">
        <v>19</v>
      </c>
      <c r="N305" s="216" t="s">
        <v>49</v>
      </c>
      <c r="O305" s="88"/>
      <c r="P305" s="217">
        <f>O305*H305</f>
        <v>0</v>
      </c>
      <c r="Q305" s="217">
        <v>0</v>
      </c>
      <c r="R305" s="217">
        <f>Q305*H305</f>
        <v>0</v>
      </c>
      <c r="S305" s="217">
        <v>0</v>
      </c>
      <c r="T305" s="218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19" t="s">
        <v>129</v>
      </c>
      <c r="AT305" s="219" t="s">
        <v>124</v>
      </c>
      <c r="AU305" s="219" t="s">
        <v>87</v>
      </c>
      <c r="AY305" s="20" t="s">
        <v>122</v>
      </c>
      <c r="BE305" s="220">
        <f>IF(N305="základní",J305,0)</f>
        <v>0</v>
      </c>
      <c r="BF305" s="220">
        <f>IF(N305="snížená",J305,0)</f>
        <v>0</v>
      </c>
      <c r="BG305" s="220">
        <f>IF(N305="zákl. přenesená",J305,0)</f>
        <v>0</v>
      </c>
      <c r="BH305" s="220">
        <f>IF(N305="sníž. přenesená",J305,0)</f>
        <v>0</v>
      </c>
      <c r="BI305" s="220">
        <f>IF(N305="nulová",J305,0)</f>
        <v>0</v>
      </c>
      <c r="BJ305" s="20" t="s">
        <v>129</v>
      </c>
      <c r="BK305" s="220">
        <f>ROUND(I305*H305,2)</f>
        <v>0</v>
      </c>
      <c r="BL305" s="20" t="s">
        <v>129</v>
      </c>
      <c r="BM305" s="219" t="s">
        <v>496</v>
      </c>
    </row>
    <row r="306" s="2" customFormat="1">
      <c r="A306" s="41"/>
      <c r="B306" s="42"/>
      <c r="C306" s="43"/>
      <c r="D306" s="221" t="s">
        <v>131</v>
      </c>
      <c r="E306" s="43"/>
      <c r="F306" s="222" t="s">
        <v>497</v>
      </c>
      <c r="G306" s="43"/>
      <c r="H306" s="43"/>
      <c r="I306" s="223"/>
      <c r="J306" s="43"/>
      <c r="K306" s="43"/>
      <c r="L306" s="47"/>
      <c r="M306" s="224"/>
      <c r="N306" s="225"/>
      <c r="O306" s="88"/>
      <c r="P306" s="88"/>
      <c r="Q306" s="88"/>
      <c r="R306" s="88"/>
      <c r="S306" s="88"/>
      <c r="T306" s="89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131</v>
      </c>
      <c r="AU306" s="20" t="s">
        <v>87</v>
      </c>
    </row>
    <row r="307" s="13" customFormat="1">
      <c r="A307" s="13"/>
      <c r="B307" s="226"/>
      <c r="C307" s="227"/>
      <c r="D307" s="228" t="s">
        <v>143</v>
      </c>
      <c r="E307" s="229" t="s">
        <v>19</v>
      </c>
      <c r="F307" s="230" t="s">
        <v>498</v>
      </c>
      <c r="G307" s="227"/>
      <c r="H307" s="231">
        <v>4</v>
      </c>
      <c r="I307" s="232"/>
      <c r="J307" s="227"/>
      <c r="K307" s="227"/>
      <c r="L307" s="233"/>
      <c r="M307" s="234"/>
      <c r="N307" s="235"/>
      <c r="O307" s="235"/>
      <c r="P307" s="235"/>
      <c r="Q307" s="235"/>
      <c r="R307" s="235"/>
      <c r="S307" s="235"/>
      <c r="T307" s="236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7" t="s">
        <v>143</v>
      </c>
      <c r="AU307" s="237" t="s">
        <v>87</v>
      </c>
      <c r="AV307" s="13" t="s">
        <v>87</v>
      </c>
      <c r="AW307" s="13" t="s">
        <v>37</v>
      </c>
      <c r="AX307" s="13" t="s">
        <v>84</v>
      </c>
      <c r="AY307" s="237" t="s">
        <v>122</v>
      </c>
    </row>
    <row r="308" s="2" customFormat="1" ht="16.5" customHeight="1">
      <c r="A308" s="41"/>
      <c r="B308" s="42"/>
      <c r="C308" s="270" t="s">
        <v>499</v>
      </c>
      <c r="D308" s="270" t="s">
        <v>244</v>
      </c>
      <c r="E308" s="271" t="s">
        <v>500</v>
      </c>
      <c r="F308" s="272" t="s">
        <v>501</v>
      </c>
      <c r="G308" s="273" t="s">
        <v>322</v>
      </c>
      <c r="H308" s="274">
        <v>4</v>
      </c>
      <c r="I308" s="275"/>
      <c r="J308" s="276">
        <f>ROUND(I308*H308,2)</f>
        <v>0</v>
      </c>
      <c r="K308" s="272" t="s">
        <v>19</v>
      </c>
      <c r="L308" s="277"/>
      <c r="M308" s="278" t="s">
        <v>19</v>
      </c>
      <c r="N308" s="279" t="s">
        <v>49</v>
      </c>
      <c r="O308" s="88"/>
      <c r="P308" s="217">
        <f>O308*H308</f>
        <v>0</v>
      </c>
      <c r="Q308" s="217">
        <v>0.00016000000000000001</v>
      </c>
      <c r="R308" s="217">
        <f>Q308*H308</f>
        <v>0.00064000000000000005</v>
      </c>
      <c r="S308" s="217">
        <v>0</v>
      </c>
      <c r="T308" s="218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9" t="s">
        <v>181</v>
      </c>
      <c r="AT308" s="219" t="s">
        <v>244</v>
      </c>
      <c r="AU308" s="219" t="s">
        <v>87</v>
      </c>
      <c r="AY308" s="20" t="s">
        <v>122</v>
      </c>
      <c r="BE308" s="220">
        <f>IF(N308="základní",J308,0)</f>
        <v>0</v>
      </c>
      <c r="BF308" s="220">
        <f>IF(N308="snížená",J308,0)</f>
        <v>0</v>
      </c>
      <c r="BG308" s="220">
        <f>IF(N308="zákl. přenesená",J308,0)</f>
        <v>0</v>
      </c>
      <c r="BH308" s="220">
        <f>IF(N308="sníž. přenesená",J308,0)</f>
        <v>0</v>
      </c>
      <c r="BI308" s="220">
        <f>IF(N308="nulová",J308,0)</f>
        <v>0</v>
      </c>
      <c r="BJ308" s="20" t="s">
        <v>129</v>
      </c>
      <c r="BK308" s="220">
        <f>ROUND(I308*H308,2)</f>
        <v>0</v>
      </c>
      <c r="BL308" s="20" t="s">
        <v>129</v>
      </c>
      <c r="BM308" s="219" t="s">
        <v>502</v>
      </c>
    </row>
    <row r="309" s="2" customFormat="1" ht="21.75" customHeight="1">
      <c r="A309" s="41"/>
      <c r="B309" s="42"/>
      <c r="C309" s="208" t="s">
        <v>503</v>
      </c>
      <c r="D309" s="208" t="s">
        <v>124</v>
      </c>
      <c r="E309" s="209" t="s">
        <v>504</v>
      </c>
      <c r="F309" s="210" t="s">
        <v>505</v>
      </c>
      <c r="G309" s="211" t="s">
        <v>322</v>
      </c>
      <c r="H309" s="212">
        <v>1</v>
      </c>
      <c r="I309" s="213"/>
      <c r="J309" s="214">
        <f>ROUND(I309*H309,2)</f>
        <v>0</v>
      </c>
      <c r="K309" s="210" t="s">
        <v>128</v>
      </c>
      <c r="L309" s="47"/>
      <c r="M309" s="215" t="s">
        <v>19</v>
      </c>
      <c r="N309" s="216" t="s">
        <v>49</v>
      </c>
      <c r="O309" s="88"/>
      <c r="P309" s="217">
        <f>O309*H309</f>
        <v>0</v>
      </c>
      <c r="Q309" s="217">
        <v>0</v>
      </c>
      <c r="R309" s="217">
        <f>Q309*H309</f>
        <v>0</v>
      </c>
      <c r="S309" s="217">
        <v>0</v>
      </c>
      <c r="T309" s="218">
        <f>S309*H309</f>
        <v>0</v>
      </c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R309" s="219" t="s">
        <v>129</v>
      </c>
      <c r="AT309" s="219" t="s">
        <v>124</v>
      </c>
      <c r="AU309" s="219" t="s">
        <v>87</v>
      </c>
      <c r="AY309" s="20" t="s">
        <v>122</v>
      </c>
      <c r="BE309" s="220">
        <f>IF(N309="základní",J309,0)</f>
        <v>0</v>
      </c>
      <c r="BF309" s="220">
        <f>IF(N309="snížená",J309,0)</f>
        <v>0</v>
      </c>
      <c r="BG309" s="220">
        <f>IF(N309="zákl. přenesená",J309,0)</f>
        <v>0</v>
      </c>
      <c r="BH309" s="220">
        <f>IF(N309="sníž. přenesená",J309,0)</f>
        <v>0</v>
      </c>
      <c r="BI309" s="220">
        <f>IF(N309="nulová",J309,0)</f>
        <v>0</v>
      </c>
      <c r="BJ309" s="20" t="s">
        <v>129</v>
      </c>
      <c r="BK309" s="220">
        <f>ROUND(I309*H309,2)</f>
        <v>0</v>
      </c>
      <c r="BL309" s="20" t="s">
        <v>129</v>
      </c>
      <c r="BM309" s="219" t="s">
        <v>506</v>
      </c>
    </row>
    <row r="310" s="2" customFormat="1">
      <c r="A310" s="41"/>
      <c r="B310" s="42"/>
      <c r="C310" s="43"/>
      <c r="D310" s="221" t="s">
        <v>131</v>
      </c>
      <c r="E310" s="43"/>
      <c r="F310" s="222" t="s">
        <v>507</v>
      </c>
      <c r="G310" s="43"/>
      <c r="H310" s="43"/>
      <c r="I310" s="223"/>
      <c r="J310" s="43"/>
      <c r="K310" s="43"/>
      <c r="L310" s="47"/>
      <c r="M310" s="224"/>
      <c r="N310" s="225"/>
      <c r="O310" s="88"/>
      <c r="P310" s="88"/>
      <c r="Q310" s="88"/>
      <c r="R310" s="88"/>
      <c r="S310" s="88"/>
      <c r="T310" s="89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131</v>
      </c>
      <c r="AU310" s="20" t="s">
        <v>87</v>
      </c>
    </row>
    <row r="311" s="13" customFormat="1">
      <c r="A311" s="13"/>
      <c r="B311" s="226"/>
      <c r="C311" s="227"/>
      <c r="D311" s="228" t="s">
        <v>143</v>
      </c>
      <c r="E311" s="229" t="s">
        <v>19</v>
      </c>
      <c r="F311" s="230" t="s">
        <v>508</v>
      </c>
      <c r="G311" s="227"/>
      <c r="H311" s="231">
        <v>1</v>
      </c>
      <c r="I311" s="232"/>
      <c r="J311" s="227"/>
      <c r="K311" s="227"/>
      <c r="L311" s="233"/>
      <c r="M311" s="234"/>
      <c r="N311" s="235"/>
      <c r="O311" s="235"/>
      <c r="P311" s="235"/>
      <c r="Q311" s="235"/>
      <c r="R311" s="235"/>
      <c r="S311" s="235"/>
      <c r="T311" s="236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7" t="s">
        <v>143</v>
      </c>
      <c r="AU311" s="237" t="s">
        <v>87</v>
      </c>
      <c r="AV311" s="13" t="s">
        <v>87</v>
      </c>
      <c r="AW311" s="13" t="s">
        <v>37</v>
      </c>
      <c r="AX311" s="13" t="s">
        <v>84</v>
      </c>
      <c r="AY311" s="237" t="s">
        <v>122</v>
      </c>
    </row>
    <row r="312" s="2" customFormat="1" ht="16.5" customHeight="1">
      <c r="A312" s="41"/>
      <c r="B312" s="42"/>
      <c r="C312" s="270" t="s">
        <v>509</v>
      </c>
      <c r="D312" s="270" t="s">
        <v>244</v>
      </c>
      <c r="E312" s="271" t="s">
        <v>510</v>
      </c>
      <c r="F312" s="272" t="s">
        <v>511</v>
      </c>
      <c r="G312" s="273" t="s">
        <v>322</v>
      </c>
      <c r="H312" s="274">
        <v>1</v>
      </c>
      <c r="I312" s="275"/>
      <c r="J312" s="276">
        <f>ROUND(I312*H312,2)</f>
        <v>0</v>
      </c>
      <c r="K312" s="272" t="s">
        <v>19</v>
      </c>
      <c r="L312" s="277"/>
      <c r="M312" s="278" t="s">
        <v>19</v>
      </c>
      <c r="N312" s="279" t="s">
        <v>49</v>
      </c>
      <c r="O312" s="88"/>
      <c r="P312" s="217">
        <f>O312*H312</f>
        <v>0</v>
      </c>
      <c r="Q312" s="217">
        <v>0.00031</v>
      </c>
      <c r="R312" s="217">
        <f>Q312*H312</f>
        <v>0.00031</v>
      </c>
      <c r="S312" s="217">
        <v>0</v>
      </c>
      <c r="T312" s="218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19" t="s">
        <v>181</v>
      </c>
      <c r="AT312" s="219" t="s">
        <v>244</v>
      </c>
      <c r="AU312" s="219" t="s">
        <v>87</v>
      </c>
      <c r="AY312" s="20" t="s">
        <v>122</v>
      </c>
      <c r="BE312" s="220">
        <f>IF(N312="základní",J312,0)</f>
        <v>0</v>
      </c>
      <c r="BF312" s="220">
        <f>IF(N312="snížená",J312,0)</f>
        <v>0</v>
      </c>
      <c r="BG312" s="220">
        <f>IF(N312="zákl. přenesená",J312,0)</f>
        <v>0</v>
      </c>
      <c r="BH312" s="220">
        <f>IF(N312="sníž. přenesená",J312,0)</f>
        <v>0</v>
      </c>
      <c r="BI312" s="220">
        <f>IF(N312="nulová",J312,0)</f>
        <v>0</v>
      </c>
      <c r="BJ312" s="20" t="s">
        <v>129</v>
      </c>
      <c r="BK312" s="220">
        <f>ROUND(I312*H312,2)</f>
        <v>0</v>
      </c>
      <c r="BL312" s="20" t="s">
        <v>129</v>
      </c>
      <c r="BM312" s="219" t="s">
        <v>512</v>
      </c>
    </row>
    <row r="313" s="2" customFormat="1" ht="21.75" customHeight="1">
      <c r="A313" s="41"/>
      <c r="B313" s="42"/>
      <c r="C313" s="208" t="s">
        <v>513</v>
      </c>
      <c r="D313" s="208" t="s">
        <v>124</v>
      </c>
      <c r="E313" s="209" t="s">
        <v>514</v>
      </c>
      <c r="F313" s="210" t="s">
        <v>515</v>
      </c>
      <c r="G313" s="211" t="s">
        <v>322</v>
      </c>
      <c r="H313" s="212">
        <v>1</v>
      </c>
      <c r="I313" s="213"/>
      <c r="J313" s="214">
        <f>ROUND(I313*H313,2)</f>
        <v>0</v>
      </c>
      <c r="K313" s="210" t="s">
        <v>128</v>
      </c>
      <c r="L313" s="47"/>
      <c r="M313" s="215" t="s">
        <v>19</v>
      </c>
      <c r="N313" s="216" t="s">
        <v>49</v>
      </c>
      <c r="O313" s="88"/>
      <c r="P313" s="217">
        <f>O313*H313</f>
        <v>0</v>
      </c>
      <c r="Q313" s="217">
        <v>0</v>
      </c>
      <c r="R313" s="217">
        <f>Q313*H313</f>
        <v>0</v>
      </c>
      <c r="S313" s="217">
        <v>0</v>
      </c>
      <c r="T313" s="218">
        <f>S313*H313</f>
        <v>0</v>
      </c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R313" s="219" t="s">
        <v>129</v>
      </c>
      <c r="AT313" s="219" t="s">
        <v>124</v>
      </c>
      <c r="AU313" s="219" t="s">
        <v>87</v>
      </c>
      <c r="AY313" s="20" t="s">
        <v>122</v>
      </c>
      <c r="BE313" s="220">
        <f>IF(N313="základní",J313,0)</f>
        <v>0</v>
      </c>
      <c r="BF313" s="220">
        <f>IF(N313="snížená",J313,0)</f>
        <v>0</v>
      </c>
      <c r="BG313" s="220">
        <f>IF(N313="zákl. přenesená",J313,0)</f>
        <v>0</v>
      </c>
      <c r="BH313" s="220">
        <f>IF(N313="sníž. přenesená",J313,0)</f>
        <v>0</v>
      </c>
      <c r="BI313" s="220">
        <f>IF(N313="nulová",J313,0)</f>
        <v>0</v>
      </c>
      <c r="BJ313" s="20" t="s">
        <v>129</v>
      </c>
      <c r="BK313" s="220">
        <f>ROUND(I313*H313,2)</f>
        <v>0</v>
      </c>
      <c r="BL313" s="20" t="s">
        <v>129</v>
      </c>
      <c r="BM313" s="219" t="s">
        <v>516</v>
      </c>
    </row>
    <row r="314" s="2" customFormat="1">
      <c r="A314" s="41"/>
      <c r="B314" s="42"/>
      <c r="C314" s="43"/>
      <c r="D314" s="221" t="s">
        <v>131</v>
      </c>
      <c r="E314" s="43"/>
      <c r="F314" s="222" t="s">
        <v>517</v>
      </c>
      <c r="G314" s="43"/>
      <c r="H314" s="43"/>
      <c r="I314" s="223"/>
      <c r="J314" s="43"/>
      <c r="K314" s="43"/>
      <c r="L314" s="47"/>
      <c r="M314" s="224"/>
      <c r="N314" s="225"/>
      <c r="O314" s="88"/>
      <c r="P314" s="88"/>
      <c r="Q314" s="88"/>
      <c r="R314" s="88"/>
      <c r="S314" s="88"/>
      <c r="T314" s="89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131</v>
      </c>
      <c r="AU314" s="20" t="s">
        <v>87</v>
      </c>
    </row>
    <row r="315" s="13" customFormat="1">
      <c r="A315" s="13"/>
      <c r="B315" s="226"/>
      <c r="C315" s="227"/>
      <c r="D315" s="228" t="s">
        <v>143</v>
      </c>
      <c r="E315" s="229" t="s">
        <v>19</v>
      </c>
      <c r="F315" s="230" t="s">
        <v>508</v>
      </c>
      <c r="G315" s="227"/>
      <c r="H315" s="231">
        <v>1</v>
      </c>
      <c r="I315" s="232"/>
      <c r="J315" s="227"/>
      <c r="K315" s="227"/>
      <c r="L315" s="233"/>
      <c r="M315" s="234"/>
      <c r="N315" s="235"/>
      <c r="O315" s="235"/>
      <c r="P315" s="235"/>
      <c r="Q315" s="235"/>
      <c r="R315" s="235"/>
      <c r="S315" s="235"/>
      <c r="T315" s="23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7" t="s">
        <v>143</v>
      </c>
      <c r="AU315" s="237" t="s">
        <v>87</v>
      </c>
      <c r="AV315" s="13" t="s">
        <v>87</v>
      </c>
      <c r="AW315" s="13" t="s">
        <v>37</v>
      </c>
      <c r="AX315" s="13" t="s">
        <v>84</v>
      </c>
      <c r="AY315" s="237" t="s">
        <v>122</v>
      </c>
    </row>
    <row r="316" s="2" customFormat="1" ht="16.5" customHeight="1">
      <c r="A316" s="41"/>
      <c r="B316" s="42"/>
      <c r="C316" s="270" t="s">
        <v>518</v>
      </c>
      <c r="D316" s="270" t="s">
        <v>244</v>
      </c>
      <c r="E316" s="271" t="s">
        <v>519</v>
      </c>
      <c r="F316" s="272" t="s">
        <v>520</v>
      </c>
      <c r="G316" s="273" t="s">
        <v>322</v>
      </c>
      <c r="H316" s="274">
        <v>1</v>
      </c>
      <c r="I316" s="275"/>
      <c r="J316" s="276">
        <f>ROUND(I316*H316,2)</f>
        <v>0</v>
      </c>
      <c r="K316" s="272" t="s">
        <v>19</v>
      </c>
      <c r="L316" s="277"/>
      <c r="M316" s="278" t="s">
        <v>19</v>
      </c>
      <c r="N316" s="279" t="s">
        <v>49</v>
      </c>
      <c r="O316" s="88"/>
      <c r="P316" s="217">
        <f>O316*H316</f>
        <v>0</v>
      </c>
      <c r="Q316" s="217">
        <v>0.00052999999999999998</v>
      </c>
      <c r="R316" s="217">
        <f>Q316*H316</f>
        <v>0.00052999999999999998</v>
      </c>
      <c r="S316" s="217">
        <v>0</v>
      </c>
      <c r="T316" s="218">
        <f>S316*H316</f>
        <v>0</v>
      </c>
      <c r="U316" s="41"/>
      <c r="V316" s="41"/>
      <c r="W316" s="41"/>
      <c r="X316" s="41"/>
      <c r="Y316" s="41"/>
      <c r="Z316" s="41"/>
      <c r="AA316" s="41"/>
      <c r="AB316" s="41"/>
      <c r="AC316" s="41"/>
      <c r="AD316" s="41"/>
      <c r="AE316" s="41"/>
      <c r="AR316" s="219" t="s">
        <v>181</v>
      </c>
      <c r="AT316" s="219" t="s">
        <v>244</v>
      </c>
      <c r="AU316" s="219" t="s">
        <v>87</v>
      </c>
      <c r="AY316" s="20" t="s">
        <v>122</v>
      </c>
      <c r="BE316" s="220">
        <f>IF(N316="základní",J316,0)</f>
        <v>0</v>
      </c>
      <c r="BF316" s="220">
        <f>IF(N316="snížená",J316,0)</f>
        <v>0</v>
      </c>
      <c r="BG316" s="220">
        <f>IF(N316="zákl. přenesená",J316,0)</f>
        <v>0</v>
      </c>
      <c r="BH316" s="220">
        <f>IF(N316="sníž. přenesená",J316,0)</f>
        <v>0</v>
      </c>
      <c r="BI316" s="220">
        <f>IF(N316="nulová",J316,0)</f>
        <v>0</v>
      </c>
      <c r="BJ316" s="20" t="s">
        <v>129</v>
      </c>
      <c r="BK316" s="220">
        <f>ROUND(I316*H316,2)</f>
        <v>0</v>
      </c>
      <c r="BL316" s="20" t="s">
        <v>129</v>
      </c>
      <c r="BM316" s="219" t="s">
        <v>521</v>
      </c>
    </row>
    <row r="317" s="2" customFormat="1" ht="24.15" customHeight="1">
      <c r="A317" s="41"/>
      <c r="B317" s="42"/>
      <c r="C317" s="208" t="s">
        <v>522</v>
      </c>
      <c r="D317" s="208" t="s">
        <v>124</v>
      </c>
      <c r="E317" s="209" t="s">
        <v>523</v>
      </c>
      <c r="F317" s="210" t="s">
        <v>524</v>
      </c>
      <c r="G317" s="211" t="s">
        <v>322</v>
      </c>
      <c r="H317" s="212">
        <v>28</v>
      </c>
      <c r="I317" s="213"/>
      <c r="J317" s="214">
        <f>ROUND(I317*H317,2)</f>
        <v>0</v>
      </c>
      <c r="K317" s="210" t="s">
        <v>128</v>
      </c>
      <c r="L317" s="47"/>
      <c r="M317" s="215" t="s">
        <v>19</v>
      </c>
      <c r="N317" s="216" t="s">
        <v>49</v>
      </c>
      <c r="O317" s="88"/>
      <c r="P317" s="217">
        <f>O317*H317</f>
        <v>0</v>
      </c>
      <c r="Q317" s="217">
        <v>0</v>
      </c>
      <c r="R317" s="217">
        <f>Q317*H317</f>
        <v>0</v>
      </c>
      <c r="S317" s="217">
        <v>0</v>
      </c>
      <c r="T317" s="218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19" t="s">
        <v>129</v>
      </c>
      <c r="AT317" s="219" t="s">
        <v>124</v>
      </c>
      <c r="AU317" s="219" t="s">
        <v>87</v>
      </c>
      <c r="AY317" s="20" t="s">
        <v>122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20" t="s">
        <v>129</v>
      </c>
      <c r="BK317" s="220">
        <f>ROUND(I317*H317,2)</f>
        <v>0</v>
      </c>
      <c r="BL317" s="20" t="s">
        <v>129</v>
      </c>
      <c r="BM317" s="219" t="s">
        <v>525</v>
      </c>
    </row>
    <row r="318" s="2" customFormat="1">
      <c r="A318" s="41"/>
      <c r="B318" s="42"/>
      <c r="C318" s="43"/>
      <c r="D318" s="221" t="s">
        <v>131</v>
      </c>
      <c r="E318" s="43"/>
      <c r="F318" s="222" t="s">
        <v>526</v>
      </c>
      <c r="G318" s="43"/>
      <c r="H318" s="43"/>
      <c r="I318" s="223"/>
      <c r="J318" s="43"/>
      <c r="K318" s="43"/>
      <c r="L318" s="47"/>
      <c r="M318" s="224"/>
      <c r="N318" s="225"/>
      <c r="O318" s="88"/>
      <c r="P318" s="88"/>
      <c r="Q318" s="88"/>
      <c r="R318" s="88"/>
      <c r="S318" s="88"/>
      <c r="T318" s="89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131</v>
      </c>
      <c r="AU318" s="20" t="s">
        <v>87</v>
      </c>
    </row>
    <row r="319" s="13" customFormat="1">
      <c r="A319" s="13"/>
      <c r="B319" s="226"/>
      <c r="C319" s="227"/>
      <c r="D319" s="228" t="s">
        <v>143</v>
      </c>
      <c r="E319" s="229" t="s">
        <v>19</v>
      </c>
      <c r="F319" s="230" t="s">
        <v>527</v>
      </c>
      <c r="G319" s="227"/>
      <c r="H319" s="231">
        <v>28</v>
      </c>
      <c r="I319" s="232"/>
      <c r="J319" s="227"/>
      <c r="K319" s="227"/>
      <c r="L319" s="233"/>
      <c r="M319" s="234"/>
      <c r="N319" s="235"/>
      <c r="O319" s="235"/>
      <c r="P319" s="235"/>
      <c r="Q319" s="235"/>
      <c r="R319" s="235"/>
      <c r="S319" s="235"/>
      <c r="T319" s="23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7" t="s">
        <v>143</v>
      </c>
      <c r="AU319" s="237" t="s">
        <v>87</v>
      </c>
      <c r="AV319" s="13" t="s">
        <v>87</v>
      </c>
      <c r="AW319" s="13" t="s">
        <v>37</v>
      </c>
      <c r="AX319" s="13" t="s">
        <v>84</v>
      </c>
      <c r="AY319" s="237" t="s">
        <v>122</v>
      </c>
    </row>
    <row r="320" s="2" customFormat="1" ht="16.5" customHeight="1">
      <c r="A320" s="41"/>
      <c r="B320" s="42"/>
      <c r="C320" s="270" t="s">
        <v>528</v>
      </c>
      <c r="D320" s="270" t="s">
        <v>244</v>
      </c>
      <c r="E320" s="271" t="s">
        <v>529</v>
      </c>
      <c r="F320" s="272" t="s">
        <v>530</v>
      </c>
      <c r="G320" s="273" t="s">
        <v>322</v>
      </c>
      <c r="H320" s="274">
        <v>28</v>
      </c>
      <c r="I320" s="275"/>
      <c r="J320" s="276">
        <f>ROUND(I320*H320,2)</f>
        <v>0</v>
      </c>
      <c r="K320" s="272" t="s">
        <v>19</v>
      </c>
      <c r="L320" s="277"/>
      <c r="M320" s="278" t="s">
        <v>19</v>
      </c>
      <c r="N320" s="279" t="s">
        <v>49</v>
      </c>
      <c r="O320" s="88"/>
      <c r="P320" s="217">
        <f>O320*H320</f>
        <v>0</v>
      </c>
      <c r="Q320" s="217">
        <v>0.00010000000000000001</v>
      </c>
      <c r="R320" s="217">
        <f>Q320*H320</f>
        <v>0.0028</v>
      </c>
      <c r="S320" s="217">
        <v>0</v>
      </c>
      <c r="T320" s="218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19" t="s">
        <v>181</v>
      </c>
      <c r="AT320" s="219" t="s">
        <v>244</v>
      </c>
      <c r="AU320" s="219" t="s">
        <v>87</v>
      </c>
      <c r="AY320" s="20" t="s">
        <v>122</v>
      </c>
      <c r="BE320" s="220">
        <f>IF(N320="základní",J320,0)</f>
        <v>0</v>
      </c>
      <c r="BF320" s="220">
        <f>IF(N320="snížená",J320,0)</f>
        <v>0</v>
      </c>
      <c r="BG320" s="220">
        <f>IF(N320="zákl. přenesená",J320,0)</f>
        <v>0</v>
      </c>
      <c r="BH320" s="220">
        <f>IF(N320="sníž. přenesená",J320,0)</f>
        <v>0</v>
      </c>
      <c r="BI320" s="220">
        <f>IF(N320="nulová",J320,0)</f>
        <v>0</v>
      </c>
      <c r="BJ320" s="20" t="s">
        <v>129</v>
      </c>
      <c r="BK320" s="220">
        <f>ROUND(I320*H320,2)</f>
        <v>0</v>
      </c>
      <c r="BL320" s="20" t="s">
        <v>129</v>
      </c>
      <c r="BM320" s="219" t="s">
        <v>531</v>
      </c>
    </row>
    <row r="321" s="2" customFormat="1" ht="24.15" customHeight="1">
      <c r="A321" s="41"/>
      <c r="B321" s="42"/>
      <c r="C321" s="208" t="s">
        <v>532</v>
      </c>
      <c r="D321" s="208" t="s">
        <v>124</v>
      </c>
      <c r="E321" s="209" t="s">
        <v>533</v>
      </c>
      <c r="F321" s="210" t="s">
        <v>534</v>
      </c>
      <c r="G321" s="211" t="s">
        <v>322</v>
      </c>
      <c r="H321" s="212">
        <v>11</v>
      </c>
      <c r="I321" s="213"/>
      <c r="J321" s="214">
        <f>ROUND(I321*H321,2)</f>
        <v>0</v>
      </c>
      <c r="K321" s="210" t="s">
        <v>128</v>
      </c>
      <c r="L321" s="47"/>
      <c r="M321" s="215" t="s">
        <v>19</v>
      </c>
      <c r="N321" s="216" t="s">
        <v>49</v>
      </c>
      <c r="O321" s="88"/>
      <c r="P321" s="217">
        <f>O321*H321</f>
        <v>0</v>
      </c>
      <c r="Q321" s="217">
        <v>0</v>
      </c>
      <c r="R321" s="217">
        <f>Q321*H321</f>
        <v>0</v>
      </c>
      <c r="S321" s="217">
        <v>0</v>
      </c>
      <c r="T321" s="218">
        <f>S321*H321</f>
        <v>0</v>
      </c>
      <c r="U321" s="41"/>
      <c r="V321" s="41"/>
      <c r="W321" s="41"/>
      <c r="X321" s="41"/>
      <c r="Y321" s="41"/>
      <c r="Z321" s="41"/>
      <c r="AA321" s="41"/>
      <c r="AB321" s="41"/>
      <c r="AC321" s="41"/>
      <c r="AD321" s="41"/>
      <c r="AE321" s="41"/>
      <c r="AR321" s="219" t="s">
        <v>129</v>
      </c>
      <c r="AT321" s="219" t="s">
        <v>124</v>
      </c>
      <c r="AU321" s="219" t="s">
        <v>87</v>
      </c>
      <c r="AY321" s="20" t="s">
        <v>122</v>
      </c>
      <c r="BE321" s="220">
        <f>IF(N321="základní",J321,0)</f>
        <v>0</v>
      </c>
      <c r="BF321" s="220">
        <f>IF(N321="snížená",J321,0)</f>
        <v>0</v>
      </c>
      <c r="BG321" s="220">
        <f>IF(N321="zákl. přenesená",J321,0)</f>
        <v>0</v>
      </c>
      <c r="BH321" s="220">
        <f>IF(N321="sníž. přenesená",J321,0)</f>
        <v>0</v>
      </c>
      <c r="BI321" s="220">
        <f>IF(N321="nulová",J321,0)</f>
        <v>0</v>
      </c>
      <c r="BJ321" s="20" t="s">
        <v>129</v>
      </c>
      <c r="BK321" s="220">
        <f>ROUND(I321*H321,2)</f>
        <v>0</v>
      </c>
      <c r="BL321" s="20" t="s">
        <v>129</v>
      </c>
      <c r="BM321" s="219" t="s">
        <v>535</v>
      </c>
    </row>
    <row r="322" s="2" customFormat="1">
      <c r="A322" s="41"/>
      <c r="B322" s="42"/>
      <c r="C322" s="43"/>
      <c r="D322" s="221" t="s">
        <v>131</v>
      </c>
      <c r="E322" s="43"/>
      <c r="F322" s="222" t="s">
        <v>536</v>
      </c>
      <c r="G322" s="43"/>
      <c r="H322" s="43"/>
      <c r="I322" s="223"/>
      <c r="J322" s="43"/>
      <c r="K322" s="43"/>
      <c r="L322" s="47"/>
      <c r="M322" s="224"/>
      <c r="N322" s="225"/>
      <c r="O322" s="88"/>
      <c r="P322" s="88"/>
      <c r="Q322" s="88"/>
      <c r="R322" s="88"/>
      <c r="S322" s="88"/>
      <c r="T322" s="89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  <c r="AT322" s="20" t="s">
        <v>131</v>
      </c>
      <c r="AU322" s="20" t="s">
        <v>87</v>
      </c>
    </row>
    <row r="323" s="13" customFormat="1">
      <c r="A323" s="13"/>
      <c r="B323" s="226"/>
      <c r="C323" s="227"/>
      <c r="D323" s="228" t="s">
        <v>143</v>
      </c>
      <c r="E323" s="229" t="s">
        <v>19</v>
      </c>
      <c r="F323" s="230" t="s">
        <v>537</v>
      </c>
      <c r="G323" s="227"/>
      <c r="H323" s="231">
        <v>11</v>
      </c>
      <c r="I323" s="232"/>
      <c r="J323" s="227"/>
      <c r="K323" s="227"/>
      <c r="L323" s="233"/>
      <c r="M323" s="234"/>
      <c r="N323" s="235"/>
      <c r="O323" s="235"/>
      <c r="P323" s="235"/>
      <c r="Q323" s="235"/>
      <c r="R323" s="235"/>
      <c r="S323" s="235"/>
      <c r="T323" s="236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7" t="s">
        <v>143</v>
      </c>
      <c r="AU323" s="237" t="s">
        <v>87</v>
      </c>
      <c r="AV323" s="13" t="s">
        <v>87</v>
      </c>
      <c r="AW323" s="13" t="s">
        <v>37</v>
      </c>
      <c r="AX323" s="13" t="s">
        <v>84</v>
      </c>
      <c r="AY323" s="237" t="s">
        <v>122</v>
      </c>
    </row>
    <row r="324" s="2" customFormat="1" ht="16.5" customHeight="1">
      <c r="A324" s="41"/>
      <c r="B324" s="42"/>
      <c r="C324" s="270" t="s">
        <v>538</v>
      </c>
      <c r="D324" s="270" t="s">
        <v>244</v>
      </c>
      <c r="E324" s="271" t="s">
        <v>539</v>
      </c>
      <c r="F324" s="272" t="s">
        <v>540</v>
      </c>
      <c r="G324" s="273" t="s">
        <v>322</v>
      </c>
      <c r="H324" s="274">
        <v>11</v>
      </c>
      <c r="I324" s="275"/>
      <c r="J324" s="276">
        <f>ROUND(I324*H324,2)</f>
        <v>0</v>
      </c>
      <c r="K324" s="272" t="s">
        <v>19</v>
      </c>
      <c r="L324" s="277"/>
      <c r="M324" s="278" t="s">
        <v>19</v>
      </c>
      <c r="N324" s="279" t="s">
        <v>49</v>
      </c>
      <c r="O324" s="88"/>
      <c r="P324" s="217">
        <f>O324*H324</f>
        <v>0</v>
      </c>
      <c r="Q324" s="217">
        <v>0.00020000000000000001</v>
      </c>
      <c r="R324" s="217">
        <f>Q324*H324</f>
        <v>0.0022000000000000001</v>
      </c>
      <c r="S324" s="217">
        <v>0</v>
      </c>
      <c r="T324" s="218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19" t="s">
        <v>181</v>
      </c>
      <c r="AT324" s="219" t="s">
        <v>244</v>
      </c>
      <c r="AU324" s="219" t="s">
        <v>87</v>
      </c>
      <c r="AY324" s="20" t="s">
        <v>122</v>
      </c>
      <c r="BE324" s="220">
        <f>IF(N324="základní",J324,0)</f>
        <v>0</v>
      </c>
      <c r="BF324" s="220">
        <f>IF(N324="snížená",J324,0)</f>
        <v>0</v>
      </c>
      <c r="BG324" s="220">
        <f>IF(N324="zákl. přenesená",J324,0)</f>
        <v>0</v>
      </c>
      <c r="BH324" s="220">
        <f>IF(N324="sníž. přenesená",J324,0)</f>
        <v>0</v>
      </c>
      <c r="BI324" s="220">
        <f>IF(N324="nulová",J324,0)</f>
        <v>0</v>
      </c>
      <c r="BJ324" s="20" t="s">
        <v>129</v>
      </c>
      <c r="BK324" s="220">
        <f>ROUND(I324*H324,2)</f>
        <v>0</v>
      </c>
      <c r="BL324" s="20" t="s">
        <v>129</v>
      </c>
      <c r="BM324" s="219" t="s">
        <v>541</v>
      </c>
    </row>
    <row r="325" s="2" customFormat="1" ht="24.15" customHeight="1">
      <c r="A325" s="41"/>
      <c r="B325" s="42"/>
      <c r="C325" s="208" t="s">
        <v>542</v>
      </c>
      <c r="D325" s="208" t="s">
        <v>124</v>
      </c>
      <c r="E325" s="209" t="s">
        <v>543</v>
      </c>
      <c r="F325" s="210" t="s">
        <v>544</v>
      </c>
      <c r="G325" s="211" t="s">
        <v>322</v>
      </c>
      <c r="H325" s="212">
        <v>4</v>
      </c>
      <c r="I325" s="213"/>
      <c r="J325" s="214">
        <f>ROUND(I325*H325,2)</f>
        <v>0</v>
      </c>
      <c r="K325" s="210" t="s">
        <v>128</v>
      </c>
      <c r="L325" s="47"/>
      <c r="M325" s="215" t="s">
        <v>19</v>
      </c>
      <c r="N325" s="216" t="s">
        <v>49</v>
      </c>
      <c r="O325" s="88"/>
      <c r="P325" s="217">
        <f>O325*H325</f>
        <v>0</v>
      </c>
      <c r="Q325" s="217">
        <v>0</v>
      </c>
      <c r="R325" s="217">
        <f>Q325*H325</f>
        <v>0</v>
      </c>
      <c r="S325" s="217">
        <v>0</v>
      </c>
      <c r="T325" s="218">
        <f>S325*H325</f>
        <v>0</v>
      </c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R325" s="219" t="s">
        <v>129</v>
      </c>
      <c r="AT325" s="219" t="s">
        <v>124</v>
      </c>
      <c r="AU325" s="219" t="s">
        <v>87</v>
      </c>
      <c r="AY325" s="20" t="s">
        <v>122</v>
      </c>
      <c r="BE325" s="220">
        <f>IF(N325="základní",J325,0)</f>
        <v>0</v>
      </c>
      <c r="BF325" s="220">
        <f>IF(N325="snížená",J325,0)</f>
        <v>0</v>
      </c>
      <c r="BG325" s="220">
        <f>IF(N325="zákl. přenesená",J325,0)</f>
        <v>0</v>
      </c>
      <c r="BH325" s="220">
        <f>IF(N325="sníž. přenesená",J325,0)</f>
        <v>0</v>
      </c>
      <c r="BI325" s="220">
        <f>IF(N325="nulová",J325,0)</f>
        <v>0</v>
      </c>
      <c r="BJ325" s="20" t="s">
        <v>129</v>
      </c>
      <c r="BK325" s="220">
        <f>ROUND(I325*H325,2)</f>
        <v>0</v>
      </c>
      <c r="BL325" s="20" t="s">
        <v>129</v>
      </c>
      <c r="BM325" s="219" t="s">
        <v>545</v>
      </c>
    </row>
    <row r="326" s="2" customFormat="1">
      <c r="A326" s="41"/>
      <c r="B326" s="42"/>
      <c r="C326" s="43"/>
      <c r="D326" s="221" t="s">
        <v>131</v>
      </c>
      <c r="E326" s="43"/>
      <c r="F326" s="222" t="s">
        <v>546</v>
      </c>
      <c r="G326" s="43"/>
      <c r="H326" s="43"/>
      <c r="I326" s="223"/>
      <c r="J326" s="43"/>
      <c r="K326" s="43"/>
      <c r="L326" s="47"/>
      <c r="M326" s="224"/>
      <c r="N326" s="225"/>
      <c r="O326" s="88"/>
      <c r="P326" s="88"/>
      <c r="Q326" s="88"/>
      <c r="R326" s="88"/>
      <c r="S326" s="88"/>
      <c r="T326" s="89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131</v>
      </c>
      <c r="AU326" s="20" t="s">
        <v>87</v>
      </c>
    </row>
    <row r="327" s="13" customFormat="1">
      <c r="A327" s="13"/>
      <c r="B327" s="226"/>
      <c r="C327" s="227"/>
      <c r="D327" s="228" t="s">
        <v>143</v>
      </c>
      <c r="E327" s="229" t="s">
        <v>19</v>
      </c>
      <c r="F327" s="230" t="s">
        <v>498</v>
      </c>
      <c r="G327" s="227"/>
      <c r="H327" s="231">
        <v>4</v>
      </c>
      <c r="I327" s="232"/>
      <c r="J327" s="227"/>
      <c r="K327" s="227"/>
      <c r="L327" s="233"/>
      <c r="M327" s="234"/>
      <c r="N327" s="235"/>
      <c r="O327" s="235"/>
      <c r="P327" s="235"/>
      <c r="Q327" s="235"/>
      <c r="R327" s="235"/>
      <c r="S327" s="235"/>
      <c r="T327" s="236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7" t="s">
        <v>143</v>
      </c>
      <c r="AU327" s="237" t="s">
        <v>87</v>
      </c>
      <c r="AV327" s="13" t="s">
        <v>87</v>
      </c>
      <c r="AW327" s="13" t="s">
        <v>37</v>
      </c>
      <c r="AX327" s="13" t="s">
        <v>84</v>
      </c>
      <c r="AY327" s="237" t="s">
        <v>122</v>
      </c>
    </row>
    <row r="328" s="2" customFormat="1" ht="16.5" customHeight="1">
      <c r="A328" s="41"/>
      <c r="B328" s="42"/>
      <c r="C328" s="270" t="s">
        <v>547</v>
      </c>
      <c r="D328" s="270" t="s">
        <v>244</v>
      </c>
      <c r="E328" s="271" t="s">
        <v>548</v>
      </c>
      <c r="F328" s="272" t="s">
        <v>549</v>
      </c>
      <c r="G328" s="273" t="s">
        <v>322</v>
      </c>
      <c r="H328" s="274">
        <v>4</v>
      </c>
      <c r="I328" s="275"/>
      <c r="J328" s="276">
        <f>ROUND(I328*H328,2)</f>
        <v>0</v>
      </c>
      <c r="K328" s="272" t="s">
        <v>128</v>
      </c>
      <c r="L328" s="277"/>
      <c r="M328" s="278" t="s">
        <v>19</v>
      </c>
      <c r="N328" s="279" t="s">
        <v>49</v>
      </c>
      <c r="O328" s="88"/>
      <c r="P328" s="217">
        <f>O328*H328</f>
        <v>0</v>
      </c>
      <c r="Q328" s="217">
        <v>0.0018699999999999999</v>
      </c>
      <c r="R328" s="217">
        <f>Q328*H328</f>
        <v>0.0074799999999999997</v>
      </c>
      <c r="S328" s="217">
        <v>0</v>
      </c>
      <c r="T328" s="218">
        <f>S328*H328</f>
        <v>0</v>
      </c>
      <c r="U328" s="41"/>
      <c r="V328" s="41"/>
      <c r="W328" s="41"/>
      <c r="X328" s="41"/>
      <c r="Y328" s="41"/>
      <c r="Z328" s="41"/>
      <c r="AA328" s="41"/>
      <c r="AB328" s="41"/>
      <c r="AC328" s="41"/>
      <c r="AD328" s="41"/>
      <c r="AE328" s="41"/>
      <c r="AR328" s="219" t="s">
        <v>181</v>
      </c>
      <c r="AT328" s="219" t="s">
        <v>244</v>
      </c>
      <c r="AU328" s="219" t="s">
        <v>87</v>
      </c>
      <c r="AY328" s="20" t="s">
        <v>122</v>
      </c>
      <c r="BE328" s="220">
        <f>IF(N328="základní",J328,0)</f>
        <v>0</v>
      </c>
      <c r="BF328" s="220">
        <f>IF(N328="snížená",J328,0)</f>
        <v>0</v>
      </c>
      <c r="BG328" s="220">
        <f>IF(N328="zákl. přenesená",J328,0)</f>
        <v>0</v>
      </c>
      <c r="BH328" s="220">
        <f>IF(N328="sníž. přenesená",J328,0)</f>
        <v>0</v>
      </c>
      <c r="BI328" s="220">
        <f>IF(N328="nulová",J328,0)</f>
        <v>0</v>
      </c>
      <c r="BJ328" s="20" t="s">
        <v>129</v>
      </c>
      <c r="BK328" s="220">
        <f>ROUND(I328*H328,2)</f>
        <v>0</v>
      </c>
      <c r="BL328" s="20" t="s">
        <v>129</v>
      </c>
      <c r="BM328" s="219" t="s">
        <v>550</v>
      </c>
    </row>
    <row r="329" s="2" customFormat="1" ht="24.15" customHeight="1">
      <c r="A329" s="41"/>
      <c r="B329" s="42"/>
      <c r="C329" s="208" t="s">
        <v>551</v>
      </c>
      <c r="D329" s="208" t="s">
        <v>124</v>
      </c>
      <c r="E329" s="209" t="s">
        <v>552</v>
      </c>
      <c r="F329" s="210" t="s">
        <v>553</v>
      </c>
      <c r="G329" s="211" t="s">
        <v>322</v>
      </c>
      <c r="H329" s="212">
        <v>2</v>
      </c>
      <c r="I329" s="213"/>
      <c r="J329" s="214">
        <f>ROUND(I329*H329,2)</f>
        <v>0</v>
      </c>
      <c r="K329" s="210" t="s">
        <v>128</v>
      </c>
      <c r="L329" s="47"/>
      <c r="M329" s="215" t="s">
        <v>19</v>
      </c>
      <c r="N329" s="216" t="s">
        <v>49</v>
      </c>
      <c r="O329" s="88"/>
      <c r="P329" s="217">
        <f>O329*H329</f>
        <v>0</v>
      </c>
      <c r="Q329" s="217">
        <v>0</v>
      </c>
      <c r="R329" s="217">
        <f>Q329*H329</f>
        <v>0</v>
      </c>
      <c r="S329" s="217">
        <v>0</v>
      </c>
      <c r="T329" s="218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19" t="s">
        <v>129</v>
      </c>
      <c r="AT329" s="219" t="s">
        <v>124</v>
      </c>
      <c r="AU329" s="219" t="s">
        <v>87</v>
      </c>
      <c r="AY329" s="20" t="s">
        <v>122</v>
      </c>
      <c r="BE329" s="220">
        <f>IF(N329="základní",J329,0)</f>
        <v>0</v>
      </c>
      <c r="BF329" s="220">
        <f>IF(N329="snížená",J329,0)</f>
        <v>0</v>
      </c>
      <c r="BG329" s="220">
        <f>IF(N329="zákl. přenesená",J329,0)</f>
        <v>0</v>
      </c>
      <c r="BH329" s="220">
        <f>IF(N329="sníž. přenesená",J329,0)</f>
        <v>0</v>
      </c>
      <c r="BI329" s="220">
        <f>IF(N329="nulová",J329,0)</f>
        <v>0</v>
      </c>
      <c r="BJ329" s="20" t="s">
        <v>129</v>
      </c>
      <c r="BK329" s="220">
        <f>ROUND(I329*H329,2)</f>
        <v>0</v>
      </c>
      <c r="BL329" s="20" t="s">
        <v>129</v>
      </c>
      <c r="BM329" s="219" t="s">
        <v>554</v>
      </c>
    </row>
    <row r="330" s="2" customFormat="1">
      <c r="A330" s="41"/>
      <c r="B330" s="42"/>
      <c r="C330" s="43"/>
      <c r="D330" s="221" t="s">
        <v>131</v>
      </c>
      <c r="E330" s="43"/>
      <c r="F330" s="222" t="s">
        <v>555</v>
      </c>
      <c r="G330" s="43"/>
      <c r="H330" s="43"/>
      <c r="I330" s="223"/>
      <c r="J330" s="43"/>
      <c r="K330" s="43"/>
      <c r="L330" s="47"/>
      <c r="M330" s="224"/>
      <c r="N330" s="225"/>
      <c r="O330" s="88"/>
      <c r="P330" s="88"/>
      <c r="Q330" s="88"/>
      <c r="R330" s="88"/>
      <c r="S330" s="88"/>
      <c r="T330" s="89"/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T330" s="20" t="s">
        <v>131</v>
      </c>
      <c r="AU330" s="20" t="s">
        <v>87</v>
      </c>
    </row>
    <row r="331" s="13" customFormat="1">
      <c r="A331" s="13"/>
      <c r="B331" s="226"/>
      <c r="C331" s="227"/>
      <c r="D331" s="228" t="s">
        <v>143</v>
      </c>
      <c r="E331" s="229" t="s">
        <v>19</v>
      </c>
      <c r="F331" s="230" t="s">
        <v>556</v>
      </c>
      <c r="G331" s="227"/>
      <c r="H331" s="231">
        <v>2</v>
      </c>
      <c r="I331" s="232"/>
      <c r="J331" s="227"/>
      <c r="K331" s="227"/>
      <c r="L331" s="233"/>
      <c r="M331" s="234"/>
      <c r="N331" s="235"/>
      <c r="O331" s="235"/>
      <c r="P331" s="235"/>
      <c r="Q331" s="235"/>
      <c r="R331" s="235"/>
      <c r="S331" s="235"/>
      <c r="T331" s="236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7" t="s">
        <v>143</v>
      </c>
      <c r="AU331" s="237" t="s">
        <v>87</v>
      </c>
      <c r="AV331" s="13" t="s">
        <v>87</v>
      </c>
      <c r="AW331" s="13" t="s">
        <v>37</v>
      </c>
      <c r="AX331" s="13" t="s">
        <v>84</v>
      </c>
      <c r="AY331" s="237" t="s">
        <v>122</v>
      </c>
    </row>
    <row r="332" s="2" customFormat="1" ht="16.5" customHeight="1">
      <c r="A332" s="41"/>
      <c r="B332" s="42"/>
      <c r="C332" s="270" t="s">
        <v>557</v>
      </c>
      <c r="D332" s="270" t="s">
        <v>244</v>
      </c>
      <c r="E332" s="271" t="s">
        <v>558</v>
      </c>
      <c r="F332" s="272" t="s">
        <v>559</v>
      </c>
      <c r="G332" s="273" t="s">
        <v>322</v>
      </c>
      <c r="H332" s="274">
        <v>1</v>
      </c>
      <c r="I332" s="275"/>
      <c r="J332" s="276">
        <f>ROUND(I332*H332,2)</f>
        <v>0</v>
      </c>
      <c r="K332" s="272" t="s">
        <v>19</v>
      </c>
      <c r="L332" s="277"/>
      <c r="M332" s="278" t="s">
        <v>19</v>
      </c>
      <c r="N332" s="279" t="s">
        <v>49</v>
      </c>
      <c r="O332" s="88"/>
      <c r="P332" s="217">
        <f>O332*H332</f>
        <v>0</v>
      </c>
      <c r="Q332" s="217">
        <v>0.0028300000000000001</v>
      </c>
      <c r="R332" s="217">
        <f>Q332*H332</f>
        <v>0.0028300000000000001</v>
      </c>
      <c r="S332" s="217">
        <v>0</v>
      </c>
      <c r="T332" s="218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19" t="s">
        <v>181</v>
      </c>
      <c r="AT332" s="219" t="s">
        <v>244</v>
      </c>
      <c r="AU332" s="219" t="s">
        <v>87</v>
      </c>
      <c r="AY332" s="20" t="s">
        <v>122</v>
      </c>
      <c r="BE332" s="220">
        <f>IF(N332="základní",J332,0)</f>
        <v>0</v>
      </c>
      <c r="BF332" s="220">
        <f>IF(N332="snížená",J332,0)</f>
        <v>0</v>
      </c>
      <c r="BG332" s="220">
        <f>IF(N332="zákl. přenesená",J332,0)</f>
        <v>0</v>
      </c>
      <c r="BH332" s="220">
        <f>IF(N332="sníž. přenesená",J332,0)</f>
        <v>0</v>
      </c>
      <c r="BI332" s="220">
        <f>IF(N332="nulová",J332,0)</f>
        <v>0</v>
      </c>
      <c r="BJ332" s="20" t="s">
        <v>129</v>
      </c>
      <c r="BK332" s="220">
        <f>ROUND(I332*H332,2)</f>
        <v>0</v>
      </c>
      <c r="BL332" s="20" t="s">
        <v>129</v>
      </c>
      <c r="BM332" s="219" t="s">
        <v>560</v>
      </c>
    </row>
    <row r="333" s="2" customFormat="1" ht="16.5" customHeight="1">
      <c r="A333" s="41"/>
      <c r="B333" s="42"/>
      <c r="C333" s="270" t="s">
        <v>561</v>
      </c>
      <c r="D333" s="270" t="s">
        <v>244</v>
      </c>
      <c r="E333" s="271" t="s">
        <v>562</v>
      </c>
      <c r="F333" s="272" t="s">
        <v>563</v>
      </c>
      <c r="G333" s="273" t="s">
        <v>322</v>
      </c>
      <c r="H333" s="274">
        <v>1</v>
      </c>
      <c r="I333" s="275"/>
      <c r="J333" s="276">
        <f>ROUND(I333*H333,2)</f>
        <v>0</v>
      </c>
      <c r="K333" s="272" t="s">
        <v>128</v>
      </c>
      <c r="L333" s="277"/>
      <c r="M333" s="278" t="s">
        <v>19</v>
      </c>
      <c r="N333" s="279" t="s">
        <v>49</v>
      </c>
      <c r="O333" s="88"/>
      <c r="P333" s="217">
        <f>O333*H333</f>
        <v>0</v>
      </c>
      <c r="Q333" s="217">
        <v>0.0028999999999999998</v>
      </c>
      <c r="R333" s="217">
        <f>Q333*H333</f>
        <v>0.0028999999999999998</v>
      </c>
      <c r="S333" s="217">
        <v>0</v>
      </c>
      <c r="T333" s="218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19" t="s">
        <v>181</v>
      </c>
      <c r="AT333" s="219" t="s">
        <v>244</v>
      </c>
      <c r="AU333" s="219" t="s">
        <v>87</v>
      </c>
      <c r="AY333" s="20" t="s">
        <v>122</v>
      </c>
      <c r="BE333" s="220">
        <f>IF(N333="základní",J333,0)</f>
        <v>0</v>
      </c>
      <c r="BF333" s="220">
        <f>IF(N333="snížená",J333,0)</f>
        <v>0</v>
      </c>
      <c r="BG333" s="220">
        <f>IF(N333="zákl. přenesená",J333,0)</f>
        <v>0</v>
      </c>
      <c r="BH333" s="220">
        <f>IF(N333="sníž. přenesená",J333,0)</f>
        <v>0</v>
      </c>
      <c r="BI333" s="220">
        <f>IF(N333="nulová",J333,0)</f>
        <v>0</v>
      </c>
      <c r="BJ333" s="20" t="s">
        <v>129</v>
      </c>
      <c r="BK333" s="220">
        <f>ROUND(I333*H333,2)</f>
        <v>0</v>
      </c>
      <c r="BL333" s="20" t="s">
        <v>129</v>
      </c>
      <c r="BM333" s="219" t="s">
        <v>564</v>
      </c>
    </row>
    <row r="334" s="2" customFormat="1" ht="24.15" customHeight="1">
      <c r="A334" s="41"/>
      <c r="B334" s="42"/>
      <c r="C334" s="208" t="s">
        <v>565</v>
      </c>
      <c r="D334" s="208" t="s">
        <v>124</v>
      </c>
      <c r="E334" s="209" t="s">
        <v>566</v>
      </c>
      <c r="F334" s="210" t="s">
        <v>567</v>
      </c>
      <c r="G334" s="211" t="s">
        <v>322</v>
      </c>
      <c r="H334" s="212">
        <v>9</v>
      </c>
      <c r="I334" s="213"/>
      <c r="J334" s="214">
        <f>ROUND(I334*H334,2)</f>
        <v>0</v>
      </c>
      <c r="K334" s="210" t="s">
        <v>128</v>
      </c>
      <c r="L334" s="47"/>
      <c r="M334" s="215" t="s">
        <v>19</v>
      </c>
      <c r="N334" s="216" t="s">
        <v>49</v>
      </c>
      <c r="O334" s="88"/>
      <c r="P334" s="217">
        <f>O334*H334</f>
        <v>0</v>
      </c>
      <c r="Q334" s="217">
        <v>0</v>
      </c>
      <c r="R334" s="217">
        <f>Q334*H334</f>
        <v>0</v>
      </c>
      <c r="S334" s="217">
        <v>0</v>
      </c>
      <c r="T334" s="218">
        <f>S334*H334</f>
        <v>0</v>
      </c>
      <c r="U334" s="41"/>
      <c r="V334" s="41"/>
      <c r="W334" s="41"/>
      <c r="X334" s="41"/>
      <c r="Y334" s="41"/>
      <c r="Z334" s="41"/>
      <c r="AA334" s="41"/>
      <c r="AB334" s="41"/>
      <c r="AC334" s="41"/>
      <c r="AD334" s="41"/>
      <c r="AE334" s="41"/>
      <c r="AR334" s="219" t="s">
        <v>129</v>
      </c>
      <c r="AT334" s="219" t="s">
        <v>124</v>
      </c>
      <c r="AU334" s="219" t="s">
        <v>87</v>
      </c>
      <c r="AY334" s="20" t="s">
        <v>122</v>
      </c>
      <c r="BE334" s="220">
        <f>IF(N334="základní",J334,0)</f>
        <v>0</v>
      </c>
      <c r="BF334" s="220">
        <f>IF(N334="snížená",J334,0)</f>
        <v>0</v>
      </c>
      <c r="BG334" s="220">
        <f>IF(N334="zákl. přenesená",J334,0)</f>
        <v>0</v>
      </c>
      <c r="BH334" s="220">
        <f>IF(N334="sníž. přenesená",J334,0)</f>
        <v>0</v>
      </c>
      <c r="BI334" s="220">
        <f>IF(N334="nulová",J334,0)</f>
        <v>0</v>
      </c>
      <c r="BJ334" s="20" t="s">
        <v>129</v>
      </c>
      <c r="BK334" s="220">
        <f>ROUND(I334*H334,2)</f>
        <v>0</v>
      </c>
      <c r="BL334" s="20" t="s">
        <v>129</v>
      </c>
      <c r="BM334" s="219" t="s">
        <v>568</v>
      </c>
    </row>
    <row r="335" s="2" customFormat="1">
      <c r="A335" s="41"/>
      <c r="B335" s="42"/>
      <c r="C335" s="43"/>
      <c r="D335" s="221" t="s">
        <v>131</v>
      </c>
      <c r="E335" s="43"/>
      <c r="F335" s="222" t="s">
        <v>569</v>
      </c>
      <c r="G335" s="43"/>
      <c r="H335" s="43"/>
      <c r="I335" s="223"/>
      <c r="J335" s="43"/>
      <c r="K335" s="43"/>
      <c r="L335" s="47"/>
      <c r="M335" s="224"/>
      <c r="N335" s="225"/>
      <c r="O335" s="88"/>
      <c r="P335" s="88"/>
      <c r="Q335" s="88"/>
      <c r="R335" s="88"/>
      <c r="S335" s="88"/>
      <c r="T335" s="89"/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T335" s="20" t="s">
        <v>131</v>
      </c>
      <c r="AU335" s="20" t="s">
        <v>87</v>
      </c>
    </row>
    <row r="336" s="13" customFormat="1">
      <c r="A336" s="13"/>
      <c r="B336" s="226"/>
      <c r="C336" s="227"/>
      <c r="D336" s="228" t="s">
        <v>143</v>
      </c>
      <c r="E336" s="229" t="s">
        <v>19</v>
      </c>
      <c r="F336" s="230" t="s">
        <v>570</v>
      </c>
      <c r="G336" s="227"/>
      <c r="H336" s="231">
        <v>9</v>
      </c>
      <c r="I336" s="232"/>
      <c r="J336" s="227"/>
      <c r="K336" s="227"/>
      <c r="L336" s="233"/>
      <c r="M336" s="234"/>
      <c r="N336" s="235"/>
      <c r="O336" s="235"/>
      <c r="P336" s="235"/>
      <c r="Q336" s="235"/>
      <c r="R336" s="235"/>
      <c r="S336" s="235"/>
      <c r="T336" s="236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7" t="s">
        <v>143</v>
      </c>
      <c r="AU336" s="237" t="s">
        <v>87</v>
      </c>
      <c r="AV336" s="13" t="s">
        <v>87</v>
      </c>
      <c r="AW336" s="13" t="s">
        <v>37</v>
      </c>
      <c r="AX336" s="13" t="s">
        <v>84</v>
      </c>
      <c r="AY336" s="237" t="s">
        <v>122</v>
      </c>
    </row>
    <row r="337" s="2" customFormat="1" ht="16.5" customHeight="1">
      <c r="A337" s="41"/>
      <c r="B337" s="42"/>
      <c r="C337" s="270" t="s">
        <v>571</v>
      </c>
      <c r="D337" s="270" t="s">
        <v>244</v>
      </c>
      <c r="E337" s="271" t="s">
        <v>572</v>
      </c>
      <c r="F337" s="272" t="s">
        <v>573</v>
      </c>
      <c r="G337" s="273" t="s">
        <v>322</v>
      </c>
      <c r="H337" s="274">
        <v>9</v>
      </c>
      <c r="I337" s="275"/>
      <c r="J337" s="276">
        <f>ROUND(I337*H337,2)</f>
        <v>0</v>
      </c>
      <c r="K337" s="272" t="s">
        <v>19</v>
      </c>
      <c r="L337" s="277"/>
      <c r="M337" s="278" t="s">
        <v>19</v>
      </c>
      <c r="N337" s="279" t="s">
        <v>49</v>
      </c>
      <c r="O337" s="88"/>
      <c r="P337" s="217">
        <f>O337*H337</f>
        <v>0</v>
      </c>
      <c r="Q337" s="217">
        <v>0.00331</v>
      </c>
      <c r="R337" s="217">
        <f>Q337*H337</f>
        <v>0.029790000000000001</v>
      </c>
      <c r="S337" s="217">
        <v>0</v>
      </c>
      <c r="T337" s="218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9" t="s">
        <v>181</v>
      </c>
      <c r="AT337" s="219" t="s">
        <v>244</v>
      </c>
      <c r="AU337" s="219" t="s">
        <v>87</v>
      </c>
      <c r="AY337" s="20" t="s">
        <v>122</v>
      </c>
      <c r="BE337" s="220">
        <f>IF(N337="základní",J337,0)</f>
        <v>0</v>
      </c>
      <c r="BF337" s="220">
        <f>IF(N337="snížená",J337,0)</f>
        <v>0</v>
      </c>
      <c r="BG337" s="220">
        <f>IF(N337="zákl. přenesená",J337,0)</f>
        <v>0</v>
      </c>
      <c r="BH337" s="220">
        <f>IF(N337="sníž. přenesená",J337,0)</f>
        <v>0</v>
      </c>
      <c r="BI337" s="220">
        <f>IF(N337="nulová",J337,0)</f>
        <v>0</v>
      </c>
      <c r="BJ337" s="20" t="s">
        <v>129</v>
      </c>
      <c r="BK337" s="220">
        <f>ROUND(I337*H337,2)</f>
        <v>0</v>
      </c>
      <c r="BL337" s="20" t="s">
        <v>129</v>
      </c>
      <c r="BM337" s="219" t="s">
        <v>574</v>
      </c>
    </row>
    <row r="338" s="2" customFormat="1" ht="37.8" customHeight="1">
      <c r="A338" s="41"/>
      <c r="B338" s="42"/>
      <c r="C338" s="208" t="s">
        <v>575</v>
      </c>
      <c r="D338" s="208" t="s">
        <v>124</v>
      </c>
      <c r="E338" s="209" t="s">
        <v>576</v>
      </c>
      <c r="F338" s="210" t="s">
        <v>577</v>
      </c>
      <c r="G338" s="211" t="s">
        <v>322</v>
      </c>
      <c r="H338" s="212">
        <v>4</v>
      </c>
      <c r="I338" s="213"/>
      <c r="J338" s="214">
        <f>ROUND(I338*H338,2)</f>
        <v>0</v>
      </c>
      <c r="K338" s="210" t="s">
        <v>19</v>
      </c>
      <c r="L338" s="47"/>
      <c r="M338" s="215" t="s">
        <v>19</v>
      </c>
      <c r="N338" s="216" t="s">
        <v>49</v>
      </c>
      <c r="O338" s="88"/>
      <c r="P338" s="217">
        <f>O338*H338</f>
        <v>0</v>
      </c>
      <c r="Q338" s="217">
        <v>0.00024000000000000001</v>
      </c>
      <c r="R338" s="217">
        <f>Q338*H338</f>
        <v>0.00096000000000000002</v>
      </c>
      <c r="S338" s="217">
        <v>0</v>
      </c>
      <c r="T338" s="218">
        <f>S338*H338</f>
        <v>0</v>
      </c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R338" s="219" t="s">
        <v>129</v>
      </c>
      <c r="AT338" s="219" t="s">
        <v>124</v>
      </c>
      <c r="AU338" s="219" t="s">
        <v>87</v>
      </c>
      <c r="AY338" s="20" t="s">
        <v>122</v>
      </c>
      <c r="BE338" s="220">
        <f>IF(N338="základní",J338,0)</f>
        <v>0</v>
      </c>
      <c r="BF338" s="220">
        <f>IF(N338="snížená",J338,0)</f>
        <v>0</v>
      </c>
      <c r="BG338" s="220">
        <f>IF(N338="zákl. přenesená",J338,0)</f>
        <v>0</v>
      </c>
      <c r="BH338" s="220">
        <f>IF(N338="sníž. přenesená",J338,0)</f>
        <v>0</v>
      </c>
      <c r="BI338" s="220">
        <f>IF(N338="nulová",J338,0)</f>
        <v>0</v>
      </c>
      <c r="BJ338" s="20" t="s">
        <v>129</v>
      </c>
      <c r="BK338" s="220">
        <f>ROUND(I338*H338,2)</f>
        <v>0</v>
      </c>
      <c r="BL338" s="20" t="s">
        <v>129</v>
      </c>
      <c r="BM338" s="219" t="s">
        <v>578</v>
      </c>
    </row>
    <row r="339" s="13" customFormat="1">
      <c r="A339" s="13"/>
      <c r="B339" s="226"/>
      <c r="C339" s="227"/>
      <c r="D339" s="228" t="s">
        <v>143</v>
      </c>
      <c r="E339" s="229" t="s">
        <v>19</v>
      </c>
      <c r="F339" s="230" t="s">
        <v>579</v>
      </c>
      <c r="G339" s="227"/>
      <c r="H339" s="231">
        <v>4</v>
      </c>
      <c r="I339" s="232"/>
      <c r="J339" s="227"/>
      <c r="K339" s="227"/>
      <c r="L339" s="233"/>
      <c r="M339" s="234"/>
      <c r="N339" s="235"/>
      <c r="O339" s="235"/>
      <c r="P339" s="235"/>
      <c r="Q339" s="235"/>
      <c r="R339" s="235"/>
      <c r="S339" s="235"/>
      <c r="T339" s="23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7" t="s">
        <v>143</v>
      </c>
      <c r="AU339" s="237" t="s">
        <v>87</v>
      </c>
      <c r="AV339" s="13" t="s">
        <v>87</v>
      </c>
      <c r="AW339" s="13" t="s">
        <v>37</v>
      </c>
      <c r="AX339" s="13" t="s">
        <v>84</v>
      </c>
      <c r="AY339" s="237" t="s">
        <v>122</v>
      </c>
    </row>
    <row r="340" s="2" customFormat="1" ht="37.8" customHeight="1">
      <c r="A340" s="41"/>
      <c r="B340" s="42"/>
      <c r="C340" s="208" t="s">
        <v>580</v>
      </c>
      <c r="D340" s="208" t="s">
        <v>124</v>
      </c>
      <c r="E340" s="209" t="s">
        <v>581</v>
      </c>
      <c r="F340" s="210" t="s">
        <v>582</v>
      </c>
      <c r="G340" s="211" t="s">
        <v>322</v>
      </c>
      <c r="H340" s="212">
        <v>1</v>
      </c>
      <c r="I340" s="213"/>
      <c r="J340" s="214">
        <f>ROUND(I340*H340,2)</f>
        <v>0</v>
      </c>
      <c r="K340" s="210" t="s">
        <v>19</v>
      </c>
      <c r="L340" s="47"/>
      <c r="M340" s="215" t="s">
        <v>19</v>
      </c>
      <c r="N340" s="216" t="s">
        <v>49</v>
      </c>
      <c r="O340" s="88"/>
      <c r="P340" s="217">
        <f>O340*H340</f>
        <v>0</v>
      </c>
      <c r="Q340" s="217">
        <v>0.00067000000000000002</v>
      </c>
      <c r="R340" s="217">
        <f>Q340*H340</f>
        <v>0.00067000000000000002</v>
      </c>
      <c r="S340" s="217">
        <v>0</v>
      </c>
      <c r="T340" s="218">
        <f>S340*H340</f>
        <v>0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19" t="s">
        <v>129</v>
      </c>
      <c r="AT340" s="219" t="s">
        <v>124</v>
      </c>
      <c r="AU340" s="219" t="s">
        <v>87</v>
      </c>
      <c r="AY340" s="20" t="s">
        <v>122</v>
      </c>
      <c r="BE340" s="220">
        <f>IF(N340="základní",J340,0)</f>
        <v>0</v>
      </c>
      <c r="BF340" s="220">
        <f>IF(N340="snížená",J340,0)</f>
        <v>0</v>
      </c>
      <c r="BG340" s="220">
        <f>IF(N340="zákl. přenesená",J340,0)</f>
        <v>0</v>
      </c>
      <c r="BH340" s="220">
        <f>IF(N340="sníž. přenesená",J340,0)</f>
        <v>0</v>
      </c>
      <c r="BI340" s="220">
        <f>IF(N340="nulová",J340,0)</f>
        <v>0</v>
      </c>
      <c r="BJ340" s="20" t="s">
        <v>129</v>
      </c>
      <c r="BK340" s="220">
        <f>ROUND(I340*H340,2)</f>
        <v>0</v>
      </c>
      <c r="BL340" s="20" t="s">
        <v>129</v>
      </c>
      <c r="BM340" s="219" t="s">
        <v>583</v>
      </c>
    </row>
    <row r="341" s="13" customFormat="1">
      <c r="A341" s="13"/>
      <c r="B341" s="226"/>
      <c r="C341" s="227"/>
      <c r="D341" s="228" t="s">
        <v>143</v>
      </c>
      <c r="E341" s="229" t="s">
        <v>19</v>
      </c>
      <c r="F341" s="230" t="s">
        <v>584</v>
      </c>
      <c r="G341" s="227"/>
      <c r="H341" s="231">
        <v>1</v>
      </c>
      <c r="I341" s="232"/>
      <c r="J341" s="227"/>
      <c r="K341" s="227"/>
      <c r="L341" s="233"/>
      <c r="M341" s="234"/>
      <c r="N341" s="235"/>
      <c r="O341" s="235"/>
      <c r="P341" s="235"/>
      <c r="Q341" s="235"/>
      <c r="R341" s="235"/>
      <c r="S341" s="235"/>
      <c r="T341" s="23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7" t="s">
        <v>143</v>
      </c>
      <c r="AU341" s="237" t="s">
        <v>87</v>
      </c>
      <c r="AV341" s="13" t="s">
        <v>87</v>
      </c>
      <c r="AW341" s="13" t="s">
        <v>37</v>
      </c>
      <c r="AX341" s="13" t="s">
        <v>84</v>
      </c>
      <c r="AY341" s="237" t="s">
        <v>122</v>
      </c>
    </row>
    <row r="342" s="2" customFormat="1" ht="37.8" customHeight="1">
      <c r="A342" s="41"/>
      <c r="B342" s="42"/>
      <c r="C342" s="208" t="s">
        <v>585</v>
      </c>
      <c r="D342" s="208" t="s">
        <v>124</v>
      </c>
      <c r="E342" s="209" t="s">
        <v>586</v>
      </c>
      <c r="F342" s="210" t="s">
        <v>587</v>
      </c>
      <c r="G342" s="211" t="s">
        <v>322</v>
      </c>
      <c r="H342" s="212">
        <v>1</v>
      </c>
      <c r="I342" s="213"/>
      <c r="J342" s="214">
        <f>ROUND(I342*H342,2)</f>
        <v>0</v>
      </c>
      <c r="K342" s="210" t="s">
        <v>19</v>
      </c>
      <c r="L342" s="47"/>
      <c r="M342" s="215" t="s">
        <v>19</v>
      </c>
      <c r="N342" s="216" t="s">
        <v>49</v>
      </c>
      <c r="O342" s="88"/>
      <c r="P342" s="217">
        <f>O342*H342</f>
        <v>0</v>
      </c>
      <c r="Q342" s="217">
        <v>0.00088999999999999995</v>
      </c>
      <c r="R342" s="217">
        <f>Q342*H342</f>
        <v>0.00088999999999999995</v>
      </c>
      <c r="S342" s="217">
        <v>0</v>
      </c>
      <c r="T342" s="218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19" t="s">
        <v>129</v>
      </c>
      <c r="AT342" s="219" t="s">
        <v>124</v>
      </c>
      <c r="AU342" s="219" t="s">
        <v>87</v>
      </c>
      <c r="AY342" s="20" t="s">
        <v>122</v>
      </c>
      <c r="BE342" s="220">
        <f>IF(N342="základní",J342,0)</f>
        <v>0</v>
      </c>
      <c r="BF342" s="220">
        <f>IF(N342="snížená",J342,0)</f>
        <v>0</v>
      </c>
      <c r="BG342" s="220">
        <f>IF(N342="zákl. přenesená",J342,0)</f>
        <v>0</v>
      </c>
      <c r="BH342" s="220">
        <f>IF(N342="sníž. přenesená",J342,0)</f>
        <v>0</v>
      </c>
      <c r="BI342" s="220">
        <f>IF(N342="nulová",J342,0)</f>
        <v>0</v>
      </c>
      <c r="BJ342" s="20" t="s">
        <v>129</v>
      </c>
      <c r="BK342" s="220">
        <f>ROUND(I342*H342,2)</f>
        <v>0</v>
      </c>
      <c r="BL342" s="20" t="s">
        <v>129</v>
      </c>
      <c r="BM342" s="219" t="s">
        <v>588</v>
      </c>
    </row>
    <row r="343" s="13" customFormat="1">
      <c r="A343" s="13"/>
      <c r="B343" s="226"/>
      <c r="C343" s="227"/>
      <c r="D343" s="228" t="s">
        <v>143</v>
      </c>
      <c r="E343" s="229" t="s">
        <v>19</v>
      </c>
      <c r="F343" s="230" t="s">
        <v>584</v>
      </c>
      <c r="G343" s="227"/>
      <c r="H343" s="231">
        <v>1</v>
      </c>
      <c r="I343" s="232"/>
      <c r="J343" s="227"/>
      <c r="K343" s="227"/>
      <c r="L343" s="233"/>
      <c r="M343" s="234"/>
      <c r="N343" s="235"/>
      <c r="O343" s="235"/>
      <c r="P343" s="235"/>
      <c r="Q343" s="235"/>
      <c r="R343" s="235"/>
      <c r="S343" s="235"/>
      <c r="T343" s="23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7" t="s">
        <v>143</v>
      </c>
      <c r="AU343" s="237" t="s">
        <v>87</v>
      </c>
      <c r="AV343" s="13" t="s">
        <v>87</v>
      </c>
      <c r="AW343" s="13" t="s">
        <v>37</v>
      </c>
      <c r="AX343" s="13" t="s">
        <v>84</v>
      </c>
      <c r="AY343" s="237" t="s">
        <v>122</v>
      </c>
    </row>
    <row r="344" s="2" customFormat="1" ht="24.15" customHeight="1">
      <c r="A344" s="41"/>
      <c r="B344" s="42"/>
      <c r="C344" s="208" t="s">
        <v>589</v>
      </c>
      <c r="D344" s="208" t="s">
        <v>124</v>
      </c>
      <c r="E344" s="209" t="s">
        <v>590</v>
      </c>
      <c r="F344" s="210" t="s">
        <v>591</v>
      </c>
      <c r="G344" s="211" t="s">
        <v>322</v>
      </c>
      <c r="H344" s="212">
        <v>1</v>
      </c>
      <c r="I344" s="213"/>
      <c r="J344" s="214">
        <f>ROUND(I344*H344,2)</f>
        <v>0</v>
      </c>
      <c r="K344" s="210" t="s">
        <v>128</v>
      </c>
      <c r="L344" s="47"/>
      <c r="M344" s="215" t="s">
        <v>19</v>
      </c>
      <c r="N344" s="216" t="s">
        <v>49</v>
      </c>
      <c r="O344" s="88"/>
      <c r="P344" s="217">
        <f>O344*H344</f>
        <v>0</v>
      </c>
      <c r="Q344" s="217">
        <v>0.0016199999999999999</v>
      </c>
      <c r="R344" s="217">
        <f>Q344*H344</f>
        <v>0.0016199999999999999</v>
      </c>
      <c r="S344" s="217">
        <v>0</v>
      </c>
      <c r="T344" s="218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19" t="s">
        <v>129</v>
      </c>
      <c r="AT344" s="219" t="s">
        <v>124</v>
      </c>
      <c r="AU344" s="219" t="s">
        <v>87</v>
      </c>
      <c r="AY344" s="20" t="s">
        <v>122</v>
      </c>
      <c r="BE344" s="220">
        <f>IF(N344="základní",J344,0)</f>
        <v>0</v>
      </c>
      <c r="BF344" s="220">
        <f>IF(N344="snížená",J344,0)</f>
        <v>0</v>
      </c>
      <c r="BG344" s="220">
        <f>IF(N344="zákl. přenesená",J344,0)</f>
        <v>0</v>
      </c>
      <c r="BH344" s="220">
        <f>IF(N344="sníž. přenesená",J344,0)</f>
        <v>0</v>
      </c>
      <c r="BI344" s="220">
        <f>IF(N344="nulová",J344,0)</f>
        <v>0</v>
      </c>
      <c r="BJ344" s="20" t="s">
        <v>129</v>
      </c>
      <c r="BK344" s="220">
        <f>ROUND(I344*H344,2)</f>
        <v>0</v>
      </c>
      <c r="BL344" s="20" t="s">
        <v>129</v>
      </c>
      <c r="BM344" s="219" t="s">
        <v>592</v>
      </c>
    </row>
    <row r="345" s="2" customFormat="1">
      <c r="A345" s="41"/>
      <c r="B345" s="42"/>
      <c r="C345" s="43"/>
      <c r="D345" s="221" t="s">
        <v>131</v>
      </c>
      <c r="E345" s="43"/>
      <c r="F345" s="222" t="s">
        <v>593</v>
      </c>
      <c r="G345" s="43"/>
      <c r="H345" s="43"/>
      <c r="I345" s="223"/>
      <c r="J345" s="43"/>
      <c r="K345" s="43"/>
      <c r="L345" s="47"/>
      <c r="M345" s="224"/>
      <c r="N345" s="225"/>
      <c r="O345" s="88"/>
      <c r="P345" s="88"/>
      <c r="Q345" s="88"/>
      <c r="R345" s="88"/>
      <c r="S345" s="88"/>
      <c r="T345" s="89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131</v>
      </c>
      <c r="AU345" s="20" t="s">
        <v>87</v>
      </c>
    </row>
    <row r="346" s="13" customFormat="1">
      <c r="A346" s="13"/>
      <c r="B346" s="226"/>
      <c r="C346" s="227"/>
      <c r="D346" s="228" t="s">
        <v>143</v>
      </c>
      <c r="E346" s="229" t="s">
        <v>19</v>
      </c>
      <c r="F346" s="230" t="s">
        <v>335</v>
      </c>
      <c r="G346" s="227"/>
      <c r="H346" s="231">
        <v>1</v>
      </c>
      <c r="I346" s="232"/>
      <c r="J346" s="227"/>
      <c r="K346" s="227"/>
      <c r="L346" s="233"/>
      <c r="M346" s="234"/>
      <c r="N346" s="235"/>
      <c r="O346" s="235"/>
      <c r="P346" s="235"/>
      <c r="Q346" s="235"/>
      <c r="R346" s="235"/>
      <c r="S346" s="235"/>
      <c r="T346" s="23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7" t="s">
        <v>143</v>
      </c>
      <c r="AU346" s="237" t="s">
        <v>87</v>
      </c>
      <c r="AV346" s="13" t="s">
        <v>87</v>
      </c>
      <c r="AW346" s="13" t="s">
        <v>37</v>
      </c>
      <c r="AX346" s="13" t="s">
        <v>84</v>
      </c>
      <c r="AY346" s="237" t="s">
        <v>122</v>
      </c>
    </row>
    <row r="347" s="2" customFormat="1" ht="16.5" customHeight="1">
      <c r="A347" s="41"/>
      <c r="B347" s="42"/>
      <c r="C347" s="270" t="s">
        <v>594</v>
      </c>
      <c r="D347" s="270" t="s">
        <v>244</v>
      </c>
      <c r="E347" s="271" t="s">
        <v>595</v>
      </c>
      <c r="F347" s="272" t="s">
        <v>596</v>
      </c>
      <c r="G347" s="273" t="s">
        <v>322</v>
      </c>
      <c r="H347" s="274">
        <v>1</v>
      </c>
      <c r="I347" s="275"/>
      <c r="J347" s="276">
        <f>ROUND(I347*H347,2)</f>
        <v>0</v>
      </c>
      <c r="K347" s="272" t="s">
        <v>128</v>
      </c>
      <c r="L347" s="277"/>
      <c r="M347" s="278" t="s">
        <v>19</v>
      </c>
      <c r="N347" s="279" t="s">
        <v>49</v>
      </c>
      <c r="O347" s="88"/>
      <c r="P347" s="217">
        <f>O347*H347</f>
        <v>0</v>
      </c>
      <c r="Q347" s="217">
        <v>0.017999999999999999</v>
      </c>
      <c r="R347" s="217">
        <f>Q347*H347</f>
        <v>0.017999999999999999</v>
      </c>
      <c r="S347" s="217">
        <v>0</v>
      </c>
      <c r="T347" s="218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19" t="s">
        <v>181</v>
      </c>
      <c r="AT347" s="219" t="s">
        <v>244</v>
      </c>
      <c r="AU347" s="219" t="s">
        <v>87</v>
      </c>
      <c r="AY347" s="20" t="s">
        <v>122</v>
      </c>
      <c r="BE347" s="220">
        <f>IF(N347="základní",J347,0)</f>
        <v>0</v>
      </c>
      <c r="BF347" s="220">
        <f>IF(N347="snížená",J347,0)</f>
        <v>0</v>
      </c>
      <c r="BG347" s="220">
        <f>IF(N347="zákl. přenesená",J347,0)</f>
        <v>0</v>
      </c>
      <c r="BH347" s="220">
        <f>IF(N347="sníž. přenesená",J347,0)</f>
        <v>0</v>
      </c>
      <c r="BI347" s="220">
        <f>IF(N347="nulová",J347,0)</f>
        <v>0</v>
      </c>
      <c r="BJ347" s="20" t="s">
        <v>129</v>
      </c>
      <c r="BK347" s="220">
        <f>ROUND(I347*H347,2)</f>
        <v>0</v>
      </c>
      <c r="BL347" s="20" t="s">
        <v>129</v>
      </c>
      <c r="BM347" s="219" t="s">
        <v>597</v>
      </c>
    </row>
    <row r="348" s="2" customFormat="1" ht="16.5" customHeight="1">
      <c r="A348" s="41"/>
      <c r="B348" s="42"/>
      <c r="C348" s="270" t="s">
        <v>598</v>
      </c>
      <c r="D348" s="270" t="s">
        <v>244</v>
      </c>
      <c r="E348" s="271" t="s">
        <v>599</v>
      </c>
      <c r="F348" s="272" t="s">
        <v>600</v>
      </c>
      <c r="G348" s="273" t="s">
        <v>322</v>
      </c>
      <c r="H348" s="274">
        <v>1</v>
      </c>
      <c r="I348" s="275"/>
      <c r="J348" s="276">
        <f>ROUND(I348*H348,2)</f>
        <v>0</v>
      </c>
      <c r="K348" s="272" t="s">
        <v>19</v>
      </c>
      <c r="L348" s="277"/>
      <c r="M348" s="278" t="s">
        <v>19</v>
      </c>
      <c r="N348" s="279" t="s">
        <v>49</v>
      </c>
      <c r="O348" s="88"/>
      <c r="P348" s="217">
        <f>O348*H348</f>
        <v>0</v>
      </c>
      <c r="Q348" s="217">
        <v>0.0060000000000000001</v>
      </c>
      <c r="R348" s="217">
        <f>Q348*H348</f>
        <v>0.0060000000000000001</v>
      </c>
      <c r="S348" s="217">
        <v>0</v>
      </c>
      <c r="T348" s="218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19" t="s">
        <v>181</v>
      </c>
      <c r="AT348" s="219" t="s">
        <v>244</v>
      </c>
      <c r="AU348" s="219" t="s">
        <v>87</v>
      </c>
      <c r="AY348" s="20" t="s">
        <v>122</v>
      </c>
      <c r="BE348" s="220">
        <f>IF(N348="základní",J348,0)</f>
        <v>0</v>
      </c>
      <c r="BF348" s="220">
        <f>IF(N348="snížená",J348,0)</f>
        <v>0</v>
      </c>
      <c r="BG348" s="220">
        <f>IF(N348="zákl. přenesená",J348,0)</f>
        <v>0</v>
      </c>
      <c r="BH348" s="220">
        <f>IF(N348="sníž. přenesená",J348,0)</f>
        <v>0</v>
      </c>
      <c r="BI348" s="220">
        <f>IF(N348="nulová",J348,0)</f>
        <v>0</v>
      </c>
      <c r="BJ348" s="20" t="s">
        <v>129</v>
      </c>
      <c r="BK348" s="220">
        <f>ROUND(I348*H348,2)</f>
        <v>0</v>
      </c>
      <c r="BL348" s="20" t="s">
        <v>129</v>
      </c>
      <c r="BM348" s="219" t="s">
        <v>601</v>
      </c>
    </row>
    <row r="349" s="2" customFormat="1" ht="16.5" customHeight="1">
      <c r="A349" s="41"/>
      <c r="B349" s="42"/>
      <c r="C349" s="208" t="s">
        <v>602</v>
      </c>
      <c r="D349" s="208" t="s">
        <v>124</v>
      </c>
      <c r="E349" s="209" t="s">
        <v>603</v>
      </c>
      <c r="F349" s="210" t="s">
        <v>604</v>
      </c>
      <c r="G349" s="211" t="s">
        <v>322</v>
      </c>
      <c r="H349" s="212">
        <v>1</v>
      </c>
      <c r="I349" s="213"/>
      <c r="J349" s="214">
        <f>ROUND(I349*H349,2)</f>
        <v>0</v>
      </c>
      <c r="K349" s="210" t="s">
        <v>128</v>
      </c>
      <c r="L349" s="47"/>
      <c r="M349" s="215" t="s">
        <v>19</v>
      </c>
      <c r="N349" s="216" t="s">
        <v>49</v>
      </c>
      <c r="O349" s="88"/>
      <c r="P349" s="217">
        <f>O349*H349</f>
        <v>0</v>
      </c>
      <c r="Q349" s="217">
        <v>0.0013600000000000001</v>
      </c>
      <c r="R349" s="217">
        <f>Q349*H349</f>
        <v>0.0013600000000000001</v>
      </c>
      <c r="S349" s="217">
        <v>0</v>
      </c>
      <c r="T349" s="218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19" t="s">
        <v>129</v>
      </c>
      <c r="AT349" s="219" t="s">
        <v>124</v>
      </c>
      <c r="AU349" s="219" t="s">
        <v>87</v>
      </c>
      <c r="AY349" s="20" t="s">
        <v>122</v>
      </c>
      <c r="BE349" s="220">
        <f>IF(N349="základní",J349,0)</f>
        <v>0</v>
      </c>
      <c r="BF349" s="220">
        <f>IF(N349="snížená",J349,0)</f>
        <v>0</v>
      </c>
      <c r="BG349" s="220">
        <f>IF(N349="zákl. přenesená",J349,0)</f>
        <v>0</v>
      </c>
      <c r="BH349" s="220">
        <f>IF(N349="sníž. přenesená",J349,0)</f>
        <v>0</v>
      </c>
      <c r="BI349" s="220">
        <f>IF(N349="nulová",J349,0)</f>
        <v>0</v>
      </c>
      <c r="BJ349" s="20" t="s">
        <v>129</v>
      </c>
      <c r="BK349" s="220">
        <f>ROUND(I349*H349,2)</f>
        <v>0</v>
      </c>
      <c r="BL349" s="20" t="s">
        <v>129</v>
      </c>
      <c r="BM349" s="219" t="s">
        <v>605</v>
      </c>
    </row>
    <row r="350" s="2" customFormat="1">
      <c r="A350" s="41"/>
      <c r="B350" s="42"/>
      <c r="C350" s="43"/>
      <c r="D350" s="221" t="s">
        <v>131</v>
      </c>
      <c r="E350" s="43"/>
      <c r="F350" s="222" t="s">
        <v>606</v>
      </c>
      <c r="G350" s="43"/>
      <c r="H350" s="43"/>
      <c r="I350" s="223"/>
      <c r="J350" s="43"/>
      <c r="K350" s="43"/>
      <c r="L350" s="47"/>
      <c r="M350" s="224"/>
      <c r="N350" s="225"/>
      <c r="O350" s="88"/>
      <c r="P350" s="88"/>
      <c r="Q350" s="88"/>
      <c r="R350" s="88"/>
      <c r="S350" s="88"/>
      <c r="T350" s="89"/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T350" s="20" t="s">
        <v>131</v>
      </c>
      <c r="AU350" s="20" t="s">
        <v>87</v>
      </c>
    </row>
    <row r="351" s="13" customFormat="1">
      <c r="A351" s="13"/>
      <c r="B351" s="226"/>
      <c r="C351" s="227"/>
      <c r="D351" s="228" t="s">
        <v>143</v>
      </c>
      <c r="E351" s="229" t="s">
        <v>19</v>
      </c>
      <c r="F351" s="230" t="s">
        <v>335</v>
      </c>
      <c r="G351" s="227"/>
      <c r="H351" s="231">
        <v>1</v>
      </c>
      <c r="I351" s="232"/>
      <c r="J351" s="227"/>
      <c r="K351" s="227"/>
      <c r="L351" s="233"/>
      <c r="M351" s="234"/>
      <c r="N351" s="235"/>
      <c r="O351" s="235"/>
      <c r="P351" s="235"/>
      <c r="Q351" s="235"/>
      <c r="R351" s="235"/>
      <c r="S351" s="235"/>
      <c r="T351" s="23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7" t="s">
        <v>143</v>
      </c>
      <c r="AU351" s="237" t="s">
        <v>87</v>
      </c>
      <c r="AV351" s="13" t="s">
        <v>87</v>
      </c>
      <c r="AW351" s="13" t="s">
        <v>37</v>
      </c>
      <c r="AX351" s="13" t="s">
        <v>84</v>
      </c>
      <c r="AY351" s="237" t="s">
        <v>122</v>
      </c>
    </row>
    <row r="352" s="2" customFormat="1" ht="16.5" customHeight="1">
      <c r="A352" s="41"/>
      <c r="B352" s="42"/>
      <c r="C352" s="270" t="s">
        <v>607</v>
      </c>
      <c r="D352" s="270" t="s">
        <v>244</v>
      </c>
      <c r="E352" s="271" t="s">
        <v>608</v>
      </c>
      <c r="F352" s="272" t="s">
        <v>609</v>
      </c>
      <c r="G352" s="273" t="s">
        <v>322</v>
      </c>
      <c r="H352" s="274">
        <v>1</v>
      </c>
      <c r="I352" s="275"/>
      <c r="J352" s="276">
        <f>ROUND(I352*H352,2)</f>
        <v>0</v>
      </c>
      <c r="K352" s="272" t="s">
        <v>128</v>
      </c>
      <c r="L352" s="277"/>
      <c r="M352" s="278" t="s">
        <v>19</v>
      </c>
      <c r="N352" s="279" t="s">
        <v>49</v>
      </c>
      <c r="O352" s="88"/>
      <c r="P352" s="217">
        <f>O352*H352</f>
        <v>0</v>
      </c>
      <c r="Q352" s="217">
        <v>0.048000000000000001</v>
      </c>
      <c r="R352" s="217">
        <f>Q352*H352</f>
        <v>0.048000000000000001</v>
      </c>
      <c r="S352" s="217">
        <v>0</v>
      </c>
      <c r="T352" s="218">
        <f>S352*H352</f>
        <v>0</v>
      </c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R352" s="219" t="s">
        <v>181</v>
      </c>
      <c r="AT352" s="219" t="s">
        <v>244</v>
      </c>
      <c r="AU352" s="219" t="s">
        <v>87</v>
      </c>
      <c r="AY352" s="20" t="s">
        <v>122</v>
      </c>
      <c r="BE352" s="220">
        <f>IF(N352="základní",J352,0)</f>
        <v>0</v>
      </c>
      <c r="BF352" s="220">
        <f>IF(N352="snížená",J352,0)</f>
        <v>0</v>
      </c>
      <c r="BG352" s="220">
        <f>IF(N352="zákl. přenesená",J352,0)</f>
        <v>0</v>
      </c>
      <c r="BH352" s="220">
        <f>IF(N352="sníž. přenesená",J352,0)</f>
        <v>0</v>
      </c>
      <c r="BI352" s="220">
        <f>IF(N352="nulová",J352,0)</f>
        <v>0</v>
      </c>
      <c r="BJ352" s="20" t="s">
        <v>129</v>
      </c>
      <c r="BK352" s="220">
        <f>ROUND(I352*H352,2)</f>
        <v>0</v>
      </c>
      <c r="BL352" s="20" t="s">
        <v>129</v>
      </c>
      <c r="BM352" s="219" t="s">
        <v>610</v>
      </c>
    </row>
    <row r="353" s="2" customFormat="1" ht="24.15" customHeight="1">
      <c r="A353" s="41"/>
      <c r="B353" s="42"/>
      <c r="C353" s="208" t="s">
        <v>611</v>
      </c>
      <c r="D353" s="208" t="s">
        <v>124</v>
      </c>
      <c r="E353" s="209" t="s">
        <v>612</v>
      </c>
      <c r="F353" s="210" t="s">
        <v>613</v>
      </c>
      <c r="G353" s="211" t="s">
        <v>322</v>
      </c>
      <c r="H353" s="212">
        <v>6</v>
      </c>
      <c r="I353" s="213"/>
      <c r="J353" s="214">
        <f>ROUND(I353*H353,2)</f>
        <v>0</v>
      </c>
      <c r="K353" s="210" t="s">
        <v>128</v>
      </c>
      <c r="L353" s="47"/>
      <c r="M353" s="215" t="s">
        <v>19</v>
      </c>
      <c r="N353" s="216" t="s">
        <v>49</v>
      </c>
      <c r="O353" s="88"/>
      <c r="P353" s="217">
        <f>O353*H353</f>
        <v>0</v>
      </c>
      <c r="Q353" s="217">
        <v>0.00165</v>
      </c>
      <c r="R353" s="217">
        <f>Q353*H353</f>
        <v>0.0098999999999999991</v>
      </c>
      <c r="S353" s="217">
        <v>0</v>
      </c>
      <c r="T353" s="218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19" t="s">
        <v>129</v>
      </c>
      <c r="AT353" s="219" t="s">
        <v>124</v>
      </c>
      <c r="AU353" s="219" t="s">
        <v>87</v>
      </c>
      <c r="AY353" s="20" t="s">
        <v>122</v>
      </c>
      <c r="BE353" s="220">
        <f>IF(N353="základní",J353,0)</f>
        <v>0</v>
      </c>
      <c r="BF353" s="220">
        <f>IF(N353="snížená",J353,0)</f>
        <v>0</v>
      </c>
      <c r="BG353" s="220">
        <f>IF(N353="zákl. přenesená",J353,0)</f>
        <v>0</v>
      </c>
      <c r="BH353" s="220">
        <f>IF(N353="sníž. přenesená",J353,0)</f>
        <v>0</v>
      </c>
      <c r="BI353" s="220">
        <f>IF(N353="nulová",J353,0)</f>
        <v>0</v>
      </c>
      <c r="BJ353" s="20" t="s">
        <v>129</v>
      </c>
      <c r="BK353" s="220">
        <f>ROUND(I353*H353,2)</f>
        <v>0</v>
      </c>
      <c r="BL353" s="20" t="s">
        <v>129</v>
      </c>
      <c r="BM353" s="219" t="s">
        <v>614</v>
      </c>
    </row>
    <row r="354" s="2" customFormat="1">
      <c r="A354" s="41"/>
      <c r="B354" s="42"/>
      <c r="C354" s="43"/>
      <c r="D354" s="221" t="s">
        <v>131</v>
      </c>
      <c r="E354" s="43"/>
      <c r="F354" s="222" t="s">
        <v>615</v>
      </c>
      <c r="G354" s="43"/>
      <c r="H354" s="43"/>
      <c r="I354" s="223"/>
      <c r="J354" s="43"/>
      <c r="K354" s="43"/>
      <c r="L354" s="47"/>
      <c r="M354" s="224"/>
      <c r="N354" s="225"/>
      <c r="O354" s="88"/>
      <c r="P354" s="88"/>
      <c r="Q354" s="88"/>
      <c r="R354" s="88"/>
      <c r="S354" s="88"/>
      <c r="T354" s="89"/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T354" s="20" t="s">
        <v>131</v>
      </c>
      <c r="AU354" s="20" t="s">
        <v>87</v>
      </c>
    </row>
    <row r="355" s="13" customFormat="1">
      <c r="A355" s="13"/>
      <c r="B355" s="226"/>
      <c r="C355" s="227"/>
      <c r="D355" s="228" t="s">
        <v>143</v>
      </c>
      <c r="E355" s="229" t="s">
        <v>19</v>
      </c>
      <c r="F355" s="230" t="s">
        <v>616</v>
      </c>
      <c r="G355" s="227"/>
      <c r="H355" s="231">
        <v>6</v>
      </c>
      <c r="I355" s="232"/>
      <c r="J355" s="227"/>
      <c r="K355" s="227"/>
      <c r="L355" s="233"/>
      <c r="M355" s="234"/>
      <c r="N355" s="235"/>
      <c r="O355" s="235"/>
      <c r="P355" s="235"/>
      <c r="Q355" s="235"/>
      <c r="R355" s="235"/>
      <c r="S355" s="235"/>
      <c r="T355" s="23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7" t="s">
        <v>143</v>
      </c>
      <c r="AU355" s="237" t="s">
        <v>87</v>
      </c>
      <c r="AV355" s="13" t="s">
        <v>87</v>
      </c>
      <c r="AW355" s="13" t="s">
        <v>37</v>
      </c>
      <c r="AX355" s="13" t="s">
        <v>84</v>
      </c>
      <c r="AY355" s="237" t="s">
        <v>122</v>
      </c>
    </row>
    <row r="356" s="2" customFormat="1" ht="16.5" customHeight="1">
      <c r="A356" s="41"/>
      <c r="B356" s="42"/>
      <c r="C356" s="270" t="s">
        <v>617</v>
      </c>
      <c r="D356" s="270" t="s">
        <v>244</v>
      </c>
      <c r="E356" s="271" t="s">
        <v>618</v>
      </c>
      <c r="F356" s="272" t="s">
        <v>619</v>
      </c>
      <c r="G356" s="273" t="s">
        <v>322</v>
      </c>
      <c r="H356" s="274">
        <v>6</v>
      </c>
      <c r="I356" s="275"/>
      <c r="J356" s="276">
        <f>ROUND(I356*H356,2)</f>
        <v>0</v>
      </c>
      <c r="K356" s="272" t="s">
        <v>128</v>
      </c>
      <c r="L356" s="277"/>
      <c r="M356" s="278" t="s">
        <v>19</v>
      </c>
      <c r="N356" s="279" t="s">
        <v>49</v>
      </c>
      <c r="O356" s="88"/>
      <c r="P356" s="217">
        <f>O356*H356</f>
        <v>0</v>
      </c>
      <c r="Q356" s="217">
        <v>0.023</v>
      </c>
      <c r="R356" s="217">
        <f>Q356*H356</f>
        <v>0.13800000000000001</v>
      </c>
      <c r="S356" s="217">
        <v>0</v>
      </c>
      <c r="T356" s="218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9" t="s">
        <v>181</v>
      </c>
      <c r="AT356" s="219" t="s">
        <v>244</v>
      </c>
      <c r="AU356" s="219" t="s">
        <v>87</v>
      </c>
      <c r="AY356" s="20" t="s">
        <v>122</v>
      </c>
      <c r="BE356" s="220">
        <f>IF(N356="základní",J356,0)</f>
        <v>0</v>
      </c>
      <c r="BF356" s="220">
        <f>IF(N356="snížená",J356,0)</f>
        <v>0</v>
      </c>
      <c r="BG356" s="220">
        <f>IF(N356="zákl. přenesená",J356,0)</f>
        <v>0</v>
      </c>
      <c r="BH356" s="220">
        <f>IF(N356="sníž. přenesená",J356,0)</f>
        <v>0</v>
      </c>
      <c r="BI356" s="220">
        <f>IF(N356="nulová",J356,0)</f>
        <v>0</v>
      </c>
      <c r="BJ356" s="20" t="s">
        <v>129</v>
      </c>
      <c r="BK356" s="220">
        <f>ROUND(I356*H356,2)</f>
        <v>0</v>
      </c>
      <c r="BL356" s="20" t="s">
        <v>129</v>
      </c>
      <c r="BM356" s="219" t="s">
        <v>620</v>
      </c>
    </row>
    <row r="357" s="2" customFormat="1" ht="16.5" customHeight="1">
      <c r="A357" s="41"/>
      <c r="B357" s="42"/>
      <c r="C357" s="270" t="s">
        <v>621</v>
      </c>
      <c r="D357" s="270" t="s">
        <v>244</v>
      </c>
      <c r="E357" s="271" t="s">
        <v>622</v>
      </c>
      <c r="F357" s="272" t="s">
        <v>623</v>
      </c>
      <c r="G357" s="273" t="s">
        <v>322</v>
      </c>
      <c r="H357" s="274">
        <v>6</v>
      </c>
      <c r="I357" s="275"/>
      <c r="J357" s="276">
        <f>ROUND(I357*H357,2)</f>
        <v>0</v>
      </c>
      <c r="K357" s="272" t="s">
        <v>19</v>
      </c>
      <c r="L357" s="277"/>
      <c r="M357" s="278" t="s">
        <v>19</v>
      </c>
      <c r="N357" s="279" t="s">
        <v>49</v>
      </c>
      <c r="O357" s="88"/>
      <c r="P357" s="217">
        <f>O357*H357</f>
        <v>0</v>
      </c>
      <c r="Q357" s="217">
        <v>0.0060000000000000001</v>
      </c>
      <c r="R357" s="217">
        <f>Q357*H357</f>
        <v>0.036000000000000004</v>
      </c>
      <c r="S357" s="217">
        <v>0</v>
      </c>
      <c r="T357" s="218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19" t="s">
        <v>181</v>
      </c>
      <c r="AT357" s="219" t="s">
        <v>244</v>
      </c>
      <c r="AU357" s="219" t="s">
        <v>87</v>
      </c>
      <c r="AY357" s="20" t="s">
        <v>122</v>
      </c>
      <c r="BE357" s="220">
        <f>IF(N357="základní",J357,0)</f>
        <v>0</v>
      </c>
      <c r="BF357" s="220">
        <f>IF(N357="snížená",J357,0)</f>
        <v>0</v>
      </c>
      <c r="BG357" s="220">
        <f>IF(N357="zákl. přenesená",J357,0)</f>
        <v>0</v>
      </c>
      <c r="BH357" s="220">
        <f>IF(N357="sníž. přenesená",J357,0)</f>
        <v>0</v>
      </c>
      <c r="BI357" s="220">
        <f>IF(N357="nulová",J357,0)</f>
        <v>0</v>
      </c>
      <c r="BJ357" s="20" t="s">
        <v>129</v>
      </c>
      <c r="BK357" s="220">
        <f>ROUND(I357*H357,2)</f>
        <v>0</v>
      </c>
      <c r="BL357" s="20" t="s">
        <v>129</v>
      </c>
      <c r="BM357" s="219" t="s">
        <v>624</v>
      </c>
    </row>
    <row r="358" s="2" customFormat="1" ht="21.75" customHeight="1">
      <c r="A358" s="41"/>
      <c r="B358" s="42"/>
      <c r="C358" s="208" t="s">
        <v>625</v>
      </c>
      <c r="D358" s="208" t="s">
        <v>124</v>
      </c>
      <c r="E358" s="209" t="s">
        <v>626</v>
      </c>
      <c r="F358" s="210" t="s">
        <v>627</v>
      </c>
      <c r="G358" s="211" t="s">
        <v>322</v>
      </c>
      <c r="H358" s="212">
        <v>3</v>
      </c>
      <c r="I358" s="213"/>
      <c r="J358" s="214">
        <f>ROUND(I358*H358,2)</f>
        <v>0</v>
      </c>
      <c r="K358" s="210" t="s">
        <v>19</v>
      </c>
      <c r="L358" s="47"/>
      <c r="M358" s="215" t="s">
        <v>19</v>
      </c>
      <c r="N358" s="216" t="s">
        <v>49</v>
      </c>
      <c r="O358" s="88"/>
      <c r="P358" s="217">
        <f>O358*H358</f>
        <v>0</v>
      </c>
      <c r="Q358" s="217">
        <v>0.0091999999999999998</v>
      </c>
      <c r="R358" s="217">
        <f>Q358*H358</f>
        <v>0.0276</v>
      </c>
      <c r="S358" s="217">
        <v>0</v>
      </c>
      <c r="T358" s="218">
        <f>S358*H358</f>
        <v>0</v>
      </c>
      <c r="U358" s="41"/>
      <c r="V358" s="41"/>
      <c r="W358" s="41"/>
      <c r="X358" s="41"/>
      <c r="Y358" s="41"/>
      <c r="Z358" s="41"/>
      <c r="AA358" s="41"/>
      <c r="AB358" s="41"/>
      <c r="AC358" s="41"/>
      <c r="AD358" s="41"/>
      <c r="AE358" s="41"/>
      <c r="AR358" s="219" t="s">
        <v>129</v>
      </c>
      <c r="AT358" s="219" t="s">
        <v>124</v>
      </c>
      <c r="AU358" s="219" t="s">
        <v>87</v>
      </c>
      <c r="AY358" s="20" t="s">
        <v>122</v>
      </c>
      <c r="BE358" s="220">
        <f>IF(N358="základní",J358,0)</f>
        <v>0</v>
      </c>
      <c r="BF358" s="220">
        <f>IF(N358="snížená",J358,0)</f>
        <v>0</v>
      </c>
      <c r="BG358" s="220">
        <f>IF(N358="zákl. přenesená",J358,0)</f>
        <v>0</v>
      </c>
      <c r="BH358" s="220">
        <f>IF(N358="sníž. přenesená",J358,0)</f>
        <v>0</v>
      </c>
      <c r="BI358" s="220">
        <f>IF(N358="nulová",J358,0)</f>
        <v>0</v>
      </c>
      <c r="BJ358" s="20" t="s">
        <v>129</v>
      </c>
      <c r="BK358" s="220">
        <f>ROUND(I358*H358,2)</f>
        <v>0</v>
      </c>
      <c r="BL358" s="20" t="s">
        <v>129</v>
      </c>
      <c r="BM358" s="219" t="s">
        <v>628</v>
      </c>
    </row>
    <row r="359" s="13" customFormat="1">
      <c r="A359" s="13"/>
      <c r="B359" s="226"/>
      <c r="C359" s="227"/>
      <c r="D359" s="228" t="s">
        <v>143</v>
      </c>
      <c r="E359" s="229" t="s">
        <v>19</v>
      </c>
      <c r="F359" s="230" t="s">
        <v>629</v>
      </c>
      <c r="G359" s="227"/>
      <c r="H359" s="231">
        <v>3</v>
      </c>
      <c r="I359" s="232"/>
      <c r="J359" s="227"/>
      <c r="K359" s="227"/>
      <c r="L359" s="233"/>
      <c r="M359" s="234"/>
      <c r="N359" s="235"/>
      <c r="O359" s="235"/>
      <c r="P359" s="235"/>
      <c r="Q359" s="235"/>
      <c r="R359" s="235"/>
      <c r="S359" s="235"/>
      <c r="T359" s="236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7" t="s">
        <v>143</v>
      </c>
      <c r="AU359" s="237" t="s">
        <v>87</v>
      </c>
      <c r="AV359" s="13" t="s">
        <v>87</v>
      </c>
      <c r="AW359" s="13" t="s">
        <v>37</v>
      </c>
      <c r="AX359" s="13" t="s">
        <v>84</v>
      </c>
      <c r="AY359" s="237" t="s">
        <v>122</v>
      </c>
    </row>
    <row r="360" s="2" customFormat="1" ht="24.15" customHeight="1">
      <c r="A360" s="41"/>
      <c r="B360" s="42"/>
      <c r="C360" s="208" t="s">
        <v>630</v>
      </c>
      <c r="D360" s="208" t="s">
        <v>124</v>
      </c>
      <c r="E360" s="209" t="s">
        <v>631</v>
      </c>
      <c r="F360" s="210" t="s">
        <v>632</v>
      </c>
      <c r="G360" s="211" t="s">
        <v>322</v>
      </c>
      <c r="H360" s="212">
        <v>6</v>
      </c>
      <c r="I360" s="213"/>
      <c r="J360" s="214">
        <f>ROUND(I360*H360,2)</f>
        <v>0</v>
      </c>
      <c r="K360" s="210" t="s">
        <v>128</v>
      </c>
      <c r="L360" s="47"/>
      <c r="M360" s="215" t="s">
        <v>19</v>
      </c>
      <c r="N360" s="216" t="s">
        <v>49</v>
      </c>
      <c r="O360" s="88"/>
      <c r="P360" s="217">
        <f>O360*H360</f>
        <v>0</v>
      </c>
      <c r="Q360" s="217">
        <v>0</v>
      </c>
      <c r="R360" s="217">
        <f>Q360*H360</f>
        <v>0</v>
      </c>
      <c r="S360" s="217">
        <v>0</v>
      </c>
      <c r="T360" s="218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19" t="s">
        <v>129</v>
      </c>
      <c r="AT360" s="219" t="s">
        <v>124</v>
      </c>
      <c r="AU360" s="219" t="s">
        <v>87</v>
      </c>
      <c r="AY360" s="20" t="s">
        <v>122</v>
      </c>
      <c r="BE360" s="220">
        <f>IF(N360="základní",J360,0)</f>
        <v>0</v>
      </c>
      <c r="BF360" s="220">
        <f>IF(N360="snížená",J360,0)</f>
        <v>0</v>
      </c>
      <c r="BG360" s="220">
        <f>IF(N360="zákl. přenesená",J360,0)</f>
        <v>0</v>
      </c>
      <c r="BH360" s="220">
        <f>IF(N360="sníž. přenesená",J360,0)</f>
        <v>0</v>
      </c>
      <c r="BI360" s="220">
        <f>IF(N360="nulová",J360,0)</f>
        <v>0</v>
      </c>
      <c r="BJ360" s="20" t="s">
        <v>129</v>
      </c>
      <c r="BK360" s="220">
        <f>ROUND(I360*H360,2)</f>
        <v>0</v>
      </c>
      <c r="BL360" s="20" t="s">
        <v>129</v>
      </c>
      <c r="BM360" s="219" t="s">
        <v>633</v>
      </c>
    </row>
    <row r="361" s="2" customFormat="1">
      <c r="A361" s="41"/>
      <c r="B361" s="42"/>
      <c r="C361" s="43"/>
      <c r="D361" s="221" t="s">
        <v>131</v>
      </c>
      <c r="E361" s="43"/>
      <c r="F361" s="222" t="s">
        <v>634</v>
      </c>
      <c r="G361" s="43"/>
      <c r="H361" s="43"/>
      <c r="I361" s="223"/>
      <c r="J361" s="43"/>
      <c r="K361" s="43"/>
      <c r="L361" s="47"/>
      <c r="M361" s="224"/>
      <c r="N361" s="225"/>
      <c r="O361" s="88"/>
      <c r="P361" s="88"/>
      <c r="Q361" s="88"/>
      <c r="R361" s="88"/>
      <c r="S361" s="88"/>
      <c r="T361" s="89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131</v>
      </c>
      <c r="AU361" s="20" t="s">
        <v>87</v>
      </c>
    </row>
    <row r="362" s="13" customFormat="1">
      <c r="A362" s="13"/>
      <c r="B362" s="226"/>
      <c r="C362" s="227"/>
      <c r="D362" s="228" t="s">
        <v>143</v>
      </c>
      <c r="E362" s="229" t="s">
        <v>19</v>
      </c>
      <c r="F362" s="230" t="s">
        <v>635</v>
      </c>
      <c r="G362" s="227"/>
      <c r="H362" s="231">
        <v>6</v>
      </c>
      <c r="I362" s="232"/>
      <c r="J362" s="227"/>
      <c r="K362" s="227"/>
      <c r="L362" s="233"/>
      <c r="M362" s="234"/>
      <c r="N362" s="235"/>
      <c r="O362" s="235"/>
      <c r="P362" s="235"/>
      <c r="Q362" s="235"/>
      <c r="R362" s="235"/>
      <c r="S362" s="235"/>
      <c r="T362" s="236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7" t="s">
        <v>143</v>
      </c>
      <c r="AU362" s="237" t="s">
        <v>87</v>
      </c>
      <c r="AV362" s="13" t="s">
        <v>87</v>
      </c>
      <c r="AW362" s="13" t="s">
        <v>37</v>
      </c>
      <c r="AX362" s="13" t="s">
        <v>84</v>
      </c>
      <c r="AY362" s="237" t="s">
        <v>122</v>
      </c>
    </row>
    <row r="363" s="2" customFormat="1" ht="16.5" customHeight="1">
      <c r="A363" s="41"/>
      <c r="B363" s="42"/>
      <c r="C363" s="270" t="s">
        <v>636</v>
      </c>
      <c r="D363" s="270" t="s">
        <v>244</v>
      </c>
      <c r="E363" s="271" t="s">
        <v>637</v>
      </c>
      <c r="F363" s="272" t="s">
        <v>638</v>
      </c>
      <c r="G363" s="273" t="s">
        <v>322</v>
      </c>
      <c r="H363" s="274">
        <v>3</v>
      </c>
      <c r="I363" s="275"/>
      <c r="J363" s="276">
        <f>ROUND(I363*H363,2)</f>
        <v>0</v>
      </c>
      <c r="K363" s="272" t="s">
        <v>19</v>
      </c>
      <c r="L363" s="277"/>
      <c r="M363" s="278" t="s">
        <v>19</v>
      </c>
      <c r="N363" s="279" t="s">
        <v>49</v>
      </c>
      <c r="O363" s="88"/>
      <c r="P363" s="217">
        <f>O363*H363</f>
        <v>0</v>
      </c>
      <c r="Q363" s="217">
        <v>0.0028800000000000002</v>
      </c>
      <c r="R363" s="217">
        <f>Q363*H363</f>
        <v>0.0086400000000000001</v>
      </c>
      <c r="S363" s="217">
        <v>0</v>
      </c>
      <c r="T363" s="218">
        <f>S363*H363</f>
        <v>0</v>
      </c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R363" s="219" t="s">
        <v>181</v>
      </c>
      <c r="AT363" s="219" t="s">
        <v>244</v>
      </c>
      <c r="AU363" s="219" t="s">
        <v>87</v>
      </c>
      <c r="AY363" s="20" t="s">
        <v>122</v>
      </c>
      <c r="BE363" s="220">
        <f>IF(N363="základní",J363,0)</f>
        <v>0</v>
      </c>
      <c r="BF363" s="220">
        <f>IF(N363="snížená",J363,0)</f>
        <v>0</v>
      </c>
      <c r="BG363" s="220">
        <f>IF(N363="zákl. přenesená",J363,0)</f>
        <v>0</v>
      </c>
      <c r="BH363" s="220">
        <f>IF(N363="sníž. přenesená",J363,0)</f>
        <v>0</v>
      </c>
      <c r="BI363" s="220">
        <f>IF(N363="nulová",J363,0)</f>
        <v>0</v>
      </c>
      <c r="BJ363" s="20" t="s">
        <v>129</v>
      </c>
      <c r="BK363" s="220">
        <f>ROUND(I363*H363,2)</f>
        <v>0</v>
      </c>
      <c r="BL363" s="20" t="s">
        <v>129</v>
      </c>
      <c r="BM363" s="219" t="s">
        <v>639</v>
      </c>
    </row>
    <row r="364" s="2" customFormat="1" ht="16.5" customHeight="1">
      <c r="A364" s="41"/>
      <c r="B364" s="42"/>
      <c r="C364" s="270" t="s">
        <v>640</v>
      </c>
      <c r="D364" s="270" t="s">
        <v>244</v>
      </c>
      <c r="E364" s="271" t="s">
        <v>641</v>
      </c>
      <c r="F364" s="272" t="s">
        <v>642</v>
      </c>
      <c r="G364" s="273" t="s">
        <v>322</v>
      </c>
      <c r="H364" s="274">
        <v>1</v>
      </c>
      <c r="I364" s="275"/>
      <c r="J364" s="276">
        <f>ROUND(I364*H364,2)</f>
        <v>0</v>
      </c>
      <c r="K364" s="272" t="s">
        <v>19</v>
      </c>
      <c r="L364" s="277"/>
      <c r="M364" s="278" t="s">
        <v>19</v>
      </c>
      <c r="N364" s="279" t="s">
        <v>49</v>
      </c>
      <c r="O364" s="88"/>
      <c r="P364" s="217">
        <f>O364*H364</f>
        <v>0</v>
      </c>
      <c r="Q364" s="217">
        <v>0.002</v>
      </c>
      <c r="R364" s="217">
        <f>Q364*H364</f>
        <v>0.002</v>
      </c>
      <c r="S364" s="217">
        <v>0</v>
      </c>
      <c r="T364" s="218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19" t="s">
        <v>181</v>
      </c>
      <c r="AT364" s="219" t="s">
        <v>244</v>
      </c>
      <c r="AU364" s="219" t="s">
        <v>87</v>
      </c>
      <c r="AY364" s="20" t="s">
        <v>122</v>
      </c>
      <c r="BE364" s="220">
        <f>IF(N364="základní",J364,0)</f>
        <v>0</v>
      </c>
      <c r="BF364" s="220">
        <f>IF(N364="snížená",J364,0)</f>
        <v>0</v>
      </c>
      <c r="BG364" s="220">
        <f>IF(N364="zákl. přenesená",J364,0)</f>
        <v>0</v>
      </c>
      <c r="BH364" s="220">
        <f>IF(N364="sníž. přenesená",J364,0)</f>
        <v>0</v>
      </c>
      <c r="BI364" s="220">
        <f>IF(N364="nulová",J364,0)</f>
        <v>0</v>
      </c>
      <c r="BJ364" s="20" t="s">
        <v>129</v>
      </c>
      <c r="BK364" s="220">
        <f>ROUND(I364*H364,2)</f>
        <v>0</v>
      </c>
      <c r="BL364" s="20" t="s">
        <v>129</v>
      </c>
      <c r="BM364" s="219" t="s">
        <v>643</v>
      </c>
    </row>
    <row r="365" s="2" customFormat="1" ht="16.5" customHeight="1">
      <c r="A365" s="41"/>
      <c r="B365" s="42"/>
      <c r="C365" s="270" t="s">
        <v>644</v>
      </c>
      <c r="D365" s="270" t="s">
        <v>244</v>
      </c>
      <c r="E365" s="271" t="s">
        <v>645</v>
      </c>
      <c r="F365" s="272" t="s">
        <v>646</v>
      </c>
      <c r="G365" s="273" t="s">
        <v>322</v>
      </c>
      <c r="H365" s="274">
        <v>1</v>
      </c>
      <c r="I365" s="275"/>
      <c r="J365" s="276">
        <f>ROUND(I365*H365,2)</f>
        <v>0</v>
      </c>
      <c r="K365" s="272" t="s">
        <v>19</v>
      </c>
      <c r="L365" s="277"/>
      <c r="M365" s="278" t="s">
        <v>19</v>
      </c>
      <c r="N365" s="279" t="s">
        <v>49</v>
      </c>
      <c r="O365" s="88"/>
      <c r="P365" s="217">
        <f>O365*H365</f>
        <v>0</v>
      </c>
      <c r="Q365" s="217">
        <v>0.0028800000000000002</v>
      </c>
      <c r="R365" s="217">
        <f>Q365*H365</f>
        <v>0.0028800000000000002</v>
      </c>
      <c r="S365" s="217">
        <v>0</v>
      </c>
      <c r="T365" s="218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19" t="s">
        <v>181</v>
      </c>
      <c r="AT365" s="219" t="s">
        <v>244</v>
      </c>
      <c r="AU365" s="219" t="s">
        <v>87</v>
      </c>
      <c r="AY365" s="20" t="s">
        <v>122</v>
      </c>
      <c r="BE365" s="220">
        <f>IF(N365="základní",J365,0)</f>
        <v>0</v>
      </c>
      <c r="BF365" s="220">
        <f>IF(N365="snížená",J365,0)</f>
        <v>0</v>
      </c>
      <c r="BG365" s="220">
        <f>IF(N365="zákl. přenesená",J365,0)</f>
        <v>0</v>
      </c>
      <c r="BH365" s="220">
        <f>IF(N365="sníž. přenesená",J365,0)</f>
        <v>0</v>
      </c>
      <c r="BI365" s="220">
        <f>IF(N365="nulová",J365,0)</f>
        <v>0</v>
      </c>
      <c r="BJ365" s="20" t="s">
        <v>129</v>
      </c>
      <c r="BK365" s="220">
        <f>ROUND(I365*H365,2)</f>
        <v>0</v>
      </c>
      <c r="BL365" s="20" t="s">
        <v>129</v>
      </c>
      <c r="BM365" s="219" t="s">
        <v>647</v>
      </c>
    </row>
    <row r="366" s="2" customFormat="1" ht="16.5" customHeight="1">
      <c r="A366" s="41"/>
      <c r="B366" s="42"/>
      <c r="C366" s="270" t="s">
        <v>648</v>
      </c>
      <c r="D366" s="270" t="s">
        <v>244</v>
      </c>
      <c r="E366" s="271" t="s">
        <v>649</v>
      </c>
      <c r="F366" s="272" t="s">
        <v>650</v>
      </c>
      <c r="G366" s="273" t="s">
        <v>322</v>
      </c>
      <c r="H366" s="274">
        <v>1</v>
      </c>
      <c r="I366" s="275"/>
      <c r="J366" s="276">
        <f>ROUND(I366*H366,2)</f>
        <v>0</v>
      </c>
      <c r="K366" s="272" t="s">
        <v>19</v>
      </c>
      <c r="L366" s="277"/>
      <c r="M366" s="278" t="s">
        <v>19</v>
      </c>
      <c r="N366" s="279" t="s">
        <v>49</v>
      </c>
      <c r="O366" s="88"/>
      <c r="P366" s="217">
        <f>O366*H366</f>
        <v>0</v>
      </c>
      <c r="Q366" s="217">
        <v>0.0028800000000000002</v>
      </c>
      <c r="R366" s="217">
        <f>Q366*H366</f>
        <v>0.0028800000000000002</v>
      </c>
      <c r="S366" s="217">
        <v>0</v>
      </c>
      <c r="T366" s="218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19" t="s">
        <v>181</v>
      </c>
      <c r="AT366" s="219" t="s">
        <v>244</v>
      </c>
      <c r="AU366" s="219" t="s">
        <v>87</v>
      </c>
      <c r="AY366" s="20" t="s">
        <v>122</v>
      </c>
      <c r="BE366" s="220">
        <f>IF(N366="základní",J366,0)</f>
        <v>0</v>
      </c>
      <c r="BF366" s="220">
        <f>IF(N366="snížená",J366,0)</f>
        <v>0</v>
      </c>
      <c r="BG366" s="220">
        <f>IF(N366="zákl. přenesená",J366,0)</f>
        <v>0</v>
      </c>
      <c r="BH366" s="220">
        <f>IF(N366="sníž. přenesená",J366,0)</f>
        <v>0</v>
      </c>
      <c r="BI366" s="220">
        <f>IF(N366="nulová",J366,0)</f>
        <v>0</v>
      </c>
      <c r="BJ366" s="20" t="s">
        <v>129</v>
      </c>
      <c r="BK366" s="220">
        <f>ROUND(I366*H366,2)</f>
        <v>0</v>
      </c>
      <c r="BL366" s="20" t="s">
        <v>129</v>
      </c>
      <c r="BM366" s="219" t="s">
        <v>651</v>
      </c>
    </row>
    <row r="367" s="2" customFormat="1" ht="24.15" customHeight="1">
      <c r="A367" s="41"/>
      <c r="B367" s="42"/>
      <c r="C367" s="208" t="s">
        <v>652</v>
      </c>
      <c r="D367" s="208" t="s">
        <v>124</v>
      </c>
      <c r="E367" s="209" t="s">
        <v>653</v>
      </c>
      <c r="F367" s="210" t="s">
        <v>654</v>
      </c>
      <c r="G367" s="211" t="s">
        <v>655</v>
      </c>
      <c r="H367" s="212">
        <v>1</v>
      </c>
      <c r="I367" s="213"/>
      <c r="J367" s="214">
        <f>ROUND(I367*H367,2)</f>
        <v>0</v>
      </c>
      <c r="K367" s="210" t="s">
        <v>19</v>
      </c>
      <c r="L367" s="47"/>
      <c r="M367" s="215" t="s">
        <v>19</v>
      </c>
      <c r="N367" s="216" t="s">
        <v>49</v>
      </c>
      <c r="O367" s="88"/>
      <c r="P367" s="217">
        <f>O367*H367</f>
        <v>0</v>
      </c>
      <c r="Q367" s="217">
        <v>0.00040000000000000002</v>
      </c>
      <c r="R367" s="217">
        <f>Q367*H367</f>
        <v>0.00040000000000000002</v>
      </c>
      <c r="S367" s="217">
        <v>0</v>
      </c>
      <c r="T367" s="218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19" t="s">
        <v>129</v>
      </c>
      <c r="AT367" s="219" t="s">
        <v>124</v>
      </c>
      <c r="AU367" s="219" t="s">
        <v>87</v>
      </c>
      <c r="AY367" s="20" t="s">
        <v>122</v>
      </c>
      <c r="BE367" s="220">
        <f>IF(N367="základní",J367,0)</f>
        <v>0</v>
      </c>
      <c r="BF367" s="220">
        <f>IF(N367="snížená",J367,0)</f>
        <v>0</v>
      </c>
      <c r="BG367" s="220">
        <f>IF(N367="zákl. přenesená",J367,0)</f>
        <v>0</v>
      </c>
      <c r="BH367" s="220">
        <f>IF(N367="sníž. přenesená",J367,0)</f>
        <v>0</v>
      </c>
      <c r="BI367" s="220">
        <f>IF(N367="nulová",J367,0)</f>
        <v>0</v>
      </c>
      <c r="BJ367" s="20" t="s">
        <v>129</v>
      </c>
      <c r="BK367" s="220">
        <f>ROUND(I367*H367,2)</f>
        <v>0</v>
      </c>
      <c r="BL367" s="20" t="s">
        <v>129</v>
      </c>
      <c r="BM367" s="219" t="s">
        <v>656</v>
      </c>
    </row>
    <row r="368" s="2" customFormat="1" ht="16.5" customHeight="1">
      <c r="A368" s="41"/>
      <c r="B368" s="42"/>
      <c r="C368" s="208" t="s">
        <v>657</v>
      </c>
      <c r="D368" s="208" t="s">
        <v>124</v>
      </c>
      <c r="E368" s="209" t="s">
        <v>658</v>
      </c>
      <c r="F368" s="210" t="s">
        <v>659</v>
      </c>
      <c r="G368" s="211" t="s">
        <v>127</v>
      </c>
      <c r="H368" s="212">
        <v>6</v>
      </c>
      <c r="I368" s="213"/>
      <c r="J368" s="214">
        <f>ROUND(I368*H368,2)</f>
        <v>0</v>
      </c>
      <c r="K368" s="210" t="s">
        <v>128</v>
      </c>
      <c r="L368" s="47"/>
      <c r="M368" s="215" t="s">
        <v>19</v>
      </c>
      <c r="N368" s="216" t="s">
        <v>49</v>
      </c>
      <c r="O368" s="88"/>
      <c r="P368" s="217">
        <f>O368*H368</f>
        <v>0</v>
      </c>
      <c r="Q368" s="217">
        <v>0</v>
      </c>
      <c r="R368" s="217">
        <f>Q368*H368</f>
        <v>0</v>
      </c>
      <c r="S368" s="217">
        <v>0</v>
      </c>
      <c r="T368" s="218">
        <f>S368*H368</f>
        <v>0</v>
      </c>
      <c r="U368" s="41"/>
      <c r="V368" s="41"/>
      <c r="W368" s="41"/>
      <c r="X368" s="41"/>
      <c r="Y368" s="41"/>
      <c r="Z368" s="41"/>
      <c r="AA368" s="41"/>
      <c r="AB368" s="41"/>
      <c r="AC368" s="41"/>
      <c r="AD368" s="41"/>
      <c r="AE368" s="41"/>
      <c r="AR368" s="219" t="s">
        <v>129</v>
      </c>
      <c r="AT368" s="219" t="s">
        <v>124</v>
      </c>
      <c r="AU368" s="219" t="s">
        <v>87</v>
      </c>
      <c r="AY368" s="20" t="s">
        <v>122</v>
      </c>
      <c r="BE368" s="220">
        <f>IF(N368="základní",J368,0)</f>
        <v>0</v>
      </c>
      <c r="BF368" s="220">
        <f>IF(N368="snížená",J368,0)</f>
        <v>0</v>
      </c>
      <c r="BG368" s="220">
        <f>IF(N368="zákl. přenesená",J368,0)</f>
        <v>0</v>
      </c>
      <c r="BH368" s="220">
        <f>IF(N368="sníž. přenesená",J368,0)</f>
        <v>0</v>
      </c>
      <c r="BI368" s="220">
        <f>IF(N368="nulová",J368,0)</f>
        <v>0</v>
      </c>
      <c r="BJ368" s="20" t="s">
        <v>129</v>
      </c>
      <c r="BK368" s="220">
        <f>ROUND(I368*H368,2)</f>
        <v>0</v>
      </c>
      <c r="BL368" s="20" t="s">
        <v>129</v>
      </c>
      <c r="BM368" s="219" t="s">
        <v>660</v>
      </c>
    </row>
    <row r="369" s="2" customFormat="1">
      <c r="A369" s="41"/>
      <c r="B369" s="42"/>
      <c r="C369" s="43"/>
      <c r="D369" s="221" t="s">
        <v>131</v>
      </c>
      <c r="E369" s="43"/>
      <c r="F369" s="222" t="s">
        <v>661</v>
      </c>
      <c r="G369" s="43"/>
      <c r="H369" s="43"/>
      <c r="I369" s="223"/>
      <c r="J369" s="43"/>
      <c r="K369" s="43"/>
      <c r="L369" s="47"/>
      <c r="M369" s="224"/>
      <c r="N369" s="225"/>
      <c r="O369" s="88"/>
      <c r="P369" s="88"/>
      <c r="Q369" s="88"/>
      <c r="R369" s="88"/>
      <c r="S369" s="88"/>
      <c r="T369" s="89"/>
      <c r="U369" s="41"/>
      <c r="V369" s="41"/>
      <c r="W369" s="41"/>
      <c r="X369" s="41"/>
      <c r="Y369" s="41"/>
      <c r="Z369" s="41"/>
      <c r="AA369" s="41"/>
      <c r="AB369" s="41"/>
      <c r="AC369" s="41"/>
      <c r="AD369" s="41"/>
      <c r="AE369" s="41"/>
      <c r="AT369" s="20" t="s">
        <v>131</v>
      </c>
      <c r="AU369" s="20" t="s">
        <v>87</v>
      </c>
    </row>
    <row r="370" s="13" customFormat="1">
      <c r="A370" s="13"/>
      <c r="B370" s="226"/>
      <c r="C370" s="227"/>
      <c r="D370" s="228" t="s">
        <v>143</v>
      </c>
      <c r="E370" s="229" t="s">
        <v>19</v>
      </c>
      <c r="F370" s="230" t="s">
        <v>662</v>
      </c>
      <c r="G370" s="227"/>
      <c r="H370" s="231">
        <v>6</v>
      </c>
      <c r="I370" s="232"/>
      <c r="J370" s="227"/>
      <c r="K370" s="227"/>
      <c r="L370" s="233"/>
      <c r="M370" s="234"/>
      <c r="N370" s="235"/>
      <c r="O370" s="235"/>
      <c r="P370" s="235"/>
      <c r="Q370" s="235"/>
      <c r="R370" s="235"/>
      <c r="S370" s="235"/>
      <c r="T370" s="236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7" t="s">
        <v>143</v>
      </c>
      <c r="AU370" s="237" t="s">
        <v>87</v>
      </c>
      <c r="AV370" s="13" t="s">
        <v>87</v>
      </c>
      <c r="AW370" s="13" t="s">
        <v>37</v>
      </c>
      <c r="AX370" s="13" t="s">
        <v>84</v>
      </c>
      <c r="AY370" s="237" t="s">
        <v>122</v>
      </c>
    </row>
    <row r="371" s="2" customFormat="1" ht="16.5" customHeight="1">
      <c r="A371" s="41"/>
      <c r="B371" s="42"/>
      <c r="C371" s="208" t="s">
        <v>663</v>
      </c>
      <c r="D371" s="208" t="s">
        <v>124</v>
      </c>
      <c r="E371" s="209" t="s">
        <v>664</v>
      </c>
      <c r="F371" s="210" t="s">
        <v>665</v>
      </c>
      <c r="G371" s="211" t="s">
        <v>127</v>
      </c>
      <c r="H371" s="212">
        <v>6</v>
      </c>
      <c r="I371" s="213"/>
      <c r="J371" s="214">
        <f>ROUND(I371*H371,2)</f>
        <v>0</v>
      </c>
      <c r="K371" s="210" t="s">
        <v>128</v>
      </c>
      <c r="L371" s="47"/>
      <c r="M371" s="215" t="s">
        <v>19</v>
      </c>
      <c r="N371" s="216" t="s">
        <v>49</v>
      </c>
      <c r="O371" s="88"/>
      <c r="P371" s="217">
        <f>O371*H371</f>
        <v>0</v>
      </c>
      <c r="Q371" s="217">
        <v>0</v>
      </c>
      <c r="R371" s="217">
        <f>Q371*H371</f>
        <v>0</v>
      </c>
      <c r="S371" s="217">
        <v>0</v>
      </c>
      <c r="T371" s="218">
        <f>S371*H371</f>
        <v>0</v>
      </c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R371" s="219" t="s">
        <v>129</v>
      </c>
      <c r="AT371" s="219" t="s">
        <v>124</v>
      </c>
      <c r="AU371" s="219" t="s">
        <v>87</v>
      </c>
      <c r="AY371" s="20" t="s">
        <v>122</v>
      </c>
      <c r="BE371" s="220">
        <f>IF(N371="základní",J371,0)</f>
        <v>0</v>
      </c>
      <c r="BF371" s="220">
        <f>IF(N371="snížená",J371,0)</f>
        <v>0</v>
      </c>
      <c r="BG371" s="220">
        <f>IF(N371="zákl. přenesená",J371,0)</f>
        <v>0</v>
      </c>
      <c r="BH371" s="220">
        <f>IF(N371="sníž. přenesená",J371,0)</f>
        <v>0</v>
      </c>
      <c r="BI371" s="220">
        <f>IF(N371="nulová",J371,0)</f>
        <v>0</v>
      </c>
      <c r="BJ371" s="20" t="s">
        <v>129</v>
      </c>
      <c r="BK371" s="220">
        <f>ROUND(I371*H371,2)</f>
        <v>0</v>
      </c>
      <c r="BL371" s="20" t="s">
        <v>129</v>
      </c>
      <c r="BM371" s="219" t="s">
        <v>666</v>
      </c>
    </row>
    <row r="372" s="2" customFormat="1">
      <c r="A372" s="41"/>
      <c r="B372" s="42"/>
      <c r="C372" s="43"/>
      <c r="D372" s="221" t="s">
        <v>131</v>
      </c>
      <c r="E372" s="43"/>
      <c r="F372" s="222" t="s">
        <v>667</v>
      </c>
      <c r="G372" s="43"/>
      <c r="H372" s="43"/>
      <c r="I372" s="223"/>
      <c r="J372" s="43"/>
      <c r="K372" s="43"/>
      <c r="L372" s="47"/>
      <c r="M372" s="224"/>
      <c r="N372" s="225"/>
      <c r="O372" s="88"/>
      <c r="P372" s="88"/>
      <c r="Q372" s="88"/>
      <c r="R372" s="88"/>
      <c r="S372" s="88"/>
      <c r="T372" s="89"/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T372" s="20" t="s">
        <v>131</v>
      </c>
      <c r="AU372" s="20" t="s">
        <v>87</v>
      </c>
    </row>
    <row r="373" s="13" customFormat="1">
      <c r="A373" s="13"/>
      <c r="B373" s="226"/>
      <c r="C373" s="227"/>
      <c r="D373" s="228" t="s">
        <v>143</v>
      </c>
      <c r="E373" s="229" t="s">
        <v>19</v>
      </c>
      <c r="F373" s="230" t="s">
        <v>662</v>
      </c>
      <c r="G373" s="227"/>
      <c r="H373" s="231">
        <v>6</v>
      </c>
      <c r="I373" s="232"/>
      <c r="J373" s="227"/>
      <c r="K373" s="227"/>
      <c r="L373" s="233"/>
      <c r="M373" s="234"/>
      <c r="N373" s="235"/>
      <c r="O373" s="235"/>
      <c r="P373" s="235"/>
      <c r="Q373" s="235"/>
      <c r="R373" s="235"/>
      <c r="S373" s="235"/>
      <c r="T373" s="236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7" t="s">
        <v>143</v>
      </c>
      <c r="AU373" s="237" t="s">
        <v>87</v>
      </c>
      <c r="AV373" s="13" t="s">
        <v>87</v>
      </c>
      <c r="AW373" s="13" t="s">
        <v>37</v>
      </c>
      <c r="AX373" s="13" t="s">
        <v>84</v>
      </c>
      <c r="AY373" s="237" t="s">
        <v>122</v>
      </c>
    </row>
    <row r="374" s="2" customFormat="1" ht="16.5" customHeight="1">
      <c r="A374" s="41"/>
      <c r="B374" s="42"/>
      <c r="C374" s="208" t="s">
        <v>668</v>
      </c>
      <c r="D374" s="208" t="s">
        <v>124</v>
      </c>
      <c r="E374" s="209" t="s">
        <v>669</v>
      </c>
      <c r="F374" s="210" t="s">
        <v>670</v>
      </c>
      <c r="G374" s="211" t="s">
        <v>127</v>
      </c>
      <c r="H374" s="212">
        <v>213</v>
      </c>
      <c r="I374" s="213"/>
      <c r="J374" s="214">
        <f>ROUND(I374*H374,2)</f>
        <v>0</v>
      </c>
      <c r="K374" s="210" t="s">
        <v>128</v>
      </c>
      <c r="L374" s="47"/>
      <c r="M374" s="215" t="s">
        <v>19</v>
      </c>
      <c r="N374" s="216" t="s">
        <v>49</v>
      </c>
      <c r="O374" s="88"/>
      <c r="P374" s="217">
        <f>O374*H374</f>
        <v>0</v>
      </c>
      <c r="Q374" s="217">
        <v>0</v>
      </c>
      <c r="R374" s="217">
        <f>Q374*H374</f>
        <v>0</v>
      </c>
      <c r="S374" s="217">
        <v>0</v>
      </c>
      <c r="T374" s="218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19" t="s">
        <v>129</v>
      </c>
      <c r="AT374" s="219" t="s">
        <v>124</v>
      </c>
      <c r="AU374" s="219" t="s">
        <v>87</v>
      </c>
      <c r="AY374" s="20" t="s">
        <v>122</v>
      </c>
      <c r="BE374" s="220">
        <f>IF(N374="základní",J374,0)</f>
        <v>0</v>
      </c>
      <c r="BF374" s="220">
        <f>IF(N374="snížená",J374,0)</f>
        <v>0</v>
      </c>
      <c r="BG374" s="220">
        <f>IF(N374="zákl. přenesená",J374,0)</f>
        <v>0</v>
      </c>
      <c r="BH374" s="220">
        <f>IF(N374="sníž. přenesená",J374,0)</f>
        <v>0</v>
      </c>
      <c r="BI374" s="220">
        <f>IF(N374="nulová",J374,0)</f>
        <v>0</v>
      </c>
      <c r="BJ374" s="20" t="s">
        <v>129</v>
      </c>
      <c r="BK374" s="220">
        <f>ROUND(I374*H374,2)</f>
        <v>0</v>
      </c>
      <c r="BL374" s="20" t="s">
        <v>129</v>
      </c>
      <c r="BM374" s="219" t="s">
        <v>671</v>
      </c>
    </row>
    <row r="375" s="2" customFormat="1">
      <c r="A375" s="41"/>
      <c r="B375" s="42"/>
      <c r="C375" s="43"/>
      <c r="D375" s="221" t="s">
        <v>131</v>
      </c>
      <c r="E375" s="43"/>
      <c r="F375" s="222" t="s">
        <v>672</v>
      </c>
      <c r="G375" s="43"/>
      <c r="H375" s="43"/>
      <c r="I375" s="223"/>
      <c r="J375" s="43"/>
      <c r="K375" s="43"/>
      <c r="L375" s="47"/>
      <c r="M375" s="224"/>
      <c r="N375" s="225"/>
      <c r="O375" s="88"/>
      <c r="P375" s="88"/>
      <c r="Q375" s="88"/>
      <c r="R375" s="88"/>
      <c r="S375" s="88"/>
      <c r="T375" s="89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131</v>
      </c>
      <c r="AU375" s="20" t="s">
        <v>87</v>
      </c>
    </row>
    <row r="376" s="13" customFormat="1">
      <c r="A376" s="13"/>
      <c r="B376" s="226"/>
      <c r="C376" s="227"/>
      <c r="D376" s="228" t="s">
        <v>143</v>
      </c>
      <c r="E376" s="229" t="s">
        <v>19</v>
      </c>
      <c r="F376" s="230" t="s">
        <v>487</v>
      </c>
      <c r="G376" s="227"/>
      <c r="H376" s="231">
        <v>213</v>
      </c>
      <c r="I376" s="232"/>
      <c r="J376" s="227"/>
      <c r="K376" s="227"/>
      <c r="L376" s="233"/>
      <c r="M376" s="234"/>
      <c r="N376" s="235"/>
      <c r="O376" s="235"/>
      <c r="P376" s="235"/>
      <c r="Q376" s="235"/>
      <c r="R376" s="235"/>
      <c r="S376" s="235"/>
      <c r="T376" s="236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7" t="s">
        <v>143</v>
      </c>
      <c r="AU376" s="237" t="s">
        <v>87</v>
      </c>
      <c r="AV376" s="13" t="s">
        <v>87</v>
      </c>
      <c r="AW376" s="13" t="s">
        <v>37</v>
      </c>
      <c r="AX376" s="13" t="s">
        <v>84</v>
      </c>
      <c r="AY376" s="237" t="s">
        <v>122</v>
      </c>
    </row>
    <row r="377" s="2" customFormat="1" ht="16.5" customHeight="1">
      <c r="A377" s="41"/>
      <c r="B377" s="42"/>
      <c r="C377" s="208" t="s">
        <v>673</v>
      </c>
      <c r="D377" s="208" t="s">
        <v>124</v>
      </c>
      <c r="E377" s="209" t="s">
        <v>674</v>
      </c>
      <c r="F377" s="210" t="s">
        <v>675</v>
      </c>
      <c r="G377" s="211" t="s">
        <v>127</v>
      </c>
      <c r="H377" s="212">
        <v>213</v>
      </c>
      <c r="I377" s="213"/>
      <c r="J377" s="214">
        <f>ROUND(I377*H377,2)</f>
        <v>0</v>
      </c>
      <c r="K377" s="210" t="s">
        <v>128</v>
      </c>
      <c r="L377" s="47"/>
      <c r="M377" s="215" t="s">
        <v>19</v>
      </c>
      <c r="N377" s="216" t="s">
        <v>49</v>
      </c>
      <c r="O377" s="88"/>
      <c r="P377" s="217">
        <f>O377*H377</f>
        <v>0</v>
      </c>
      <c r="Q377" s="217">
        <v>0</v>
      </c>
      <c r="R377" s="217">
        <f>Q377*H377</f>
        <v>0</v>
      </c>
      <c r="S377" s="217">
        <v>0</v>
      </c>
      <c r="T377" s="218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19" t="s">
        <v>129</v>
      </c>
      <c r="AT377" s="219" t="s">
        <v>124</v>
      </c>
      <c r="AU377" s="219" t="s">
        <v>87</v>
      </c>
      <c r="AY377" s="20" t="s">
        <v>122</v>
      </c>
      <c r="BE377" s="220">
        <f>IF(N377="základní",J377,0)</f>
        <v>0</v>
      </c>
      <c r="BF377" s="220">
        <f>IF(N377="snížená",J377,0)</f>
        <v>0</v>
      </c>
      <c r="BG377" s="220">
        <f>IF(N377="zákl. přenesená",J377,0)</f>
        <v>0</v>
      </c>
      <c r="BH377" s="220">
        <f>IF(N377="sníž. přenesená",J377,0)</f>
        <v>0</v>
      </c>
      <c r="BI377" s="220">
        <f>IF(N377="nulová",J377,0)</f>
        <v>0</v>
      </c>
      <c r="BJ377" s="20" t="s">
        <v>129</v>
      </c>
      <c r="BK377" s="220">
        <f>ROUND(I377*H377,2)</f>
        <v>0</v>
      </c>
      <c r="BL377" s="20" t="s">
        <v>129</v>
      </c>
      <c r="BM377" s="219" t="s">
        <v>676</v>
      </c>
    </row>
    <row r="378" s="2" customFormat="1">
      <c r="A378" s="41"/>
      <c r="B378" s="42"/>
      <c r="C378" s="43"/>
      <c r="D378" s="221" t="s">
        <v>131</v>
      </c>
      <c r="E378" s="43"/>
      <c r="F378" s="222" t="s">
        <v>677</v>
      </c>
      <c r="G378" s="43"/>
      <c r="H378" s="43"/>
      <c r="I378" s="223"/>
      <c r="J378" s="43"/>
      <c r="K378" s="43"/>
      <c r="L378" s="47"/>
      <c r="M378" s="224"/>
      <c r="N378" s="225"/>
      <c r="O378" s="88"/>
      <c r="P378" s="88"/>
      <c r="Q378" s="88"/>
      <c r="R378" s="88"/>
      <c r="S378" s="88"/>
      <c r="T378" s="89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131</v>
      </c>
      <c r="AU378" s="20" t="s">
        <v>87</v>
      </c>
    </row>
    <row r="379" s="13" customFormat="1">
      <c r="A379" s="13"/>
      <c r="B379" s="226"/>
      <c r="C379" s="227"/>
      <c r="D379" s="228" t="s">
        <v>143</v>
      </c>
      <c r="E379" s="229" t="s">
        <v>19</v>
      </c>
      <c r="F379" s="230" t="s">
        <v>487</v>
      </c>
      <c r="G379" s="227"/>
      <c r="H379" s="231">
        <v>213</v>
      </c>
      <c r="I379" s="232"/>
      <c r="J379" s="227"/>
      <c r="K379" s="227"/>
      <c r="L379" s="233"/>
      <c r="M379" s="234"/>
      <c r="N379" s="235"/>
      <c r="O379" s="235"/>
      <c r="P379" s="235"/>
      <c r="Q379" s="235"/>
      <c r="R379" s="235"/>
      <c r="S379" s="235"/>
      <c r="T379" s="23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7" t="s">
        <v>143</v>
      </c>
      <c r="AU379" s="237" t="s">
        <v>87</v>
      </c>
      <c r="AV379" s="13" t="s">
        <v>87</v>
      </c>
      <c r="AW379" s="13" t="s">
        <v>37</v>
      </c>
      <c r="AX379" s="13" t="s">
        <v>84</v>
      </c>
      <c r="AY379" s="237" t="s">
        <v>122</v>
      </c>
    </row>
    <row r="380" s="2" customFormat="1" ht="16.5" customHeight="1">
      <c r="A380" s="41"/>
      <c r="B380" s="42"/>
      <c r="C380" s="208" t="s">
        <v>678</v>
      </c>
      <c r="D380" s="208" t="s">
        <v>124</v>
      </c>
      <c r="E380" s="209" t="s">
        <v>679</v>
      </c>
      <c r="F380" s="210" t="s">
        <v>680</v>
      </c>
      <c r="G380" s="211" t="s">
        <v>322</v>
      </c>
      <c r="H380" s="212">
        <v>13</v>
      </c>
      <c r="I380" s="213"/>
      <c r="J380" s="214">
        <f>ROUND(I380*H380,2)</f>
        <v>0</v>
      </c>
      <c r="K380" s="210" t="s">
        <v>128</v>
      </c>
      <c r="L380" s="47"/>
      <c r="M380" s="215" t="s">
        <v>19</v>
      </c>
      <c r="N380" s="216" t="s">
        <v>49</v>
      </c>
      <c r="O380" s="88"/>
      <c r="P380" s="217">
        <f>O380*H380</f>
        <v>0</v>
      </c>
      <c r="Q380" s="217">
        <v>0.040000000000000001</v>
      </c>
      <c r="R380" s="217">
        <f>Q380*H380</f>
        <v>0.52000000000000002</v>
      </c>
      <c r="S380" s="217">
        <v>0</v>
      </c>
      <c r="T380" s="218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19" t="s">
        <v>129</v>
      </c>
      <c r="AT380" s="219" t="s">
        <v>124</v>
      </c>
      <c r="AU380" s="219" t="s">
        <v>87</v>
      </c>
      <c r="AY380" s="20" t="s">
        <v>122</v>
      </c>
      <c r="BE380" s="220">
        <f>IF(N380="základní",J380,0)</f>
        <v>0</v>
      </c>
      <c r="BF380" s="220">
        <f>IF(N380="snížená",J380,0)</f>
        <v>0</v>
      </c>
      <c r="BG380" s="220">
        <f>IF(N380="zákl. přenesená",J380,0)</f>
        <v>0</v>
      </c>
      <c r="BH380" s="220">
        <f>IF(N380="sníž. přenesená",J380,0)</f>
        <v>0</v>
      </c>
      <c r="BI380" s="220">
        <f>IF(N380="nulová",J380,0)</f>
        <v>0</v>
      </c>
      <c r="BJ380" s="20" t="s">
        <v>129</v>
      </c>
      <c r="BK380" s="220">
        <f>ROUND(I380*H380,2)</f>
        <v>0</v>
      </c>
      <c r="BL380" s="20" t="s">
        <v>129</v>
      </c>
      <c r="BM380" s="219" t="s">
        <v>681</v>
      </c>
    </row>
    <row r="381" s="2" customFormat="1">
      <c r="A381" s="41"/>
      <c r="B381" s="42"/>
      <c r="C381" s="43"/>
      <c r="D381" s="221" t="s">
        <v>131</v>
      </c>
      <c r="E381" s="43"/>
      <c r="F381" s="222" t="s">
        <v>682</v>
      </c>
      <c r="G381" s="43"/>
      <c r="H381" s="43"/>
      <c r="I381" s="223"/>
      <c r="J381" s="43"/>
      <c r="K381" s="43"/>
      <c r="L381" s="47"/>
      <c r="M381" s="224"/>
      <c r="N381" s="225"/>
      <c r="O381" s="88"/>
      <c r="P381" s="88"/>
      <c r="Q381" s="88"/>
      <c r="R381" s="88"/>
      <c r="S381" s="88"/>
      <c r="T381" s="89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131</v>
      </c>
      <c r="AU381" s="20" t="s">
        <v>87</v>
      </c>
    </row>
    <row r="382" s="13" customFormat="1">
      <c r="A382" s="13"/>
      <c r="B382" s="226"/>
      <c r="C382" s="227"/>
      <c r="D382" s="228" t="s">
        <v>143</v>
      </c>
      <c r="E382" s="229" t="s">
        <v>19</v>
      </c>
      <c r="F382" s="230" t="s">
        <v>325</v>
      </c>
      <c r="G382" s="227"/>
      <c r="H382" s="231">
        <v>13</v>
      </c>
      <c r="I382" s="232"/>
      <c r="J382" s="227"/>
      <c r="K382" s="227"/>
      <c r="L382" s="233"/>
      <c r="M382" s="234"/>
      <c r="N382" s="235"/>
      <c r="O382" s="235"/>
      <c r="P382" s="235"/>
      <c r="Q382" s="235"/>
      <c r="R382" s="235"/>
      <c r="S382" s="235"/>
      <c r="T382" s="236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7" t="s">
        <v>143</v>
      </c>
      <c r="AU382" s="237" t="s">
        <v>87</v>
      </c>
      <c r="AV382" s="13" t="s">
        <v>87</v>
      </c>
      <c r="AW382" s="13" t="s">
        <v>37</v>
      </c>
      <c r="AX382" s="13" t="s">
        <v>84</v>
      </c>
      <c r="AY382" s="237" t="s">
        <v>122</v>
      </c>
    </row>
    <row r="383" s="2" customFormat="1" ht="16.5" customHeight="1">
      <c r="A383" s="41"/>
      <c r="B383" s="42"/>
      <c r="C383" s="270" t="s">
        <v>683</v>
      </c>
      <c r="D383" s="270" t="s">
        <v>244</v>
      </c>
      <c r="E383" s="271" t="s">
        <v>684</v>
      </c>
      <c r="F383" s="272" t="s">
        <v>685</v>
      </c>
      <c r="G383" s="273" t="s">
        <v>322</v>
      </c>
      <c r="H383" s="274">
        <v>7</v>
      </c>
      <c r="I383" s="275"/>
      <c r="J383" s="276">
        <f>ROUND(I383*H383,2)</f>
        <v>0</v>
      </c>
      <c r="K383" s="272" t="s">
        <v>128</v>
      </c>
      <c r="L383" s="277"/>
      <c r="M383" s="278" t="s">
        <v>19</v>
      </c>
      <c r="N383" s="279" t="s">
        <v>49</v>
      </c>
      <c r="O383" s="88"/>
      <c r="P383" s="217">
        <f>O383*H383</f>
        <v>0</v>
      </c>
      <c r="Q383" s="217">
        <v>0.013299999999999999</v>
      </c>
      <c r="R383" s="217">
        <f>Q383*H383</f>
        <v>0.093099999999999988</v>
      </c>
      <c r="S383" s="217">
        <v>0</v>
      </c>
      <c r="T383" s="218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19" t="s">
        <v>181</v>
      </c>
      <c r="AT383" s="219" t="s">
        <v>244</v>
      </c>
      <c r="AU383" s="219" t="s">
        <v>87</v>
      </c>
      <c r="AY383" s="20" t="s">
        <v>122</v>
      </c>
      <c r="BE383" s="220">
        <f>IF(N383="základní",J383,0)</f>
        <v>0</v>
      </c>
      <c r="BF383" s="220">
        <f>IF(N383="snížená",J383,0)</f>
        <v>0</v>
      </c>
      <c r="BG383" s="220">
        <f>IF(N383="zákl. přenesená",J383,0)</f>
        <v>0</v>
      </c>
      <c r="BH383" s="220">
        <f>IF(N383="sníž. přenesená",J383,0)</f>
        <v>0</v>
      </c>
      <c r="BI383" s="220">
        <f>IF(N383="nulová",J383,0)</f>
        <v>0</v>
      </c>
      <c r="BJ383" s="20" t="s">
        <v>129</v>
      </c>
      <c r="BK383" s="220">
        <f>ROUND(I383*H383,2)</f>
        <v>0</v>
      </c>
      <c r="BL383" s="20" t="s">
        <v>129</v>
      </c>
      <c r="BM383" s="219" t="s">
        <v>686</v>
      </c>
    </row>
    <row r="384" s="2" customFormat="1" ht="16.5" customHeight="1">
      <c r="A384" s="41"/>
      <c r="B384" s="42"/>
      <c r="C384" s="270" t="s">
        <v>687</v>
      </c>
      <c r="D384" s="270" t="s">
        <v>244</v>
      </c>
      <c r="E384" s="271" t="s">
        <v>688</v>
      </c>
      <c r="F384" s="272" t="s">
        <v>689</v>
      </c>
      <c r="G384" s="273" t="s">
        <v>322</v>
      </c>
      <c r="H384" s="274">
        <v>6</v>
      </c>
      <c r="I384" s="275"/>
      <c r="J384" s="276">
        <f>ROUND(I384*H384,2)</f>
        <v>0</v>
      </c>
      <c r="K384" s="272" t="s">
        <v>19</v>
      </c>
      <c r="L384" s="277"/>
      <c r="M384" s="278" t="s">
        <v>19</v>
      </c>
      <c r="N384" s="279" t="s">
        <v>49</v>
      </c>
      <c r="O384" s="88"/>
      <c r="P384" s="217">
        <f>O384*H384</f>
        <v>0</v>
      </c>
      <c r="Q384" s="217">
        <v>0.0073000000000000001</v>
      </c>
      <c r="R384" s="217">
        <f>Q384*H384</f>
        <v>0.043799999999999999</v>
      </c>
      <c r="S384" s="217">
        <v>0</v>
      </c>
      <c r="T384" s="218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19" t="s">
        <v>181</v>
      </c>
      <c r="AT384" s="219" t="s">
        <v>244</v>
      </c>
      <c r="AU384" s="219" t="s">
        <v>87</v>
      </c>
      <c r="AY384" s="20" t="s">
        <v>122</v>
      </c>
      <c r="BE384" s="220">
        <f>IF(N384="základní",J384,0)</f>
        <v>0</v>
      </c>
      <c r="BF384" s="220">
        <f>IF(N384="snížená",J384,0)</f>
        <v>0</v>
      </c>
      <c r="BG384" s="220">
        <f>IF(N384="zákl. přenesená",J384,0)</f>
        <v>0</v>
      </c>
      <c r="BH384" s="220">
        <f>IF(N384="sníž. přenesená",J384,0)</f>
        <v>0</v>
      </c>
      <c r="BI384" s="220">
        <f>IF(N384="nulová",J384,0)</f>
        <v>0</v>
      </c>
      <c r="BJ384" s="20" t="s">
        <v>129</v>
      </c>
      <c r="BK384" s="220">
        <f>ROUND(I384*H384,2)</f>
        <v>0</v>
      </c>
      <c r="BL384" s="20" t="s">
        <v>129</v>
      </c>
      <c r="BM384" s="219" t="s">
        <v>690</v>
      </c>
    </row>
    <row r="385" s="2" customFormat="1" ht="16.5" customHeight="1">
      <c r="A385" s="41"/>
      <c r="B385" s="42"/>
      <c r="C385" s="208" t="s">
        <v>691</v>
      </c>
      <c r="D385" s="208" t="s">
        <v>124</v>
      </c>
      <c r="E385" s="209" t="s">
        <v>692</v>
      </c>
      <c r="F385" s="210" t="s">
        <v>693</v>
      </c>
      <c r="G385" s="211" t="s">
        <v>322</v>
      </c>
      <c r="H385" s="212">
        <v>1</v>
      </c>
      <c r="I385" s="213"/>
      <c r="J385" s="214">
        <f>ROUND(I385*H385,2)</f>
        <v>0</v>
      </c>
      <c r="K385" s="210" t="s">
        <v>128</v>
      </c>
      <c r="L385" s="47"/>
      <c r="M385" s="215" t="s">
        <v>19</v>
      </c>
      <c r="N385" s="216" t="s">
        <v>49</v>
      </c>
      <c r="O385" s="88"/>
      <c r="P385" s="217">
        <f>O385*H385</f>
        <v>0</v>
      </c>
      <c r="Q385" s="217">
        <v>0.050000000000000003</v>
      </c>
      <c r="R385" s="217">
        <f>Q385*H385</f>
        <v>0.050000000000000003</v>
      </c>
      <c r="S385" s="217">
        <v>0</v>
      </c>
      <c r="T385" s="218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19" t="s">
        <v>129</v>
      </c>
      <c r="AT385" s="219" t="s">
        <v>124</v>
      </c>
      <c r="AU385" s="219" t="s">
        <v>87</v>
      </c>
      <c r="AY385" s="20" t="s">
        <v>122</v>
      </c>
      <c r="BE385" s="220">
        <f>IF(N385="základní",J385,0)</f>
        <v>0</v>
      </c>
      <c r="BF385" s="220">
        <f>IF(N385="snížená",J385,0)</f>
        <v>0</v>
      </c>
      <c r="BG385" s="220">
        <f>IF(N385="zákl. přenesená",J385,0)</f>
        <v>0</v>
      </c>
      <c r="BH385" s="220">
        <f>IF(N385="sníž. přenesená",J385,0)</f>
        <v>0</v>
      </c>
      <c r="BI385" s="220">
        <f>IF(N385="nulová",J385,0)</f>
        <v>0</v>
      </c>
      <c r="BJ385" s="20" t="s">
        <v>129</v>
      </c>
      <c r="BK385" s="220">
        <f>ROUND(I385*H385,2)</f>
        <v>0</v>
      </c>
      <c r="BL385" s="20" t="s">
        <v>129</v>
      </c>
      <c r="BM385" s="219" t="s">
        <v>694</v>
      </c>
    </row>
    <row r="386" s="2" customFormat="1">
      <c r="A386" s="41"/>
      <c r="B386" s="42"/>
      <c r="C386" s="43"/>
      <c r="D386" s="221" t="s">
        <v>131</v>
      </c>
      <c r="E386" s="43"/>
      <c r="F386" s="222" t="s">
        <v>695</v>
      </c>
      <c r="G386" s="43"/>
      <c r="H386" s="43"/>
      <c r="I386" s="223"/>
      <c r="J386" s="43"/>
      <c r="K386" s="43"/>
      <c r="L386" s="47"/>
      <c r="M386" s="224"/>
      <c r="N386" s="225"/>
      <c r="O386" s="88"/>
      <c r="P386" s="88"/>
      <c r="Q386" s="88"/>
      <c r="R386" s="88"/>
      <c r="S386" s="88"/>
      <c r="T386" s="89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131</v>
      </c>
      <c r="AU386" s="20" t="s">
        <v>87</v>
      </c>
    </row>
    <row r="387" s="13" customFormat="1">
      <c r="A387" s="13"/>
      <c r="B387" s="226"/>
      <c r="C387" s="227"/>
      <c r="D387" s="228" t="s">
        <v>143</v>
      </c>
      <c r="E387" s="229" t="s">
        <v>19</v>
      </c>
      <c r="F387" s="230" t="s">
        <v>335</v>
      </c>
      <c r="G387" s="227"/>
      <c r="H387" s="231">
        <v>1</v>
      </c>
      <c r="I387" s="232"/>
      <c r="J387" s="227"/>
      <c r="K387" s="227"/>
      <c r="L387" s="233"/>
      <c r="M387" s="234"/>
      <c r="N387" s="235"/>
      <c r="O387" s="235"/>
      <c r="P387" s="235"/>
      <c r="Q387" s="235"/>
      <c r="R387" s="235"/>
      <c r="S387" s="235"/>
      <c r="T387" s="236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7" t="s">
        <v>143</v>
      </c>
      <c r="AU387" s="237" t="s">
        <v>87</v>
      </c>
      <c r="AV387" s="13" t="s">
        <v>87</v>
      </c>
      <c r="AW387" s="13" t="s">
        <v>37</v>
      </c>
      <c r="AX387" s="13" t="s">
        <v>84</v>
      </c>
      <c r="AY387" s="237" t="s">
        <v>122</v>
      </c>
    </row>
    <row r="388" s="2" customFormat="1" ht="16.5" customHeight="1">
      <c r="A388" s="41"/>
      <c r="B388" s="42"/>
      <c r="C388" s="270" t="s">
        <v>696</v>
      </c>
      <c r="D388" s="270" t="s">
        <v>244</v>
      </c>
      <c r="E388" s="271" t="s">
        <v>697</v>
      </c>
      <c r="F388" s="272" t="s">
        <v>698</v>
      </c>
      <c r="G388" s="273" t="s">
        <v>322</v>
      </c>
      <c r="H388" s="274">
        <v>1</v>
      </c>
      <c r="I388" s="275"/>
      <c r="J388" s="276">
        <f>ROUND(I388*H388,2)</f>
        <v>0</v>
      </c>
      <c r="K388" s="272" t="s">
        <v>128</v>
      </c>
      <c r="L388" s="277"/>
      <c r="M388" s="278" t="s">
        <v>19</v>
      </c>
      <c r="N388" s="279" t="s">
        <v>49</v>
      </c>
      <c r="O388" s="88"/>
      <c r="P388" s="217">
        <f>O388*H388</f>
        <v>0</v>
      </c>
      <c r="Q388" s="217">
        <v>0.029499999999999998</v>
      </c>
      <c r="R388" s="217">
        <f>Q388*H388</f>
        <v>0.029499999999999998</v>
      </c>
      <c r="S388" s="217">
        <v>0</v>
      </c>
      <c r="T388" s="218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19" t="s">
        <v>181</v>
      </c>
      <c r="AT388" s="219" t="s">
        <v>244</v>
      </c>
      <c r="AU388" s="219" t="s">
        <v>87</v>
      </c>
      <c r="AY388" s="20" t="s">
        <v>122</v>
      </c>
      <c r="BE388" s="220">
        <f>IF(N388="základní",J388,0)</f>
        <v>0</v>
      </c>
      <c r="BF388" s="220">
        <f>IF(N388="snížená",J388,0)</f>
        <v>0</v>
      </c>
      <c r="BG388" s="220">
        <f>IF(N388="zákl. přenesená",J388,0)</f>
        <v>0</v>
      </c>
      <c r="BH388" s="220">
        <f>IF(N388="sníž. přenesená",J388,0)</f>
        <v>0</v>
      </c>
      <c r="BI388" s="220">
        <f>IF(N388="nulová",J388,0)</f>
        <v>0</v>
      </c>
      <c r="BJ388" s="20" t="s">
        <v>129</v>
      </c>
      <c r="BK388" s="220">
        <f>ROUND(I388*H388,2)</f>
        <v>0</v>
      </c>
      <c r="BL388" s="20" t="s">
        <v>129</v>
      </c>
      <c r="BM388" s="219" t="s">
        <v>699</v>
      </c>
    </row>
    <row r="389" s="2" customFormat="1" ht="16.5" customHeight="1">
      <c r="A389" s="41"/>
      <c r="B389" s="42"/>
      <c r="C389" s="208" t="s">
        <v>700</v>
      </c>
      <c r="D389" s="208" t="s">
        <v>124</v>
      </c>
      <c r="E389" s="209" t="s">
        <v>701</v>
      </c>
      <c r="F389" s="210" t="s">
        <v>702</v>
      </c>
      <c r="G389" s="211" t="s">
        <v>127</v>
      </c>
      <c r="H389" s="212">
        <v>230</v>
      </c>
      <c r="I389" s="213"/>
      <c r="J389" s="214">
        <f>ROUND(I389*H389,2)</f>
        <v>0</v>
      </c>
      <c r="K389" s="210" t="s">
        <v>128</v>
      </c>
      <c r="L389" s="47"/>
      <c r="M389" s="215" t="s">
        <v>19</v>
      </c>
      <c r="N389" s="216" t="s">
        <v>49</v>
      </c>
      <c r="O389" s="88"/>
      <c r="P389" s="217">
        <f>O389*H389</f>
        <v>0</v>
      </c>
      <c r="Q389" s="217">
        <v>0.00019000000000000001</v>
      </c>
      <c r="R389" s="217">
        <f>Q389*H389</f>
        <v>0.043700000000000003</v>
      </c>
      <c r="S389" s="217">
        <v>0</v>
      </c>
      <c r="T389" s="218">
        <f>S389*H389</f>
        <v>0</v>
      </c>
      <c r="U389" s="41"/>
      <c r="V389" s="41"/>
      <c r="W389" s="41"/>
      <c r="X389" s="41"/>
      <c r="Y389" s="41"/>
      <c r="Z389" s="41"/>
      <c r="AA389" s="41"/>
      <c r="AB389" s="41"/>
      <c r="AC389" s="41"/>
      <c r="AD389" s="41"/>
      <c r="AE389" s="41"/>
      <c r="AR389" s="219" t="s">
        <v>129</v>
      </c>
      <c r="AT389" s="219" t="s">
        <v>124</v>
      </c>
      <c r="AU389" s="219" t="s">
        <v>87</v>
      </c>
      <c r="AY389" s="20" t="s">
        <v>122</v>
      </c>
      <c r="BE389" s="220">
        <f>IF(N389="základní",J389,0)</f>
        <v>0</v>
      </c>
      <c r="BF389" s="220">
        <f>IF(N389="snížená",J389,0)</f>
        <v>0</v>
      </c>
      <c r="BG389" s="220">
        <f>IF(N389="zákl. přenesená",J389,0)</f>
        <v>0</v>
      </c>
      <c r="BH389" s="220">
        <f>IF(N389="sníž. přenesená",J389,0)</f>
        <v>0</v>
      </c>
      <c r="BI389" s="220">
        <f>IF(N389="nulová",J389,0)</f>
        <v>0</v>
      </c>
      <c r="BJ389" s="20" t="s">
        <v>129</v>
      </c>
      <c r="BK389" s="220">
        <f>ROUND(I389*H389,2)</f>
        <v>0</v>
      </c>
      <c r="BL389" s="20" t="s">
        <v>129</v>
      </c>
      <c r="BM389" s="219" t="s">
        <v>703</v>
      </c>
    </row>
    <row r="390" s="2" customFormat="1">
      <c r="A390" s="41"/>
      <c r="B390" s="42"/>
      <c r="C390" s="43"/>
      <c r="D390" s="221" t="s">
        <v>131</v>
      </c>
      <c r="E390" s="43"/>
      <c r="F390" s="222" t="s">
        <v>704</v>
      </c>
      <c r="G390" s="43"/>
      <c r="H390" s="43"/>
      <c r="I390" s="223"/>
      <c r="J390" s="43"/>
      <c r="K390" s="43"/>
      <c r="L390" s="47"/>
      <c r="M390" s="224"/>
      <c r="N390" s="225"/>
      <c r="O390" s="88"/>
      <c r="P390" s="88"/>
      <c r="Q390" s="88"/>
      <c r="R390" s="88"/>
      <c r="S390" s="88"/>
      <c r="T390" s="89"/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T390" s="20" t="s">
        <v>131</v>
      </c>
      <c r="AU390" s="20" t="s">
        <v>87</v>
      </c>
    </row>
    <row r="391" s="13" customFormat="1">
      <c r="A391" s="13"/>
      <c r="B391" s="226"/>
      <c r="C391" s="227"/>
      <c r="D391" s="228" t="s">
        <v>143</v>
      </c>
      <c r="E391" s="229" t="s">
        <v>19</v>
      </c>
      <c r="F391" s="230" t="s">
        <v>705</v>
      </c>
      <c r="G391" s="227"/>
      <c r="H391" s="231">
        <v>230</v>
      </c>
      <c r="I391" s="232"/>
      <c r="J391" s="227"/>
      <c r="K391" s="227"/>
      <c r="L391" s="233"/>
      <c r="M391" s="234"/>
      <c r="N391" s="235"/>
      <c r="O391" s="235"/>
      <c r="P391" s="235"/>
      <c r="Q391" s="235"/>
      <c r="R391" s="235"/>
      <c r="S391" s="235"/>
      <c r="T391" s="236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7" t="s">
        <v>143</v>
      </c>
      <c r="AU391" s="237" t="s">
        <v>87</v>
      </c>
      <c r="AV391" s="13" t="s">
        <v>87</v>
      </c>
      <c r="AW391" s="13" t="s">
        <v>37</v>
      </c>
      <c r="AX391" s="13" t="s">
        <v>84</v>
      </c>
      <c r="AY391" s="237" t="s">
        <v>122</v>
      </c>
    </row>
    <row r="392" s="2" customFormat="1" ht="16.5" customHeight="1">
      <c r="A392" s="41"/>
      <c r="B392" s="42"/>
      <c r="C392" s="208" t="s">
        <v>706</v>
      </c>
      <c r="D392" s="208" t="s">
        <v>124</v>
      </c>
      <c r="E392" s="209" t="s">
        <v>707</v>
      </c>
      <c r="F392" s="210" t="s">
        <v>708</v>
      </c>
      <c r="G392" s="211" t="s">
        <v>127</v>
      </c>
      <c r="H392" s="212">
        <v>219</v>
      </c>
      <c r="I392" s="213"/>
      <c r="J392" s="214">
        <f>ROUND(I392*H392,2)</f>
        <v>0</v>
      </c>
      <c r="K392" s="210" t="s">
        <v>128</v>
      </c>
      <c r="L392" s="47"/>
      <c r="M392" s="215" t="s">
        <v>19</v>
      </c>
      <c r="N392" s="216" t="s">
        <v>49</v>
      </c>
      <c r="O392" s="88"/>
      <c r="P392" s="217">
        <f>O392*H392</f>
        <v>0</v>
      </c>
      <c r="Q392" s="217">
        <v>6.9999999999999994E-05</v>
      </c>
      <c r="R392" s="217">
        <f>Q392*H392</f>
        <v>0.015329999999999998</v>
      </c>
      <c r="S392" s="217">
        <v>0</v>
      </c>
      <c r="T392" s="218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19" t="s">
        <v>129</v>
      </c>
      <c r="AT392" s="219" t="s">
        <v>124</v>
      </c>
      <c r="AU392" s="219" t="s">
        <v>87</v>
      </c>
      <c r="AY392" s="20" t="s">
        <v>122</v>
      </c>
      <c r="BE392" s="220">
        <f>IF(N392="základní",J392,0)</f>
        <v>0</v>
      </c>
      <c r="BF392" s="220">
        <f>IF(N392="snížená",J392,0)</f>
        <v>0</v>
      </c>
      <c r="BG392" s="220">
        <f>IF(N392="zákl. přenesená",J392,0)</f>
        <v>0</v>
      </c>
      <c r="BH392" s="220">
        <f>IF(N392="sníž. přenesená",J392,0)</f>
        <v>0</v>
      </c>
      <c r="BI392" s="220">
        <f>IF(N392="nulová",J392,0)</f>
        <v>0</v>
      </c>
      <c r="BJ392" s="20" t="s">
        <v>129</v>
      </c>
      <c r="BK392" s="220">
        <f>ROUND(I392*H392,2)</f>
        <v>0</v>
      </c>
      <c r="BL392" s="20" t="s">
        <v>129</v>
      </c>
      <c r="BM392" s="219" t="s">
        <v>709</v>
      </c>
    </row>
    <row r="393" s="2" customFormat="1">
      <c r="A393" s="41"/>
      <c r="B393" s="42"/>
      <c r="C393" s="43"/>
      <c r="D393" s="221" t="s">
        <v>131</v>
      </c>
      <c r="E393" s="43"/>
      <c r="F393" s="222" t="s">
        <v>710</v>
      </c>
      <c r="G393" s="43"/>
      <c r="H393" s="43"/>
      <c r="I393" s="223"/>
      <c r="J393" s="43"/>
      <c r="K393" s="43"/>
      <c r="L393" s="47"/>
      <c r="M393" s="224"/>
      <c r="N393" s="225"/>
      <c r="O393" s="88"/>
      <c r="P393" s="88"/>
      <c r="Q393" s="88"/>
      <c r="R393" s="88"/>
      <c r="S393" s="88"/>
      <c r="T393" s="89"/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T393" s="20" t="s">
        <v>131</v>
      </c>
      <c r="AU393" s="20" t="s">
        <v>87</v>
      </c>
    </row>
    <row r="394" s="13" customFormat="1">
      <c r="A394" s="13"/>
      <c r="B394" s="226"/>
      <c r="C394" s="227"/>
      <c r="D394" s="228" t="s">
        <v>143</v>
      </c>
      <c r="E394" s="229" t="s">
        <v>19</v>
      </c>
      <c r="F394" s="230" t="s">
        <v>711</v>
      </c>
      <c r="G394" s="227"/>
      <c r="H394" s="231">
        <v>219</v>
      </c>
      <c r="I394" s="232"/>
      <c r="J394" s="227"/>
      <c r="K394" s="227"/>
      <c r="L394" s="233"/>
      <c r="M394" s="234"/>
      <c r="N394" s="235"/>
      <c r="O394" s="235"/>
      <c r="P394" s="235"/>
      <c r="Q394" s="235"/>
      <c r="R394" s="235"/>
      <c r="S394" s="235"/>
      <c r="T394" s="236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7" t="s">
        <v>143</v>
      </c>
      <c r="AU394" s="237" t="s">
        <v>87</v>
      </c>
      <c r="AV394" s="13" t="s">
        <v>87</v>
      </c>
      <c r="AW394" s="13" t="s">
        <v>37</v>
      </c>
      <c r="AX394" s="13" t="s">
        <v>84</v>
      </c>
      <c r="AY394" s="237" t="s">
        <v>122</v>
      </c>
    </row>
    <row r="395" s="2" customFormat="1" ht="16.5" customHeight="1">
      <c r="A395" s="41"/>
      <c r="B395" s="42"/>
      <c r="C395" s="208" t="s">
        <v>712</v>
      </c>
      <c r="D395" s="208" t="s">
        <v>124</v>
      </c>
      <c r="E395" s="209" t="s">
        <v>713</v>
      </c>
      <c r="F395" s="210" t="s">
        <v>714</v>
      </c>
      <c r="G395" s="211" t="s">
        <v>153</v>
      </c>
      <c r="H395" s="212">
        <v>0.16700000000000001</v>
      </c>
      <c r="I395" s="213"/>
      <c r="J395" s="214">
        <f>ROUND(I395*H395,2)</f>
        <v>0</v>
      </c>
      <c r="K395" s="210" t="s">
        <v>128</v>
      </c>
      <c r="L395" s="47"/>
      <c r="M395" s="215" t="s">
        <v>19</v>
      </c>
      <c r="N395" s="216" t="s">
        <v>49</v>
      </c>
      <c r="O395" s="88"/>
      <c r="P395" s="217">
        <f>O395*H395</f>
        <v>0</v>
      </c>
      <c r="Q395" s="217">
        <v>2.3010199999999998</v>
      </c>
      <c r="R395" s="217">
        <f>Q395*H395</f>
        <v>0.38427033999999999</v>
      </c>
      <c r="S395" s="217">
        <v>0</v>
      </c>
      <c r="T395" s="218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19" t="s">
        <v>129</v>
      </c>
      <c r="AT395" s="219" t="s">
        <v>124</v>
      </c>
      <c r="AU395" s="219" t="s">
        <v>87</v>
      </c>
      <c r="AY395" s="20" t="s">
        <v>122</v>
      </c>
      <c r="BE395" s="220">
        <f>IF(N395="základní",J395,0)</f>
        <v>0</v>
      </c>
      <c r="BF395" s="220">
        <f>IF(N395="snížená",J395,0)</f>
        <v>0</v>
      </c>
      <c r="BG395" s="220">
        <f>IF(N395="zákl. přenesená",J395,0)</f>
        <v>0</v>
      </c>
      <c r="BH395" s="220">
        <f>IF(N395="sníž. přenesená",J395,0)</f>
        <v>0</v>
      </c>
      <c r="BI395" s="220">
        <f>IF(N395="nulová",J395,0)</f>
        <v>0</v>
      </c>
      <c r="BJ395" s="20" t="s">
        <v>129</v>
      </c>
      <c r="BK395" s="220">
        <f>ROUND(I395*H395,2)</f>
        <v>0</v>
      </c>
      <c r="BL395" s="20" t="s">
        <v>129</v>
      </c>
      <c r="BM395" s="219" t="s">
        <v>715</v>
      </c>
    </row>
    <row r="396" s="2" customFormat="1">
      <c r="A396" s="41"/>
      <c r="B396" s="42"/>
      <c r="C396" s="43"/>
      <c r="D396" s="221" t="s">
        <v>131</v>
      </c>
      <c r="E396" s="43"/>
      <c r="F396" s="222" t="s">
        <v>716</v>
      </c>
      <c r="G396" s="43"/>
      <c r="H396" s="43"/>
      <c r="I396" s="223"/>
      <c r="J396" s="43"/>
      <c r="K396" s="43"/>
      <c r="L396" s="47"/>
      <c r="M396" s="224"/>
      <c r="N396" s="225"/>
      <c r="O396" s="88"/>
      <c r="P396" s="88"/>
      <c r="Q396" s="88"/>
      <c r="R396" s="88"/>
      <c r="S396" s="88"/>
      <c r="T396" s="89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131</v>
      </c>
      <c r="AU396" s="20" t="s">
        <v>87</v>
      </c>
    </row>
    <row r="397" s="13" customFormat="1">
      <c r="A397" s="13"/>
      <c r="B397" s="226"/>
      <c r="C397" s="227"/>
      <c r="D397" s="228" t="s">
        <v>143</v>
      </c>
      <c r="E397" s="229" t="s">
        <v>19</v>
      </c>
      <c r="F397" s="230" t="s">
        <v>717</v>
      </c>
      <c r="G397" s="227"/>
      <c r="H397" s="231">
        <v>0.16700000000000001</v>
      </c>
      <c r="I397" s="232"/>
      <c r="J397" s="227"/>
      <c r="K397" s="227"/>
      <c r="L397" s="233"/>
      <c r="M397" s="234"/>
      <c r="N397" s="235"/>
      <c r="O397" s="235"/>
      <c r="P397" s="235"/>
      <c r="Q397" s="235"/>
      <c r="R397" s="235"/>
      <c r="S397" s="235"/>
      <c r="T397" s="236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7" t="s">
        <v>143</v>
      </c>
      <c r="AU397" s="237" t="s">
        <v>87</v>
      </c>
      <c r="AV397" s="13" t="s">
        <v>87</v>
      </c>
      <c r="AW397" s="13" t="s">
        <v>37</v>
      </c>
      <c r="AX397" s="13" t="s">
        <v>84</v>
      </c>
      <c r="AY397" s="237" t="s">
        <v>122</v>
      </c>
    </row>
    <row r="398" s="2" customFormat="1" ht="24.15" customHeight="1">
      <c r="A398" s="41"/>
      <c r="B398" s="42"/>
      <c r="C398" s="208" t="s">
        <v>718</v>
      </c>
      <c r="D398" s="208" t="s">
        <v>124</v>
      </c>
      <c r="E398" s="209" t="s">
        <v>719</v>
      </c>
      <c r="F398" s="210" t="s">
        <v>720</v>
      </c>
      <c r="G398" s="211" t="s">
        <v>153</v>
      </c>
      <c r="H398" s="212">
        <v>1.5049999999999999</v>
      </c>
      <c r="I398" s="213"/>
      <c r="J398" s="214">
        <f>ROUND(I398*H398,2)</f>
        <v>0</v>
      </c>
      <c r="K398" s="210" t="s">
        <v>128</v>
      </c>
      <c r="L398" s="47"/>
      <c r="M398" s="215" t="s">
        <v>19</v>
      </c>
      <c r="N398" s="216" t="s">
        <v>49</v>
      </c>
      <c r="O398" s="88"/>
      <c r="P398" s="217">
        <f>O398*H398</f>
        <v>0</v>
      </c>
      <c r="Q398" s="217">
        <v>1.5298499999999999</v>
      </c>
      <c r="R398" s="217">
        <f>Q398*H398</f>
        <v>2.3024242499999996</v>
      </c>
      <c r="S398" s="217">
        <v>0</v>
      </c>
      <c r="T398" s="218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19" t="s">
        <v>129</v>
      </c>
      <c r="AT398" s="219" t="s">
        <v>124</v>
      </c>
      <c r="AU398" s="219" t="s">
        <v>87</v>
      </c>
      <c r="AY398" s="20" t="s">
        <v>122</v>
      </c>
      <c r="BE398" s="220">
        <f>IF(N398="základní",J398,0)</f>
        <v>0</v>
      </c>
      <c r="BF398" s="220">
        <f>IF(N398="snížená",J398,0)</f>
        <v>0</v>
      </c>
      <c r="BG398" s="220">
        <f>IF(N398="zákl. přenesená",J398,0)</f>
        <v>0</v>
      </c>
      <c r="BH398" s="220">
        <f>IF(N398="sníž. přenesená",J398,0)</f>
        <v>0</v>
      </c>
      <c r="BI398" s="220">
        <f>IF(N398="nulová",J398,0)</f>
        <v>0</v>
      </c>
      <c r="BJ398" s="20" t="s">
        <v>129</v>
      </c>
      <c r="BK398" s="220">
        <f>ROUND(I398*H398,2)</f>
        <v>0</v>
      </c>
      <c r="BL398" s="20" t="s">
        <v>129</v>
      </c>
      <c r="BM398" s="219" t="s">
        <v>721</v>
      </c>
    </row>
    <row r="399" s="2" customFormat="1">
      <c r="A399" s="41"/>
      <c r="B399" s="42"/>
      <c r="C399" s="43"/>
      <c r="D399" s="221" t="s">
        <v>131</v>
      </c>
      <c r="E399" s="43"/>
      <c r="F399" s="222" t="s">
        <v>722</v>
      </c>
      <c r="G399" s="43"/>
      <c r="H399" s="43"/>
      <c r="I399" s="223"/>
      <c r="J399" s="43"/>
      <c r="K399" s="43"/>
      <c r="L399" s="47"/>
      <c r="M399" s="224"/>
      <c r="N399" s="225"/>
      <c r="O399" s="88"/>
      <c r="P399" s="88"/>
      <c r="Q399" s="88"/>
      <c r="R399" s="88"/>
      <c r="S399" s="88"/>
      <c r="T399" s="89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131</v>
      </c>
      <c r="AU399" s="20" t="s">
        <v>87</v>
      </c>
    </row>
    <row r="400" s="13" customFormat="1">
      <c r="A400" s="13"/>
      <c r="B400" s="226"/>
      <c r="C400" s="227"/>
      <c r="D400" s="228" t="s">
        <v>143</v>
      </c>
      <c r="E400" s="229" t="s">
        <v>19</v>
      </c>
      <c r="F400" s="230" t="s">
        <v>723</v>
      </c>
      <c r="G400" s="227"/>
      <c r="H400" s="231">
        <v>1.5049999999999999</v>
      </c>
      <c r="I400" s="232"/>
      <c r="J400" s="227"/>
      <c r="K400" s="227"/>
      <c r="L400" s="233"/>
      <c r="M400" s="234"/>
      <c r="N400" s="235"/>
      <c r="O400" s="235"/>
      <c r="P400" s="235"/>
      <c r="Q400" s="235"/>
      <c r="R400" s="235"/>
      <c r="S400" s="235"/>
      <c r="T400" s="236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7" t="s">
        <v>143</v>
      </c>
      <c r="AU400" s="237" t="s">
        <v>87</v>
      </c>
      <c r="AV400" s="13" t="s">
        <v>87</v>
      </c>
      <c r="AW400" s="13" t="s">
        <v>37</v>
      </c>
      <c r="AX400" s="13" t="s">
        <v>84</v>
      </c>
      <c r="AY400" s="237" t="s">
        <v>122</v>
      </c>
    </row>
    <row r="401" s="12" customFormat="1" ht="22.8" customHeight="1">
      <c r="A401" s="12"/>
      <c r="B401" s="192"/>
      <c r="C401" s="193"/>
      <c r="D401" s="194" t="s">
        <v>75</v>
      </c>
      <c r="E401" s="206" t="s">
        <v>193</v>
      </c>
      <c r="F401" s="206" t="s">
        <v>724</v>
      </c>
      <c r="G401" s="193"/>
      <c r="H401" s="193"/>
      <c r="I401" s="196"/>
      <c r="J401" s="207">
        <f>BK401</f>
        <v>0</v>
      </c>
      <c r="K401" s="193"/>
      <c r="L401" s="198"/>
      <c r="M401" s="199"/>
      <c r="N401" s="200"/>
      <c r="O401" s="200"/>
      <c r="P401" s="201">
        <f>SUM(P402:P436)</f>
        <v>0</v>
      </c>
      <c r="Q401" s="200"/>
      <c r="R401" s="201">
        <f>SUM(R402:R436)</f>
        <v>1.43702</v>
      </c>
      <c r="S401" s="200"/>
      <c r="T401" s="202">
        <f>SUM(T402:T436)</f>
        <v>0.056000000000000001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03" t="s">
        <v>84</v>
      </c>
      <c r="AT401" s="204" t="s">
        <v>75</v>
      </c>
      <c r="AU401" s="204" t="s">
        <v>84</v>
      </c>
      <c r="AY401" s="203" t="s">
        <v>122</v>
      </c>
      <c r="BK401" s="205">
        <f>SUM(BK402:BK436)</f>
        <v>0</v>
      </c>
    </row>
    <row r="402" s="2" customFormat="1" ht="37.8" customHeight="1">
      <c r="A402" s="41"/>
      <c r="B402" s="42"/>
      <c r="C402" s="208" t="s">
        <v>725</v>
      </c>
      <c r="D402" s="208" t="s">
        <v>124</v>
      </c>
      <c r="E402" s="209" t="s">
        <v>726</v>
      </c>
      <c r="F402" s="210" t="s">
        <v>727</v>
      </c>
      <c r="G402" s="211" t="s">
        <v>127</v>
      </c>
      <c r="H402" s="212">
        <v>4.5</v>
      </c>
      <c r="I402" s="213"/>
      <c r="J402" s="214">
        <f>ROUND(I402*H402,2)</f>
        <v>0</v>
      </c>
      <c r="K402" s="210" t="s">
        <v>128</v>
      </c>
      <c r="L402" s="47"/>
      <c r="M402" s="215" t="s">
        <v>19</v>
      </c>
      <c r="N402" s="216" t="s">
        <v>49</v>
      </c>
      <c r="O402" s="88"/>
      <c r="P402" s="217">
        <f>O402*H402</f>
        <v>0</v>
      </c>
      <c r="Q402" s="217">
        <v>0.080879999999999994</v>
      </c>
      <c r="R402" s="217">
        <f>Q402*H402</f>
        <v>0.36395999999999995</v>
      </c>
      <c r="S402" s="217">
        <v>0</v>
      </c>
      <c r="T402" s="218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19" t="s">
        <v>129</v>
      </c>
      <c r="AT402" s="219" t="s">
        <v>124</v>
      </c>
      <c r="AU402" s="219" t="s">
        <v>87</v>
      </c>
      <c r="AY402" s="20" t="s">
        <v>122</v>
      </c>
      <c r="BE402" s="220">
        <f>IF(N402="základní",J402,0)</f>
        <v>0</v>
      </c>
      <c r="BF402" s="220">
        <f>IF(N402="snížená",J402,0)</f>
        <v>0</v>
      </c>
      <c r="BG402" s="220">
        <f>IF(N402="zákl. přenesená",J402,0)</f>
        <v>0</v>
      </c>
      <c r="BH402" s="220">
        <f>IF(N402="sníž. přenesená",J402,0)</f>
        <v>0</v>
      </c>
      <c r="BI402" s="220">
        <f>IF(N402="nulová",J402,0)</f>
        <v>0</v>
      </c>
      <c r="BJ402" s="20" t="s">
        <v>129</v>
      </c>
      <c r="BK402" s="220">
        <f>ROUND(I402*H402,2)</f>
        <v>0</v>
      </c>
      <c r="BL402" s="20" t="s">
        <v>129</v>
      </c>
      <c r="BM402" s="219" t="s">
        <v>728</v>
      </c>
    </row>
    <row r="403" s="2" customFormat="1">
      <c r="A403" s="41"/>
      <c r="B403" s="42"/>
      <c r="C403" s="43"/>
      <c r="D403" s="221" t="s">
        <v>131</v>
      </c>
      <c r="E403" s="43"/>
      <c r="F403" s="222" t="s">
        <v>729</v>
      </c>
      <c r="G403" s="43"/>
      <c r="H403" s="43"/>
      <c r="I403" s="223"/>
      <c r="J403" s="43"/>
      <c r="K403" s="43"/>
      <c r="L403" s="47"/>
      <c r="M403" s="224"/>
      <c r="N403" s="225"/>
      <c r="O403" s="88"/>
      <c r="P403" s="88"/>
      <c r="Q403" s="88"/>
      <c r="R403" s="88"/>
      <c r="S403" s="88"/>
      <c r="T403" s="89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  <c r="AT403" s="20" t="s">
        <v>131</v>
      </c>
      <c r="AU403" s="20" t="s">
        <v>87</v>
      </c>
    </row>
    <row r="404" s="13" customFormat="1">
      <c r="A404" s="13"/>
      <c r="B404" s="226"/>
      <c r="C404" s="227"/>
      <c r="D404" s="228" t="s">
        <v>143</v>
      </c>
      <c r="E404" s="229" t="s">
        <v>19</v>
      </c>
      <c r="F404" s="230" t="s">
        <v>305</v>
      </c>
      <c r="G404" s="227"/>
      <c r="H404" s="231">
        <v>4.5</v>
      </c>
      <c r="I404" s="232"/>
      <c r="J404" s="227"/>
      <c r="K404" s="227"/>
      <c r="L404" s="233"/>
      <c r="M404" s="234"/>
      <c r="N404" s="235"/>
      <c r="O404" s="235"/>
      <c r="P404" s="235"/>
      <c r="Q404" s="235"/>
      <c r="R404" s="235"/>
      <c r="S404" s="235"/>
      <c r="T404" s="236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7" t="s">
        <v>143</v>
      </c>
      <c r="AU404" s="237" t="s">
        <v>87</v>
      </c>
      <c r="AV404" s="13" t="s">
        <v>87</v>
      </c>
      <c r="AW404" s="13" t="s">
        <v>37</v>
      </c>
      <c r="AX404" s="13" t="s">
        <v>84</v>
      </c>
      <c r="AY404" s="237" t="s">
        <v>122</v>
      </c>
    </row>
    <row r="405" s="2" customFormat="1" ht="16.5" customHeight="1">
      <c r="A405" s="41"/>
      <c r="B405" s="42"/>
      <c r="C405" s="270" t="s">
        <v>730</v>
      </c>
      <c r="D405" s="270" t="s">
        <v>244</v>
      </c>
      <c r="E405" s="271" t="s">
        <v>731</v>
      </c>
      <c r="F405" s="272" t="s">
        <v>732</v>
      </c>
      <c r="G405" s="273" t="s">
        <v>127</v>
      </c>
      <c r="H405" s="274">
        <v>0.5</v>
      </c>
      <c r="I405" s="275"/>
      <c r="J405" s="276">
        <f>ROUND(I405*H405,2)</f>
        <v>0</v>
      </c>
      <c r="K405" s="272" t="s">
        <v>19</v>
      </c>
      <c r="L405" s="277"/>
      <c r="M405" s="278" t="s">
        <v>19</v>
      </c>
      <c r="N405" s="279" t="s">
        <v>49</v>
      </c>
      <c r="O405" s="88"/>
      <c r="P405" s="217">
        <f>O405*H405</f>
        <v>0</v>
      </c>
      <c r="Q405" s="217">
        <v>0.045999999999999999</v>
      </c>
      <c r="R405" s="217">
        <f>Q405*H405</f>
        <v>0.023</v>
      </c>
      <c r="S405" s="217">
        <v>0</v>
      </c>
      <c r="T405" s="218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19" t="s">
        <v>181</v>
      </c>
      <c r="AT405" s="219" t="s">
        <v>244</v>
      </c>
      <c r="AU405" s="219" t="s">
        <v>87</v>
      </c>
      <c r="AY405" s="20" t="s">
        <v>122</v>
      </c>
      <c r="BE405" s="220">
        <f>IF(N405="základní",J405,0)</f>
        <v>0</v>
      </c>
      <c r="BF405" s="220">
        <f>IF(N405="snížená",J405,0)</f>
        <v>0</v>
      </c>
      <c r="BG405" s="220">
        <f>IF(N405="zákl. přenesená",J405,0)</f>
        <v>0</v>
      </c>
      <c r="BH405" s="220">
        <f>IF(N405="sníž. přenesená",J405,0)</f>
        <v>0</v>
      </c>
      <c r="BI405" s="220">
        <f>IF(N405="nulová",J405,0)</f>
        <v>0</v>
      </c>
      <c r="BJ405" s="20" t="s">
        <v>129</v>
      </c>
      <c r="BK405" s="220">
        <f>ROUND(I405*H405,2)</f>
        <v>0</v>
      </c>
      <c r="BL405" s="20" t="s">
        <v>129</v>
      </c>
      <c r="BM405" s="219" t="s">
        <v>733</v>
      </c>
    </row>
    <row r="406" s="2" customFormat="1" ht="24.15" customHeight="1">
      <c r="A406" s="41"/>
      <c r="B406" s="42"/>
      <c r="C406" s="208" t="s">
        <v>734</v>
      </c>
      <c r="D406" s="208" t="s">
        <v>124</v>
      </c>
      <c r="E406" s="209" t="s">
        <v>735</v>
      </c>
      <c r="F406" s="210" t="s">
        <v>736</v>
      </c>
      <c r="G406" s="211" t="s">
        <v>127</v>
      </c>
      <c r="H406" s="212">
        <v>4.5</v>
      </c>
      <c r="I406" s="213"/>
      <c r="J406" s="214">
        <f>ROUND(I406*H406,2)</f>
        <v>0</v>
      </c>
      <c r="K406" s="210" t="s">
        <v>128</v>
      </c>
      <c r="L406" s="47"/>
      <c r="M406" s="215" t="s">
        <v>19</v>
      </c>
      <c r="N406" s="216" t="s">
        <v>49</v>
      </c>
      <c r="O406" s="88"/>
      <c r="P406" s="217">
        <f>O406*H406</f>
        <v>0</v>
      </c>
      <c r="Q406" s="217">
        <v>0.16849</v>
      </c>
      <c r="R406" s="217">
        <f>Q406*H406</f>
        <v>0.75820500000000002</v>
      </c>
      <c r="S406" s="217">
        <v>0</v>
      </c>
      <c r="T406" s="218">
        <f>S406*H406</f>
        <v>0</v>
      </c>
      <c r="U406" s="41"/>
      <c r="V406" s="41"/>
      <c r="W406" s="41"/>
      <c r="X406" s="41"/>
      <c r="Y406" s="41"/>
      <c r="Z406" s="41"/>
      <c r="AA406" s="41"/>
      <c r="AB406" s="41"/>
      <c r="AC406" s="41"/>
      <c r="AD406" s="41"/>
      <c r="AE406" s="41"/>
      <c r="AR406" s="219" t="s">
        <v>129</v>
      </c>
      <c r="AT406" s="219" t="s">
        <v>124</v>
      </c>
      <c r="AU406" s="219" t="s">
        <v>87</v>
      </c>
      <c r="AY406" s="20" t="s">
        <v>122</v>
      </c>
      <c r="BE406" s="220">
        <f>IF(N406="základní",J406,0)</f>
        <v>0</v>
      </c>
      <c r="BF406" s="220">
        <f>IF(N406="snížená",J406,0)</f>
        <v>0</v>
      </c>
      <c r="BG406" s="220">
        <f>IF(N406="zákl. přenesená",J406,0)</f>
        <v>0</v>
      </c>
      <c r="BH406" s="220">
        <f>IF(N406="sníž. přenesená",J406,0)</f>
        <v>0</v>
      </c>
      <c r="BI406" s="220">
        <f>IF(N406="nulová",J406,0)</f>
        <v>0</v>
      </c>
      <c r="BJ406" s="20" t="s">
        <v>129</v>
      </c>
      <c r="BK406" s="220">
        <f>ROUND(I406*H406,2)</f>
        <v>0</v>
      </c>
      <c r="BL406" s="20" t="s">
        <v>129</v>
      </c>
      <c r="BM406" s="219" t="s">
        <v>737</v>
      </c>
    </row>
    <row r="407" s="2" customFormat="1">
      <c r="A407" s="41"/>
      <c r="B407" s="42"/>
      <c r="C407" s="43"/>
      <c r="D407" s="221" t="s">
        <v>131</v>
      </c>
      <c r="E407" s="43"/>
      <c r="F407" s="222" t="s">
        <v>738</v>
      </c>
      <c r="G407" s="43"/>
      <c r="H407" s="43"/>
      <c r="I407" s="223"/>
      <c r="J407" s="43"/>
      <c r="K407" s="43"/>
      <c r="L407" s="47"/>
      <c r="M407" s="224"/>
      <c r="N407" s="225"/>
      <c r="O407" s="88"/>
      <c r="P407" s="88"/>
      <c r="Q407" s="88"/>
      <c r="R407" s="88"/>
      <c r="S407" s="88"/>
      <c r="T407" s="89"/>
      <c r="U407" s="41"/>
      <c r="V407" s="41"/>
      <c r="W407" s="41"/>
      <c r="X407" s="41"/>
      <c r="Y407" s="41"/>
      <c r="Z407" s="41"/>
      <c r="AA407" s="41"/>
      <c r="AB407" s="41"/>
      <c r="AC407" s="41"/>
      <c r="AD407" s="41"/>
      <c r="AE407" s="41"/>
      <c r="AT407" s="20" t="s">
        <v>131</v>
      </c>
      <c r="AU407" s="20" t="s">
        <v>87</v>
      </c>
    </row>
    <row r="408" s="13" customFormat="1">
      <c r="A408" s="13"/>
      <c r="B408" s="226"/>
      <c r="C408" s="227"/>
      <c r="D408" s="228" t="s">
        <v>143</v>
      </c>
      <c r="E408" s="229" t="s">
        <v>19</v>
      </c>
      <c r="F408" s="230" t="s">
        <v>305</v>
      </c>
      <c r="G408" s="227"/>
      <c r="H408" s="231">
        <v>4.5</v>
      </c>
      <c r="I408" s="232"/>
      <c r="J408" s="227"/>
      <c r="K408" s="227"/>
      <c r="L408" s="233"/>
      <c r="M408" s="234"/>
      <c r="N408" s="235"/>
      <c r="O408" s="235"/>
      <c r="P408" s="235"/>
      <c r="Q408" s="235"/>
      <c r="R408" s="235"/>
      <c r="S408" s="235"/>
      <c r="T408" s="23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7" t="s">
        <v>143</v>
      </c>
      <c r="AU408" s="237" t="s">
        <v>87</v>
      </c>
      <c r="AV408" s="13" t="s">
        <v>87</v>
      </c>
      <c r="AW408" s="13" t="s">
        <v>37</v>
      </c>
      <c r="AX408" s="13" t="s">
        <v>84</v>
      </c>
      <c r="AY408" s="237" t="s">
        <v>122</v>
      </c>
    </row>
    <row r="409" s="2" customFormat="1" ht="16.5" customHeight="1">
      <c r="A409" s="41"/>
      <c r="B409" s="42"/>
      <c r="C409" s="208" t="s">
        <v>739</v>
      </c>
      <c r="D409" s="208" t="s">
        <v>124</v>
      </c>
      <c r="E409" s="209" t="s">
        <v>740</v>
      </c>
      <c r="F409" s="210" t="s">
        <v>741</v>
      </c>
      <c r="G409" s="211" t="s">
        <v>322</v>
      </c>
      <c r="H409" s="212">
        <v>2</v>
      </c>
      <c r="I409" s="213"/>
      <c r="J409" s="214">
        <f>ROUND(I409*H409,2)</f>
        <v>0</v>
      </c>
      <c r="K409" s="210" t="s">
        <v>128</v>
      </c>
      <c r="L409" s="47"/>
      <c r="M409" s="215" t="s">
        <v>19</v>
      </c>
      <c r="N409" s="216" t="s">
        <v>49</v>
      </c>
      <c r="O409" s="88"/>
      <c r="P409" s="217">
        <f>O409*H409</f>
        <v>0</v>
      </c>
      <c r="Q409" s="217">
        <v>3.0000000000000001E-05</v>
      </c>
      <c r="R409" s="217">
        <f>Q409*H409</f>
        <v>6.0000000000000002E-05</v>
      </c>
      <c r="S409" s="217">
        <v>0</v>
      </c>
      <c r="T409" s="218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19" t="s">
        <v>129</v>
      </c>
      <c r="AT409" s="219" t="s">
        <v>124</v>
      </c>
      <c r="AU409" s="219" t="s">
        <v>87</v>
      </c>
      <c r="AY409" s="20" t="s">
        <v>122</v>
      </c>
      <c r="BE409" s="220">
        <f>IF(N409="základní",J409,0)</f>
        <v>0</v>
      </c>
      <c r="BF409" s="220">
        <f>IF(N409="snížená",J409,0)</f>
        <v>0</v>
      </c>
      <c r="BG409" s="220">
        <f>IF(N409="zákl. přenesená",J409,0)</f>
        <v>0</v>
      </c>
      <c r="BH409" s="220">
        <f>IF(N409="sníž. přenesená",J409,0)</f>
        <v>0</v>
      </c>
      <c r="BI409" s="220">
        <f>IF(N409="nulová",J409,0)</f>
        <v>0</v>
      </c>
      <c r="BJ409" s="20" t="s">
        <v>129</v>
      </c>
      <c r="BK409" s="220">
        <f>ROUND(I409*H409,2)</f>
        <v>0</v>
      </c>
      <c r="BL409" s="20" t="s">
        <v>129</v>
      </c>
      <c r="BM409" s="219" t="s">
        <v>742</v>
      </c>
    </row>
    <row r="410" s="2" customFormat="1">
      <c r="A410" s="41"/>
      <c r="B410" s="42"/>
      <c r="C410" s="43"/>
      <c r="D410" s="221" t="s">
        <v>131</v>
      </c>
      <c r="E410" s="43"/>
      <c r="F410" s="222" t="s">
        <v>743</v>
      </c>
      <c r="G410" s="43"/>
      <c r="H410" s="43"/>
      <c r="I410" s="223"/>
      <c r="J410" s="43"/>
      <c r="K410" s="43"/>
      <c r="L410" s="47"/>
      <c r="M410" s="224"/>
      <c r="N410" s="225"/>
      <c r="O410" s="88"/>
      <c r="P410" s="88"/>
      <c r="Q410" s="88"/>
      <c r="R410" s="88"/>
      <c r="S410" s="88"/>
      <c r="T410" s="89"/>
      <c r="U410" s="41"/>
      <c r="V410" s="41"/>
      <c r="W410" s="41"/>
      <c r="X410" s="41"/>
      <c r="Y410" s="41"/>
      <c r="Z410" s="41"/>
      <c r="AA410" s="41"/>
      <c r="AB410" s="41"/>
      <c r="AC410" s="41"/>
      <c r="AD410" s="41"/>
      <c r="AE410" s="41"/>
      <c r="AT410" s="20" t="s">
        <v>131</v>
      </c>
      <c r="AU410" s="20" t="s">
        <v>87</v>
      </c>
    </row>
    <row r="411" s="2" customFormat="1" ht="33" customHeight="1">
      <c r="A411" s="41"/>
      <c r="B411" s="42"/>
      <c r="C411" s="208" t="s">
        <v>744</v>
      </c>
      <c r="D411" s="208" t="s">
        <v>124</v>
      </c>
      <c r="E411" s="209" t="s">
        <v>745</v>
      </c>
      <c r="F411" s="210" t="s">
        <v>746</v>
      </c>
      <c r="G411" s="211" t="s">
        <v>127</v>
      </c>
      <c r="H411" s="212">
        <v>456</v>
      </c>
      <c r="I411" s="213"/>
      <c r="J411" s="214">
        <f>ROUND(I411*H411,2)</f>
        <v>0</v>
      </c>
      <c r="K411" s="210" t="s">
        <v>128</v>
      </c>
      <c r="L411" s="47"/>
      <c r="M411" s="215" t="s">
        <v>19</v>
      </c>
      <c r="N411" s="216" t="s">
        <v>49</v>
      </c>
      <c r="O411" s="88"/>
      <c r="P411" s="217">
        <f>O411*H411</f>
        <v>0</v>
      </c>
      <c r="Q411" s="217">
        <v>0.00060999999999999997</v>
      </c>
      <c r="R411" s="217">
        <f>Q411*H411</f>
        <v>0.27815999999999996</v>
      </c>
      <c r="S411" s="217">
        <v>0</v>
      </c>
      <c r="T411" s="218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19" t="s">
        <v>129</v>
      </c>
      <c r="AT411" s="219" t="s">
        <v>124</v>
      </c>
      <c r="AU411" s="219" t="s">
        <v>87</v>
      </c>
      <c r="AY411" s="20" t="s">
        <v>122</v>
      </c>
      <c r="BE411" s="220">
        <f>IF(N411="základní",J411,0)</f>
        <v>0</v>
      </c>
      <c r="BF411" s="220">
        <f>IF(N411="snížená",J411,0)</f>
        <v>0</v>
      </c>
      <c r="BG411" s="220">
        <f>IF(N411="zákl. přenesená",J411,0)</f>
        <v>0</v>
      </c>
      <c r="BH411" s="220">
        <f>IF(N411="sníž. přenesená",J411,0)</f>
        <v>0</v>
      </c>
      <c r="BI411" s="220">
        <f>IF(N411="nulová",J411,0)</f>
        <v>0</v>
      </c>
      <c r="BJ411" s="20" t="s">
        <v>129</v>
      </c>
      <c r="BK411" s="220">
        <f>ROUND(I411*H411,2)</f>
        <v>0</v>
      </c>
      <c r="BL411" s="20" t="s">
        <v>129</v>
      </c>
      <c r="BM411" s="219" t="s">
        <v>747</v>
      </c>
    </row>
    <row r="412" s="2" customFormat="1">
      <c r="A412" s="41"/>
      <c r="B412" s="42"/>
      <c r="C412" s="43"/>
      <c r="D412" s="221" t="s">
        <v>131</v>
      </c>
      <c r="E412" s="43"/>
      <c r="F412" s="222" t="s">
        <v>748</v>
      </c>
      <c r="G412" s="43"/>
      <c r="H412" s="43"/>
      <c r="I412" s="223"/>
      <c r="J412" s="43"/>
      <c r="K412" s="43"/>
      <c r="L412" s="47"/>
      <c r="M412" s="224"/>
      <c r="N412" s="225"/>
      <c r="O412" s="88"/>
      <c r="P412" s="88"/>
      <c r="Q412" s="88"/>
      <c r="R412" s="88"/>
      <c r="S412" s="88"/>
      <c r="T412" s="89"/>
      <c r="U412" s="41"/>
      <c r="V412" s="41"/>
      <c r="W412" s="41"/>
      <c r="X412" s="41"/>
      <c r="Y412" s="41"/>
      <c r="Z412" s="41"/>
      <c r="AA412" s="41"/>
      <c r="AB412" s="41"/>
      <c r="AC412" s="41"/>
      <c r="AD412" s="41"/>
      <c r="AE412" s="41"/>
      <c r="AT412" s="20" t="s">
        <v>131</v>
      </c>
      <c r="AU412" s="20" t="s">
        <v>87</v>
      </c>
    </row>
    <row r="413" s="13" customFormat="1">
      <c r="A413" s="13"/>
      <c r="B413" s="226"/>
      <c r="C413" s="227"/>
      <c r="D413" s="228" t="s">
        <v>143</v>
      </c>
      <c r="E413" s="229" t="s">
        <v>19</v>
      </c>
      <c r="F413" s="230" t="s">
        <v>749</v>
      </c>
      <c r="G413" s="227"/>
      <c r="H413" s="231">
        <v>432</v>
      </c>
      <c r="I413" s="232"/>
      <c r="J413" s="227"/>
      <c r="K413" s="227"/>
      <c r="L413" s="233"/>
      <c r="M413" s="234"/>
      <c r="N413" s="235"/>
      <c r="O413" s="235"/>
      <c r="P413" s="235"/>
      <c r="Q413" s="235"/>
      <c r="R413" s="235"/>
      <c r="S413" s="235"/>
      <c r="T413" s="236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7" t="s">
        <v>143</v>
      </c>
      <c r="AU413" s="237" t="s">
        <v>87</v>
      </c>
      <c r="AV413" s="13" t="s">
        <v>87</v>
      </c>
      <c r="AW413" s="13" t="s">
        <v>37</v>
      </c>
      <c r="AX413" s="13" t="s">
        <v>76</v>
      </c>
      <c r="AY413" s="237" t="s">
        <v>122</v>
      </c>
    </row>
    <row r="414" s="13" customFormat="1">
      <c r="A414" s="13"/>
      <c r="B414" s="226"/>
      <c r="C414" s="227"/>
      <c r="D414" s="228" t="s">
        <v>143</v>
      </c>
      <c r="E414" s="229" t="s">
        <v>19</v>
      </c>
      <c r="F414" s="230" t="s">
        <v>750</v>
      </c>
      <c r="G414" s="227"/>
      <c r="H414" s="231">
        <v>24</v>
      </c>
      <c r="I414" s="232"/>
      <c r="J414" s="227"/>
      <c r="K414" s="227"/>
      <c r="L414" s="233"/>
      <c r="M414" s="234"/>
      <c r="N414" s="235"/>
      <c r="O414" s="235"/>
      <c r="P414" s="235"/>
      <c r="Q414" s="235"/>
      <c r="R414" s="235"/>
      <c r="S414" s="235"/>
      <c r="T414" s="23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7" t="s">
        <v>143</v>
      </c>
      <c r="AU414" s="237" t="s">
        <v>87</v>
      </c>
      <c r="AV414" s="13" t="s">
        <v>87</v>
      </c>
      <c r="AW414" s="13" t="s">
        <v>37</v>
      </c>
      <c r="AX414" s="13" t="s">
        <v>76</v>
      </c>
      <c r="AY414" s="237" t="s">
        <v>122</v>
      </c>
    </row>
    <row r="415" s="16" customFormat="1">
      <c r="A415" s="16"/>
      <c r="B415" s="259"/>
      <c r="C415" s="260"/>
      <c r="D415" s="228" t="s">
        <v>143</v>
      </c>
      <c r="E415" s="261" t="s">
        <v>19</v>
      </c>
      <c r="F415" s="262" t="s">
        <v>180</v>
      </c>
      <c r="G415" s="260"/>
      <c r="H415" s="263">
        <v>456</v>
      </c>
      <c r="I415" s="264"/>
      <c r="J415" s="260"/>
      <c r="K415" s="260"/>
      <c r="L415" s="265"/>
      <c r="M415" s="266"/>
      <c r="N415" s="267"/>
      <c r="O415" s="267"/>
      <c r="P415" s="267"/>
      <c r="Q415" s="267"/>
      <c r="R415" s="267"/>
      <c r="S415" s="267"/>
      <c r="T415" s="268"/>
      <c r="U415" s="16"/>
      <c r="V415" s="16"/>
      <c r="W415" s="16"/>
      <c r="X415" s="16"/>
      <c r="Y415" s="16"/>
      <c r="Z415" s="16"/>
      <c r="AA415" s="16"/>
      <c r="AB415" s="16"/>
      <c r="AC415" s="16"/>
      <c r="AD415" s="16"/>
      <c r="AE415" s="16"/>
      <c r="AT415" s="269" t="s">
        <v>143</v>
      </c>
      <c r="AU415" s="269" t="s">
        <v>87</v>
      </c>
      <c r="AV415" s="16" t="s">
        <v>129</v>
      </c>
      <c r="AW415" s="16" t="s">
        <v>37</v>
      </c>
      <c r="AX415" s="16" t="s">
        <v>84</v>
      </c>
      <c r="AY415" s="269" t="s">
        <v>122</v>
      </c>
    </row>
    <row r="416" s="2" customFormat="1" ht="16.5" customHeight="1">
      <c r="A416" s="41"/>
      <c r="B416" s="42"/>
      <c r="C416" s="208" t="s">
        <v>751</v>
      </c>
      <c r="D416" s="208" t="s">
        <v>124</v>
      </c>
      <c r="E416" s="209" t="s">
        <v>752</v>
      </c>
      <c r="F416" s="210" t="s">
        <v>753</v>
      </c>
      <c r="G416" s="211" t="s">
        <v>127</v>
      </c>
      <c r="H416" s="212">
        <v>37</v>
      </c>
      <c r="I416" s="213"/>
      <c r="J416" s="214">
        <f>ROUND(I416*H416,2)</f>
        <v>0</v>
      </c>
      <c r="K416" s="210" t="s">
        <v>128</v>
      </c>
      <c r="L416" s="47"/>
      <c r="M416" s="215" t="s">
        <v>19</v>
      </c>
      <c r="N416" s="216" t="s">
        <v>49</v>
      </c>
      <c r="O416" s="88"/>
      <c r="P416" s="217">
        <f>O416*H416</f>
        <v>0</v>
      </c>
      <c r="Q416" s="217">
        <v>0</v>
      </c>
      <c r="R416" s="217">
        <f>Q416*H416</f>
        <v>0</v>
      </c>
      <c r="S416" s="217">
        <v>0</v>
      </c>
      <c r="T416" s="218">
        <f>S416*H416</f>
        <v>0</v>
      </c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R416" s="219" t="s">
        <v>129</v>
      </c>
      <c r="AT416" s="219" t="s">
        <v>124</v>
      </c>
      <c r="AU416" s="219" t="s">
        <v>87</v>
      </c>
      <c r="AY416" s="20" t="s">
        <v>122</v>
      </c>
      <c r="BE416" s="220">
        <f>IF(N416="základní",J416,0)</f>
        <v>0</v>
      </c>
      <c r="BF416" s="220">
        <f>IF(N416="snížená",J416,0)</f>
        <v>0</v>
      </c>
      <c r="BG416" s="220">
        <f>IF(N416="zákl. přenesená",J416,0)</f>
        <v>0</v>
      </c>
      <c r="BH416" s="220">
        <f>IF(N416="sníž. přenesená",J416,0)</f>
        <v>0</v>
      </c>
      <c r="BI416" s="220">
        <f>IF(N416="nulová",J416,0)</f>
        <v>0</v>
      </c>
      <c r="BJ416" s="20" t="s">
        <v>129</v>
      </c>
      <c r="BK416" s="220">
        <f>ROUND(I416*H416,2)</f>
        <v>0</v>
      </c>
      <c r="BL416" s="20" t="s">
        <v>129</v>
      </c>
      <c r="BM416" s="219" t="s">
        <v>754</v>
      </c>
    </row>
    <row r="417" s="2" customFormat="1">
      <c r="A417" s="41"/>
      <c r="B417" s="42"/>
      <c r="C417" s="43"/>
      <c r="D417" s="221" t="s">
        <v>131</v>
      </c>
      <c r="E417" s="43"/>
      <c r="F417" s="222" t="s">
        <v>755</v>
      </c>
      <c r="G417" s="43"/>
      <c r="H417" s="43"/>
      <c r="I417" s="223"/>
      <c r="J417" s="43"/>
      <c r="K417" s="43"/>
      <c r="L417" s="47"/>
      <c r="M417" s="224"/>
      <c r="N417" s="225"/>
      <c r="O417" s="88"/>
      <c r="P417" s="88"/>
      <c r="Q417" s="88"/>
      <c r="R417" s="88"/>
      <c r="S417" s="88"/>
      <c r="T417" s="89"/>
      <c r="U417" s="41"/>
      <c r="V417" s="41"/>
      <c r="W417" s="41"/>
      <c r="X417" s="41"/>
      <c r="Y417" s="41"/>
      <c r="Z417" s="41"/>
      <c r="AA417" s="41"/>
      <c r="AB417" s="41"/>
      <c r="AC417" s="41"/>
      <c r="AD417" s="41"/>
      <c r="AE417" s="41"/>
      <c r="AT417" s="20" t="s">
        <v>131</v>
      </c>
      <c r="AU417" s="20" t="s">
        <v>87</v>
      </c>
    </row>
    <row r="418" s="13" customFormat="1">
      <c r="A418" s="13"/>
      <c r="B418" s="226"/>
      <c r="C418" s="227"/>
      <c r="D418" s="228" t="s">
        <v>143</v>
      </c>
      <c r="E418" s="229" t="s">
        <v>19</v>
      </c>
      <c r="F418" s="230" t="s">
        <v>756</v>
      </c>
      <c r="G418" s="227"/>
      <c r="H418" s="231">
        <v>37</v>
      </c>
      <c r="I418" s="232"/>
      <c r="J418" s="227"/>
      <c r="K418" s="227"/>
      <c r="L418" s="233"/>
      <c r="M418" s="234"/>
      <c r="N418" s="235"/>
      <c r="O418" s="235"/>
      <c r="P418" s="235"/>
      <c r="Q418" s="235"/>
      <c r="R418" s="235"/>
      <c r="S418" s="235"/>
      <c r="T418" s="23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7" t="s">
        <v>143</v>
      </c>
      <c r="AU418" s="237" t="s">
        <v>87</v>
      </c>
      <c r="AV418" s="13" t="s">
        <v>87</v>
      </c>
      <c r="AW418" s="13" t="s">
        <v>37</v>
      </c>
      <c r="AX418" s="13" t="s">
        <v>84</v>
      </c>
      <c r="AY418" s="237" t="s">
        <v>122</v>
      </c>
    </row>
    <row r="419" s="2" customFormat="1" ht="16.5" customHeight="1">
      <c r="A419" s="41"/>
      <c r="B419" s="42"/>
      <c r="C419" s="208" t="s">
        <v>757</v>
      </c>
      <c r="D419" s="208" t="s">
        <v>124</v>
      </c>
      <c r="E419" s="209" t="s">
        <v>758</v>
      </c>
      <c r="F419" s="210" t="s">
        <v>759</v>
      </c>
      <c r="G419" s="211" t="s">
        <v>127</v>
      </c>
      <c r="H419" s="212">
        <v>455.5</v>
      </c>
      <c r="I419" s="213"/>
      <c r="J419" s="214">
        <f>ROUND(I419*H419,2)</f>
        <v>0</v>
      </c>
      <c r="K419" s="210" t="s">
        <v>128</v>
      </c>
      <c r="L419" s="47"/>
      <c r="M419" s="215" t="s">
        <v>19</v>
      </c>
      <c r="N419" s="216" t="s">
        <v>49</v>
      </c>
      <c r="O419" s="88"/>
      <c r="P419" s="217">
        <f>O419*H419</f>
        <v>0</v>
      </c>
      <c r="Q419" s="217">
        <v>0</v>
      </c>
      <c r="R419" s="217">
        <f>Q419*H419</f>
        <v>0</v>
      </c>
      <c r="S419" s="217">
        <v>0</v>
      </c>
      <c r="T419" s="218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19" t="s">
        <v>129</v>
      </c>
      <c r="AT419" s="219" t="s">
        <v>124</v>
      </c>
      <c r="AU419" s="219" t="s">
        <v>87</v>
      </c>
      <c r="AY419" s="20" t="s">
        <v>122</v>
      </c>
      <c r="BE419" s="220">
        <f>IF(N419="základní",J419,0)</f>
        <v>0</v>
      </c>
      <c r="BF419" s="220">
        <f>IF(N419="snížená",J419,0)</f>
        <v>0</v>
      </c>
      <c r="BG419" s="220">
        <f>IF(N419="zákl. přenesená",J419,0)</f>
        <v>0</v>
      </c>
      <c r="BH419" s="220">
        <f>IF(N419="sníž. přenesená",J419,0)</f>
        <v>0</v>
      </c>
      <c r="BI419" s="220">
        <f>IF(N419="nulová",J419,0)</f>
        <v>0</v>
      </c>
      <c r="BJ419" s="20" t="s">
        <v>129</v>
      </c>
      <c r="BK419" s="220">
        <f>ROUND(I419*H419,2)</f>
        <v>0</v>
      </c>
      <c r="BL419" s="20" t="s">
        <v>129</v>
      </c>
      <c r="BM419" s="219" t="s">
        <v>760</v>
      </c>
    </row>
    <row r="420" s="2" customFormat="1">
      <c r="A420" s="41"/>
      <c r="B420" s="42"/>
      <c r="C420" s="43"/>
      <c r="D420" s="221" t="s">
        <v>131</v>
      </c>
      <c r="E420" s="43"/>
      <c r="F420" s="222" t="s">
        <v>761</v>
      </c>
      <c r="G420" s="43"/>
      <c r="H420" s="43"/>
      <c r="I420" s="223"/>
      <c r="J420" s="43"/>
      <c r="K420" s="43"/>
      <c r="L420" s="47"/>
      <c r="M420" s="224"/>
      <c r="N420" s="225"/>
      <c r="O420" s="88"/>
      <c r="P420" s="88"/>
      <c r="Q420" s="88"/>
      <c r="R420" s="88"/>
      <c r="S420" s="88"/>
      <c r="T420" s="89"/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T420" s="20" t="s">
        <v>131</v>
      </c>
      <c r="AU420" s="20" t="s">
        <v>87</v>
      </c>
    </row>
    <row r="421" s="13" customFormat="1">
      <c r="A421" s="13"/>
      <c r="B421" s="226"/>
      <c r="C421" s="227"/>
      <c r="D421" s="228" t="s">
        <v>143</v>
      </c>
      <c r="E421" s="229" t="s">
        <v>19</v>
      </c>
      <c r="F421" s="230" t="s">
        <v>762</v>
      </c>
      <c r="G421" s="227"/>
      <c r="H421" s="231">
        <v>431.5</v>
      </c>
      <c r="I421" s="232"/>
      <c r="J421" s="227"/>
      <c r="K421" s="227"/>
      <c r="L421" s="233"/>
      <c r="M421" s="234"/>
      <c r="N421" s="235"/>
      <c r="O421" s="235"/>
      <c r="P421" s="235"/>
      <c r="Q421" s="235"/>
      <c r="R421" s="235"/>
      <c r="S421" s="235"/>
      <c r="T421" s="236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7" t="s">
        <v>143</v>
      </c>
      <c r="AU421" s="237" t="s">
        <v>87</v>
      </c>
      <c r="AV421" s="13" t="s">
        <v>87</v>
      </c>
      <c r="AW421" s="13" t="s">
        <v>37</v>
      </c>
      <c r="AX421" s="13" t="s">
        <v>76</v>
      </c>
      <c r="AY421" s="237" t="s">
        <v>122</v>
      </c>
    </row>
    <row r="422" s="13" customFormat="1">
      <c r="A422" s="13"/>
      <c r="B422" s="226"/>
      <c r="C422" s="227"/>
      <c r="D422" s="228" t="s">
        <v>143</v>
      </c>
      <c r="E422" s="229" t="s">
        <v>19</v>
      </c>
      <c r="F422" s="230" t="s">
        <v>750</v>
      </c>
      <c r="G422" s="227"/>
      <c r="H422" s="231">
        <v>24</v>
      </c>
      <c r="I422" s="232"/>
      <c r="J422" s="227"/>
      <c r="K422" s="227"/>
      <c r="L422" s="233"/>
      <c r="M422" s="234"/>
      <c r="N422" s="235"/>
      <c r="O422" s="235"/>
      <c r="P422" s="235"/>
      <c r="Q422" s="235"/>
      <c r="R422" s="235"/>
      <c r="S422" s="235"/>
      <c r="T422" s="23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7" t="s">
        <v>143</v>
      </c>
      <c r="AU422" s="237" t="s">
        <v>87</v>
      </c>
      <c r="AV422" s="13" t="s">
        <v>87</v>
      </c>
      <c r="AW422" s="13" t="s">
        <v>37</v>
      </c>
      <c r="AX422" s="13" t="s">
        <v>76</v>
      </c>
      <c r="AY422" s="237" t="s">
        <v>122</v>
      </c>
    </row>
    <row r="423" s="16" customFormat="1">
      <c r="A423" s="16"/>
      <c r="B423" s="259"/>
      <c r="C423" s="260"/>
      <c r="D423" s="228" t="s">
        <v>143</v>
      </c>
      <c r="E423" s="261" t="s">
        <v>19</v>
      </c>
      <c r="F423" s="262" t="s">
        <v>180</v>
      </c>
      <c r="G423" s="260"/>
      <c r="H423" s="263">
        <v>455.5</v>
      </c>
      <c r="I423" s="264"/>
      <c r="J423" s="260"/>
      <c r="K423" s="260"/>
      <c r="L423" s="265"/>
      <c r="M423" s="266"/>
      <c r="N423" s="267"/>
      <c r="O423" s="267"/>
      <c r="P423" s="267"/>
      <c r="Q423" s="267"/>
      <c r="R423" s="267"/>
      <c r="S423" s="267"/>
      <c r="T423" s="268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T423" s="269" t="s">
        <v>143</v>
      </c>
      <c r="AU423" s="269" t="s">
        <v>87</v>
      </c>
      <c r="AV423" s="16" t="s">
        <v>129</v>
      </c>
      <c r="AW423" s="16" t="s">
        <v>37</v>
      </c>
      <c r="AX423" s="16" t="s">
        <v>84</v>
      </c>
      <c r="AY423" s="269" t="s">
        <v>122</v>
      </c>
    </row>
    <row r="424" s="2" customFormat="1" ht="16.5" customHeight="1">
      <c r="A424" s="41"/>
      <c r="B424" s="42"/>
      <c r="C424" s="208" t="s">
        <v>763</v>
      </c>
      <c r="D424" s="208" t="s">
        <v>124</v>
      </c>
      <c r="E424" s="209" t="s">
        <v>764</v>
      </c>
      <c r="F424" s="210" t="s">
        <v>765</v>
      </c>
      <c r="G424" s="211" t="s">
        <v>127</v>
      </c>
      <c r="H424" s="212">
        <v>454.5</v>
      </c>
      <c r="I424" s="213"/>
      <c r="J424" s="214">
        <f>ROUND(I424*H424,2)</f>
        <v>0</v>
      </c>
      <c r="K424" s="210" t="s">
        <v>128</v>
      </c>
      <c r="L424" s="47"/>
      <c r="M424" s="215" t="s">
        <v>19</v>
      </c>
      <c r="N424" s="216" t="s">
        <v>49</v>
      </c>
      <c r="O424" s="88"/>
      <c r="P424" s="217">
        <f>O424*H424</f>
        <v>0</v>
      </c>
      <c r="Q424" s="217">
        <v>3.0000000000000001E-05</v>
      </c>
      <c r="R424" s="217">
        <f>Q424*H424</f>
        <v>0.013635</v>
      </c>
      <c r="S424" s="217">
        <v>0</v>
      </c>
      <c r="T424" s="218">
        <f>S424*H424</f>
        <v>0</v>
      </c>
      <c r="U424" s="41"/>
      <c r="V424" s="41"/>
      <c r="W424" s="41"/>
      <c r="X424" s="41"/>
      <c r="Y424" s="41"/>
      <c r="Z424" s="41"/>
      <c r="AA424" s="41"/>
      <c r="AB424" s="41"/>
      <c r="AC424" s="41"/>
      <c r="AD424" s="41"/>
      <c r="AE424" s="41"/>
      <c r="AR424" s="219" t="s">
        <v>129</v>
      </c>
      <c r="AT424" s="219" t="s">
        <v>124</v>
      </c>
      <c r="AU424" s="219" t="s">
        <v>87</v>
      </c>
      <c r="AY424" s="20" t="s">
        <v>122</v>
      </c>
      <c r="BE424" s="220">
        <f>IF(N424="základní",J424,0)</f>
        <v>0</v>
      </c>
      <c r="BF424" s="220">
        <f>IF(N424="snížená",J424,0)</f>
        <v>0</v>
      </c>
      <c r="BG424" s="220">
        <f>IF(N424="zákl. přenesená",J424,0)</f>
        <v>0</v>
      </c>
      <c r="BH424" s="220">
        <f>IF(N424="sníž. přenesená",J424,0)</f>
        <v>0</v>
      </c>
      <c r="BI424" s="220">
        <f>IF(N424="nulová",J424,0)</f>
        <v>0</v>
      </c>
      <c r="BJ424" s="20" t="s">
        <v>129</v>
      </c>
      <c r="BK424" s="220">
        <f>ROUND(I424*H424,2)</f>
        <v>0</v>
      </c>
      <c r="BL424" s="20" t="s">
        <v>129</v>
      </c>
      <c r="BM424" s="219" t="s">
        <v>766</v>
      </c>
    </row>
    <row r="425" s="2" customFormat="1">
      <c r="A425" s="41"/>
      <c r="B425" s="42"/>
      <c r="C425" s="43"/>
      <c r="D425" s="221" t="s">
        <v>131</v>
      </c>
      <c r="E425" s="43"/>
      <c r="F425" s="222" t="s">
        <v>767</v>
      </c>
      <c r="G425" s="43"/>
      <c r="H425" s="43"/>
      <c r="I425" s="223"/>
      <c r="J425" s="43"/>
      <c r="K425" s="43"/>
      <c r="L425" s="47"/>
      <c r="M425" s="224"/>
      <c r="N425" s="225"/>
      <c r="O425" s="88"/>
      <c r="P425" s="88"/>
      <c r="Q425" s="88"/>
      <c r="R425" s="88"/>
      <c r="S425" s="88"/>
      <c r="T425" s="89"/>
      <c r="U425" s="41"/>
      <c r="V425" s="41"/>
      <c r="W425" s="41"/>
      <c r="X425" s="41"/>
      <c r="Y425" s="41"/>
      <c r="Z425" s="41"/>
      <c r="AA425" s="41"/>
      <c r="AB425" s="41"/>
      <c r="AC425" s="41"/>
      <c r="AD425" s="41"/>
      <c r="AE425" s="41"/>
      <c r="AT425" s="20" t="s">
        <v>131</v>
      </c>
      <c r="AU425" s="20" t="s">
        <v>87</v>
      </c>
    </row>
    <row r="426" s="13" customFormat="1">
      <c r="A426" s="13"/>
      <c r="B426" s="226"/>
      <c r="C426" s="227"/>
      <c r="D426" s="228" t="s">
        <v>143</v>
      </c>
      <c r="E426" s="229" t="s">
        <v>19</v>
      </c>
      <c r="F426" s="230" t="s">
        <v>768</v>
      </c>
      <c r="G426" s="227"/>
      <c r="H426" s="231">
        <v>430.5</v>
      </c>
      <c r="I426" s="232"/>
      <c r="J426" s="227"/>
      <c r="K426" s="227"/>
      <c r="L426" s="233"/>
      <c r="M426" s="234"/>
      <c r="N426" s="235"/>
      <c r="O426" s="235"/>
      <c r="P426" s="235"/>
      <c r="Q426" s="235"/>
      <c r="R426" s="235"/>
      <c r="S426" s="235"/>
      <c r="T426" s="236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7" t="s">
        <v>143</v>
      </c>
      <c r="AU426" s="237" t="s">
        <v>87</v>
      </c>
      <c r="AV426" s="13" t="s">
        <v>87</v>
      </c>
      <c r="AW426" s="13" t="s">
        <v>37</v>
      </c>
      <c r="AX426" s="13" t="s">
        <v>76</v>
      </c>
      <c r="AY426" s="237" t="s">
        <v>122</v>
      </c>
    </row>
    <row r="427" s="13" customFormat="1">
      <c r="A427" s="13"/>
      <c r="B427" s="226"/>
      <c r="C427" s="227"/>
      <c r="D427" s="228" t="s">
        <v>143</v>
      </c>
      <c r="E427" s="229" t="s">
        <v>19</v>
      </c>
      <c r="F427" s="230" t="s">
        <v>750</v>
      </c>
      <c r="G427" s="227"/>
      <c r="H427" s="231">
        <v>24</v>
      </c>
      <c r="I427" s="232"/>
      <c r="J427" s="227"/>
      <c r="K427" s="227"/>
      <c r="L427" s="233"/>
      <c r="M427" s="234"/>
      <c r="N427" s="235"/>
      <c r="O427" s="235"/>
      <c r="P427" s="235"/>
      <c r="Q427" s="235"/>
      <c r="R427" s="235"/>
      <c r="S427" s="235"/>
      <c r="T427" s="236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7" t="s">
        <v>143</v>
      </c>
      <c r="AU427" s="237" t="s">
        <v>87</v>
      </c>
      <c r="AV427" s="13" t="s">
        <v>87</v>
      </c>
      <c r="AW427" s="13" t="s">
        <v>37</v>
      </c>
      <c r="AX427" s="13" t="s">
        <v>76</v>
      </c>
      <c r="AY427" s="237" t="s">
        <v>122</v>
      </c>
    </row>
    <row r="428" s="16" customFormat="1">
      <c r="A428" s="16"/>
      <c r="B428" s="259"/>
      <c r="C428" s="260"/>
      <c r="D428" s="228" t="s">
        <v>143</v>
      </c>
      <c r="E428" s="261" t="s">
        <v>19</v>
      </c>
      <c r="F428" s="262" t="s">
        <v>180</v>
      </c>
      <c r="G428" s="260"/>
      <c r="H428" s="263">
        <v>454.5</v>
      </c>
      <c r="I428" s="264"/>
      <c r="J428" s="260"/>
      <c r="K428" s="260"/>
      <c r="L428" s="265"/>
      <c r="M428" s="266"/>
      <c r="N428" s="267"/>
      <c r="O428" s="267"/>
      <c r="P428" s="267"/>
      <c r="Q428" s="267"/>
      <c r="R428" s="267"/>
      <c r="S428" s="267"/>
      <c r="T428" s="268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T428" s="269" t="s">
        <v>143</v>
      </c>
      <c r="AU428" s="269" t="s">
        <v>87</v>
      </c>
      <c r="AV428" s="16" t="s">
        <v>129</v>
      </c>
      <c r="AW428" s="16" t="s">
        <v>37</v>
      </c>
      <c r="AX428" s="16" t="s">
        <v>84</v>
      </c>
      <c r="AY428" s="269" t="s">
        <v>122</v>
      </c>
    </row>
    <row r="429" s="2" customFormat="1" ht="16.5" customHeight="1">
      <c r="A429" s="41"/>
      <c r="B429" s="42"/>
      <c r="C429" s="208" t="s">
        <v>769</v>
      </c>
      <c r="D429" s="208" t="s">
        <v>124</v>
      </c>
      <c r="E429" s="209" t="s">
        <v>770</v>
      </c>
      <c r="F429" s="210" t="s">
        <v>771</v>
      </c>
      <c r="G429" s="211" t="s">
        <v>127</v>
      </c>
      <c r="H429" s="212">
        <v>2</v>
      </c>
      <c r="I429" s="213"/>
      <c r="J429" s="214">
        <f>ROUND(I429*H429,2)</f>
        <v>0</v>
      </c>
      <c r="K429" s="210" t="s">
        <v>19</v>
      </c>
      <c r="L429" s="47"/>
      <c r="M429" s="215" t="s">
        <v>19</v>
      </c>
      <c r="N429" s="216" t="s">
        <v>49</v>
      </c>
      <c r="O429" s="88"/>
      <c r="P429" s="217">
        <f>O429*H429</f>
        <v>0</v>
      </c>
      <c r="Q429" s="217">
        <v>0</v>
      </c>
      <c r="R429" s="217">
        <f>Q429*H429</f>
        <v>0</v>
      </c>
      <c r="S429" s="217">
        <v>0.028000000000000001</v>
      </c>
      <c r="T429" s="218">
        <f>S429*H429</f>
        <v>0.056000000000000001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19" t="s">
        <v>129</v>
      </c>
      <c r="AT429" s="219" t="s">
        <v>124</v>
      </c>
      <c r="AU429" s="219" t="s">
        <v>87</v>
      </c>
      <c r="AY429" s="20" t="s">
        <v>122</v>
      </c>
      <c r="BE429" s="220">
        <f>IF(N429="základní",J429,0)</f>
        <v>0</v>
      </c>
      <c r="BF429" s="220">
        <f>IF(N429="snížená",J429,0)</f>
        <v>0</v>
      </c>
      <c r="BG429" s="220">
        <f>IF(N429="zákl. přenesená",J429,0)</f>
        <v>0</v>
      </c>
      <c r="BH429" s="220">
        <f>IF(N429="sníž. přenesená",J429,0)</f>
        <v>0</v>
      </c>
      <c r="BI429" s="220">
        <f>IF(N429="nulová",J429,0)</f>
        <v>0</v>
      </c>
      <c r="BJ429" s="20" t="s">
        <v>129</v>
      </c>
      <c r="BK429" s="220">
        <f>ROUND(I429*H429,2)</f>
        <v>0</v>
      </c>
      <c r="BL429" s="20" t="s">
        <v>129</v>
      </c>
      <c r="BM429" s="219" t="s">
        <v>772</v>
      </c>
    </row>
    <row r="430" s="2" customFormat="1" ht="37.8" customHeight="1">
      <c r="A430" s="41"/>
      <c r="B430" s="42"/>
      <c r="C430" s="208" t="s">
        <v>773</v>
      </c>
      <c r="D430" s="208" t="s">
        <v>124</v>
      </c>
      <c r="E430" s="209" t="s">
        <v>774</v>
      </c>
      <c r="F430" s="210" t="s">
        <v>775</v>
      </c>
      <c r="G430" s="211" t="s">
        <v>127</v>
      </c>
      <c r="H430" s="212">
        <v>9</v>
      </c>
      <c r="I430" s="213"/>
      <c r="J430" s="214">
        <f>ROUND(I430*H430,2)</f>
        <v>0</v>
      </c>
      <c r="K430" s="210" t="s">
        <v>128</v>
      </c>
      <c r="L430" s="47"/>
      <c r="M430" s="215" t="s">
        <v>19</v>
      </c>
      <c r="N430" s="216" t="s">
        <v>49</v>
      </c>
      <c r="O430" s="88"/>
      <c r="P430" s="217">
        <f>O430*H430</f>
        <v>0</v>
      </c>
      <c r="Q430" s="217">
        <v>0</v>
      </c>
      <c r="R430" s="217">
        <f>Q430*H430</f>
        <v>0</v>
      </c>
      <c r="S430" s="217">
        <v>0</v>
      </c>
      <c r="T430" s="218">
        <f>S430*H430</f>
        <v>0</v>
      </c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R430" s="219" t="s">
        <v>129</v>
      </c>
      <c r="AT430" s="219" t="s">
        <v>124</v>
      </c>
      <c r="AU430" s="219" t="s">
        <v>87</v>
      </c>
      <c r="AY430" s="20" t="s">
        <v>122</v>
      </c>
      <c r="BE430" s="220">
        <f>IF(N430="základní",J430,0)</f>
        <v>0</v>
      </c>
      <c r="BF430" s="220">
        <f>IF(N430="snížená",J430,0)</f>
        <v>0</v>
      </c>
      <c r="BG430" s="220">
        <f>IF(N430="zákl. přenesená",J430,0)</f>
        <v>0</v>
      </c>
      <c r="BH430" s="220">
        <f>IF(N430="sníž. přenesená",J430,0)</f>
        <v>0</v>
      </c>
      <c r="BI430" s="220">
        <f>IF(N430="nulová",J430,0)</f>
        <v>0</v>
      </c>
      <c r="BJ430" s="20" t="s">
        <v>129</v>
      </c>
      <c r="BK430" s="220">
        <f>ROUND(I430*H430,2)</f>
        <v>0</v>
      </c>
      <c r="BL430" s="20" t="s">
        <v>129</v>
      </c>
      <c r="BM430" s="219" t="s">
        <v>776</v>
      </c>
    </row>
    <row r="431" s="2" customFormat="1">
      <c r="A431" s="41"/>
      <c r="B431" s="42"/>
      <c r="C431" s="43"/>
      <c r="D431" s="221" t="s">
        <v>131</v>
      </c>
      <c r="E431" s="43"/>
      <c r="F431" s="222" t="s">
        <v>777</v>
      </c>
      <c r="G431" s="43"/>
      <c r="H431" s="43"/>
      <c r="I431" s="223"/>
      <c r="J431" s="43"/>
      <c r="K431" s="43"/>
      <c r="L431" s="47"/>
      <c r="M431" s="224"/>
      <c r="N431" s="225"/>
      <c r="O431" s="88"/>
      <c r="P431" s="88"/>
      <c r="Q431" s="88"/>
      <c r="R431" s="88"/>
      <c r="S431" s="88"/>
      <c r="T431" s="89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131</v>
      </c>
      <c r="AU431" s="20" t="s">
        <v>87</v>
      </c>
    </row>
    <row r="432" s="13" customFormat="1">
      <c r="A432" s="13"/>
      <c r="B432" s="226"/>
      <c r="C432" s="227"/>
      <c r="D432" s="228" t="s">
        <v>143</v>
      </c>
      <c r="E432" s="229" t="s">
        <v>19</v>
      </c>
      <c r="F432" s="230" t="s">
        <v>778</v>
      </c>
      <c r="G432" s="227"/>
      <c r="H432" s="231">
        <v>9</v>
      </c>
      <c r="I432" s="232"/>
      <c r="J432" s="227"/>
      <c r="K432" s="227"/>
      <c r="L432" s="233"/>
      <c r="M432" s="234"/>
      <c r="N432" s="235"/>
      <c r="O432" s="235"/>
      <c r="P432" s="235"/>
      <c r="Q432" s="235"/>
      <c r="R432" s="235"/>
      <c r="S432" s="235"/>
      <c r="T432" s="236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7" t="s">
        <v>143</v>
      </c>
      <c r="AU432" s="237" t="s">
        <v>87</v>
      </c>
      <c r="AV432" s="13" t="s">
        <v>87</v>
      </c>
      <c r="AW432" s="13" t="s">
        <v>37</v>
      </c>
      <c r="AX432" s="13" t="s">
        <v>84</v>
      </c>
      <c r="AY432" s="237" t="s">
        <v>122</v>
      </c>
    </row>
    <row r="433" s="2" customFormat="1" ht="33" customHeight="1">
      <c r="A433" s="41"/>
      <c r="B433" s="42"/>
      <c r="C433" s="208" t="s">
        <v>779</v>
      </c>
      <c r="D433" s="208" t="s">
        <v>124</v>
      </c>
      <c r="E433" s="209" t="s">
        <v>780</v>
      </c>
      <c r="F433" s="210" t="s">
        <v>781</v>
      </c>
      <c r="G433" s="211" t="s">
        <v>184</v>
      </c>
      <c r="H433" s="212">
        <v>4.5</v>
      </c>
      <c r="I433" s="213"/>
      <c r="J433" s="214">
        <f>ROUND(I433*H433,2)</f>
        <v>0</v>
      </c>
      <c r="K433" s="210" t="s">
        <v>128</v>
      </c>
      <c r="L433" s="47"/>
      <c r="M433" s="215" t="s">
        <v>19</v>
      </c>
      <c r="N433" s="216" t="s">
        <v>49</v>
      </c>
      <c r="O433" s="88"/>
      <c r="P433" s="217">
        <f>O433*H433</f>
        <v>0</v>
      </c>
      <c r="Q433" s="217">
        <v>0</v>
      </c>
      <c r="R433" s="217">
        <f>Q433*H433</f>
        <v>0</v>
      </c>
      <c r="S433" s="217">
        <v>0</v>
      </c>
      <c r="T433" s="218">
        <f>S433*H433</f>
        <v>0</v>
      </c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R433" s="219" t="s">
        <v>129</v>
      </c>
      <c r="AT433" s="219" t="s">
        <v>124</v>
      </c>
      <c r="AU433" s="219" t="s">
        <v>87</v>
      </c>
      <c r="AY433" s="20" t="s">
        <v>122</v>
      </c>
      <c r="BE433" s="220">
        <f>IF(N433="základní",J433,0)</f>
        <v>0</v>
      </c>
      <c r="BF433" s="220">
        <f>IF(N433="snížená",J433,0)</f>
        <v>0</v>
      </c>
      <c r="BG433" s="220">
        <f>IF(N433="zákl. přenesená",J433,0)</f>
        <v>0</v>
      </c>
      <c r="BH433" s="220">
        <f>IF(N433="sníž. přenesená",J433,0)</f>
        <v>0</v>
      </c>
      <c r="BI433" s="220">
        <f>IF(N433="nulová",J433,0)</f>
        <v>0</v>
      </c>
      <c r="BJ433" s="20" t="s">
        <v>129</v>
      </c>
      <c r="BK433" s="220">
        <f>ROUND(I433*H433,2)</f>
        <v>0</v>
      </c>
      <c r="BL433" s="20" t="s">
        <v>129</v>
      </c>
      <c r="BM433" s="219" t="s">
        <v>782</v>
      </c>
    </row>
    <row r="434" s="2" customFormat="1">
      <c r="A434" s="41"/>
      <c r="B434" s="42"/>
      <c r="C434" s="43"/>
      <c r="D434" s="221" t="s">
        <v>131</v>
      </c>
      <c r="E434" s="43"/>
      <c r="F434" s="222" t="s">
        <v>783</v>
      </c>
      <c r="G434" s="43"/>
      <c r="H434" s="43"/>
      <c r="I434" s="223"/>
      <c r="J434" s="43"/>
      <c r="K434" s="43"/>
      <c r="L434" s="47"/>
      <c r="M434" s="224"/>
      <c r="N434" s="225"/>
      <c r="O434" s="88"/>
      <c r="P434" s="88"/>
      <c r="Q434" s="88"/>
      <c r="R434" s="88"/>
      <c r="S434" s="88"/>
      <c r="T434" s="89"/>
      <c r="U434" s="41"/>
      <c r="V434" s="41"/>
      <c r="W434" s="41"/>
      <c r="X434" s="41"/>
      <c r="Y434" s="41"/>
      <c r="Z434" s="41"/>
      <c r="AA434" s="41"/>
      <c r="AB434" s="41"/>
      <c r="AC434" s="41"/>
      <c r="AD434" s="41"/>
      <c r="AE434" s="41"/>
      <c r="AT434" s="20" t="s">
        <v>131</v>
      </c>
      <c r="AU434" s="20" t="s">
        <v>87</v>
      </c>
    </row>
    <row r="435" s="13" customFormat="1">
      <c r="A435" s="13"/>
      <c r="B435" s="226"/>
      <c r="C435" s="227"/>
      <c r="D435" s="228" t="s">
        <v>143</v>
      </c>
      <c r="E435" s="229" t="s">
        <v>19</v>
      </c>
      <c r="F435" s="230" t="s">
        <v>273</v>
      </c>
      <c r="G435" s="227"/>
      <c r="H435" s="231">
        <v>4.5</v>
      </c>
      <c r="I435" s="232"/>
      <c r="J435" s="227"/>
      <c r="K435" s="227"/>
      <c r="L435" s="233"/>
      <c r="M435" s="234"/>
      <c r="N435" s="235"/>
      <c r="O435" s="235"/>
      <c r="P435" s="235"/>
      <c r="Q435" s="235"/>
      <c r="R435" s="235"/>
      <c r="S435" s="235"/>
      <c r="T435" s="236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7" t="s">
        <v>143</v>
      </c>
      <c r="AU435" s="237" t="s">
        <v>87</v>
      </c>
      <c r="AV435" s="13" t="s">
        <v>87</v>
      </c>
      <c r="AW435" s="13" t="s">
        <v>37</v>
      </c>
      <c r="AX435" s="13" t="s">
        <v>84</v>
      </c>
      <c r="AY435" s="237" t="s">
        <v>122</v>
      </c>
    </row>
    <row r="436" s="2" customFormat="1" ht="24.15" customHeight="1">
      <c r="A436" s="41"/>
      <c r="B436" s="42"/>
      <c r="C436" s="208" t="s">
        <v>784</v>
      </c>
      <c r="D436" s="208" t="s">
        <v>124</v>
      </c>
      <c r="E436" s="209" t="s">
        <v>785</v>
      </c>
      <c r="F436" s="210" t="s">
        <v>786</v>
      </c>
      <c r="G436" s="211" t="s">
        <v>135</v>
      </c>
      <c r="H436" s="212">
        <v>20</v>
      </c>
      <c r="I436" s="213"/>
      <c r="J436" s="214">
        <f>ROUND(I436*H436,2)</f>
        <v>0</v>
      </c>
      <c r="K436" s="210" t="s">
        <v>19</v>
      </c>
      <c r="L436" s="47"/>
      <c r="M436" s="215" t="s">
        <v>19</v>
      </c>
      <c r="N436" s="216" t="s">
        <v>49</v>
      </c>
      <c r="O436" s="88"/>
      <c r="P436" s="217">
        <f>O436*H436</f>
        <v>0</v>
      </c>
      <c r="Q436" s="217">
        <v>0</v>
      </c>
      <c r="R436" s="217">
        <f>Q436*H436</f>
        <v>0</v>
      </c>
      <c r="S436" s="217">
        <v>0</v>
      </c>
      <c r="T436" s="218">
        <f>S436*H436</f>
        <v>0</v>
      </c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R436" s="219" t="s">
        <v>129</v>
      </c>
      <c r="AT436" s="219" t="s">
        <v>124</v>
      </c>
      <c r="AU436" s="219" t="s">
        <v>87</v>
      </c>
      <c r="AY436" s="20" t="s">
        <v>122</v>
      </c>
      <c r="BE436" s="220">
        <f>IF(N436="základní",J436,0)</f>
        <v>0</v>
      </c>
      <c r="BF436" s="220">
        <f>IF(N436="snížená",J436,0)</f>
        <v>0</v>
      </c>
      <c r="BG436" s="220">
        <f>IF(N436="zákl. přenesená",J436,0)</f>
        <v>0</v>
      </c>
      <c r="BH436" s="220">
        <f>IF(N436="sníž. přenesená",J436,0)</f>
        <v>0</v>
      </c>
      <c r="BI436" s="220">
        <f>IF(N436="nulová",J436,0)</f>
        <v>0</v>
      </c>
      <c r="BJ436" s="20" t="s">
        <v>129</v>
      </c>
      <c r="BK436" s="220">
        <f>ROUND(I436*H436,2)</f>
        <v>0</v>
      </c>
      <c r="BL436" s="20" t="s">
        <v>129</v>
      </c>
      <c r="BM436" s="219" t="s">
        <v>787</v>
      </c>
    </row>
    <row r="437" s="12" customFormat="1" ht="22.8" customHeight="1">
      <c r="A437" s="12"/>
      <c r="B437" s="192"/>
      <c r="C437" s="193"/>
      <c r="D437" s="194" t="s">
        <v>75</v>
      </c>
      <c r="E437" s="206" t="s">
        <v>788</v>
      </c>
      <c r="F437" s="206" t="s">
        <v>789</v>
      </c>
      <c r="G437" s="193"/>
      <c r="H437" s="193"/>
      <c r="I437" s="196"/>
      <c r="J437" s="207">
        <f>BK437</f>
        <v>0</v>
      </c>
      <c r="K437" s="193"/>
      <c r="L437" s="198"/>
      <c r="M437" s="199"/>
      <c r="N437" s="200"/>
      <c r="O437" s="200"/>
      <c r="P437" s="201">
        <f>SUM(P438:P464)</f>
        <v>0</v>
      </c>
      <c r="Q437" s="200"/>
      <c r="R437" s="201">
        <f>SUM(R438:R464)</f>
        <v>0</v>
      </c>
      <c r="S437" s="200"/>
      <c r="T437" s="202">
        <f>SUM(T438:T464)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03" t="s">
        <v>84</v>
      </c>
      <c r="AT437" s="204" t="s">
        <v>75</v>
      </c>
      <c r="AU437" s="204" t="s">
        <v>84</v>
      </c>
      <c r="AY437" s="203" t="s">
        <v>122</v>
      </c>
      <c r="BK437" s="205">
        <f>SUM(BK438:BK464)</f>
        <v>0</v>
      </c>
    </row>
    <row r="438" s="2" customFormat="1" ht="24.15" customHeight="1">
      <c r="A438" s="41"/>
      <c r="B438" s="42"/>
      <c r="C438" s="208" t="s">
        <v>790</v>
      </c>
      <c r="D438" s="208" t="s">
        <v>124</v>
      </c>
      <c r="E438" s="209" t="s">
        <v>791</v>
      </c>
      <c r="F438" s="210" t="s">
        <v>792</v>
      </c>
      <c r="G438" s="211" t="s">
        <v>224</v>
      </c>
      <c r="H438" s="212">
        <v>376.48599999999999</v>
      </c>
      <c r="I438" s="213"/>
      <c r="J438" s="214">
        <f>ROUND(I438*H438,2)</f>
        <v>0</v>
      </c>
      <c r="K438" s="210" t="s">
        <v>128</v>
      </c>
      <c r="L438" s="47"/>
      <c r="M438" s="215" t="s">
        <v>19</v>
      </c>
      <c r="N438" s="216" t="s">
        <v>49</v>
      </c>
      <c r="O438" s="88"/>
      <c r="P438" s="217">
        <f>O438*H438</f>
        <v>0</v>
      </c>
      <c r="Q438" s="217">
        <v>0</v>
      </c>
      <c r="R438" s="217">
        <f>Q438*H438</f>
        <v>0</v>
      </c>
      <c r="S438" s="217">
        <v>0</v>
      </c>
      <c r="T438" s="218">
        <f>S438*H438</f>
        <v>0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19" t="s">
        <v>129</v>
      </c>
      <c r="AT438" s="219" t="s">
        <v>124</v>
      </c>
      <c r="AU438" s="219" t="s">
        <v>87</v>
      </c>
      <c r="AY438" s="20" t="s">
        <v>122</v>
      </c>
      <c r="BE438" s="220">
        <f>IF(N438="základní",J438,0)</f>
        <v>0</v>
      </c>
      <c r="BF438" s="220">
        <f>IF(N438="snížená",J438,0)</f>
        <v>0</v>
      </c>
      <c r="BG438" s="220">
        <f>IF(N438="zákl. přenesená",J438,0)</f>
        <v>0</v>
      </c>
      <c r="BH438" s="220">
        <f>IF(N438="sníž. přenesená",J438,0)</f>
        <v>0</v>
      </c>
      <c r="BI438" s="220">
        <f>IF(N438="nulová",J438,0)</f>
        <v>0</v>
      </c>
      <c r="BJ438" s="20" t="s">
        <v>129</v>
      </c>
      <c r="BK438" s="220">
        <f>ROUND(I438*H438,2)</f>
        <v>0</v>
      </c>
      <c r="BL438" s="20" t="s">
        <v>129</v>
      </c>
      <c r="BM438" s="219" t="s">
        <v>793</v>
      </c>
    </row>
    <row r="439" s="2" customFormat="1">
      <c r="A439" s="41"/>
      <c r="B439" s="42"/>
      <c r="C439" s="43"/>
      <c r="D439" s="221" t="s">
        <v>131</v>
      </c>
      <c r="E439" s="43"/>
      <c r="F439" s="222" t="s">
        <v>794</v>
      </c>
      <c r="G439" s="43"/>
      <c r="H439" s="43"/>
      <c r="I439" s="223"/>
      <c r="J439" s="43"/>
      <c r="K439" s="43"/>
      <c r="L439" s="47"/>
      <c r="M439" s="224"/>
      <c r="N439" s="225"/>
      <c r="O439" s="88"/>
      <c r="P439" s="88"/>
      <c r="Q439" s="88"/>
      <c r="R439" s="88"/>
      <c r="S439" s="88"/>
      <c r="T439" s="89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131</v>
      </c>
      <c r="AU439" s="20" t="s">
        <v>87</v>
      </c>
    </row>
    <row r="440" s="13" customFormat="1">
      <c r="A440" s="13"/>
      <c r="B440" s="226"/>
      <c r="C440" s="227"/>
      <c r="D440" s="228" t="s">
        <v>143</v>
      </c>
      <c r="E440" s="229" t="s">
        <v>19</v>
      </c>
      <c r="F440" s="230" t="s">
        <v>795</v>
      </c>
      <c r="G440" s="227"/>
      <c r="H440" s="231">
        <v>376.48599999999999</v>
      </c>
      <c r="I440" s="232"/>
      <c r="J440" s="227"/>
      <c r="K440" s="227"/>
      <c r="L440" s="233"/>
      <c r="M440" s="234"/>
      <c r="N440" s="235"/>
      <c r="O440" s="235"/>
      <c r="P440" s="235"/>
      <c r="Q440" s="235"/>
      <c r="R440" s="235"/>
      <c r="S440" s="235"/>
      <c r="T440" s="236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7" t="s">
        <v>143</v>
      </c>
      <c r="AU440" s="237" t="s">
        <v>87</v>
      </c>
      <c r="AV440" s="13" t="s">
        <v>87</v>
      </c>
      <c r="AW440" s="13" t="s">
        <v>37</v>
      </c>
      <c r="AX440" s="13" t="s">
        <v>84</v>
      </c>
      <c r="AY440" s="237" t="s">
        <v>122</v>
      </c>
    </row>
    <row r="441" s="2" customFormat="1" ht="24.15" customHeight="1">
      <c r="A441" s="41"/>
      <c r="B441" s="42"/>
      <c r="C441" s="208" t="s">
        <v>796</v>
      </c>
      <c r="D441" s="208" t="s">
        <v>124</v>
      </c>
      <c r="E441" s="209" t="s">
        <v>797</v>
      </c>
      <c r="F441" s="210" t="s">
        <v>798</v>
      </c>
      <c r="G441" s="211" t="s">
        <v>224</v>
      </c>
      <c r="H441" s="212">
        <v>2258.9160000000002</v>
      </c>
      <c r="I441" s="213"/>
      <c r="J441" s="214">
        <f>ROUND(I441*H441,2)</f>
        <v>0</v>
      </c>
      <c r="K441" s="210" t="s">
        <v>128</v>
      </c>
      <c r="L441" s="47"/>
      <c r="M441" s="215" t="s">
        <v>19</v>
      </c>
      <c r="N441" s="216" t="s">
        <v>49</v>
      </c>
      <c r="O441" s="88"/>
      <c r="P441" s="217">
        <f>O441*H441</f>
        <v>0</v>
      </c>
      <c r="Q441" s="217">
        <v>0</v>
      </c>
      <c r="R441" s="217">
        <f>Q441*H441</f>
        <v>0</v>
      </c>
      <c r="S441" s="217">
        <v>0</v>
      </c>
      <c r="T441" s="218">
        <f>S441*H441</f>
        <v>0</v>
      </c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R441" s="219" t="s">
        <v>129</v>
      </c>
      <c r="AT441" s="219" t="s">
        <v>124</v>
      </c>
      <c r="AU441" s="219" t="s">
        <v>87</v>
      </c>
      <c r="AY441" s="20" t="s">
        <v>122</v>
      </c>
      <c r="BE441" s="220">
        <f>IF(N441="základní",J441,0)</f>
        <v>0</v>
      </c>
      <c r="BF441" s="220">
        <f>IF(N441="snížená",J441,0)</f>
        <v>0</v>
      </c>
      <c r="BG441" s="220">
        <f>IF(N441="zákl. přenesená",J441,0)</f>
        <v>0</v>
      </c>
      <c r="BH441" s="220">
        <f>IF(N441="sníž. přenesená",J441,0)</f>
        <v>0</v>
      </c>
      <c r="BI441" s="220">
        <f>IF(N441="nulová",J441,0)</f>
        <v>0</v>
      </c>
      <c r="BJ441" s="20" t="s">
        <v>129</v>
      </c>
      <c r="BK441" s="220">
        <f>ROUND(I441*H441,2)</f>
        <v>0</v>
      </c>
      <c r="BL441" s="20" t="s">
        <v>129</v>
      </c>
      <c r="BM441" s="219" t="s">
        <v>799</v>
      </c>
    </row>
    <row r="442" s="2" customFormat="1">
      <c r="A442" s="41"/>
      <c r="B442" s="42"/>
      <c r="C442" s="43"/>
      <c r="D442" s="221" t="s">
        <v>131</v>
      </c>
      <c r="E442" s="43"/>
      <c r="F442" s="222" t="s">
        <v>800</v>
      </c>
      <c r="G442" s="43"/>
      <c r="H442" s="43"/>
      <c r="I442" s="223"/>
      <c r="J442" s="43"/>
      <c r="K442" s="43"/>
      <c r="L442" s="47"/>
      <c r="M442" s="224"/>
      <c r="N442" s="225"/>
      <c r="O442" s="88"/>
      <c r="P442" s="88"/>
      <c r="Q442" s="88"/>
      <c r="R442" s="88"/>
      <c r="S442" s="88"/>
      <c r="T442" s="89"/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T442" s="20" t="s">
        <v>131</v>
      </c>
      <c r="AU442" s="20" t="s">
        <v>87</v>
      </c>
    </row>
    <row r="443" s="13" customFormat="1">
      <c r="A443" s="13"/>
      <c r="B443" s="226"/>
      <c r="C443" s="227"/>
      <c r="D443" s="228" t="s">
        <v>143</v>
      </c>
      <c r="E443" s="229" t="s">
        <v>19</v>
      </c>
      <c r="F443" s="230" t="s">
        <v>801</v>
      </c>
      <c r="G443" s="227"/>
      <c r="H443" s="231">
        <v>2258.9160000000002</v>
      </c>
      <c r="I443" s="232"/>
      <c r="J443" s="227"/>
      <c r="K443" s="227"/>
      <c r="L443" s="233"/>
      <c r="M443" s="234"/>
      <c r="N443" s="235"/>
      <c r="O443" s="235"/>
      <c r="P443" s="235"/>
      <c r="Q443" s="235"/>
      <c r="R443" s="235"/>
      <c r="S443" s="235"/>
      <c r="T443" s="236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7" t="s">
        <v>143</v>
      </c>
      <c r="AU443" s="237" t="s">
        <v>87</v>
      </c>
      <c r="AV443" s="13" t="s">
        <v>87</v>
      </c>
      <c r="AW443" s="13" t="s">
        <v>37</v>
      </c>
      <c r="AX443" s="13" t="s">
        <v>84</v>
      </c>
      <c r="AY443" s="237" t="s">
        <v>122</v>
      </c>
    </row>
    <row r="444" s="2" customFormat="1" ht="24.15" customHeight="1">
      <c r="A444" s="41"/>
      <c r="B444" s="42"/>
      <c r="C444" s="208" t="s">
        <v>802</v>
      </c>
      <c r="D444" s="208" t="s">
        <v>124</v>
      </c>
      <c r="E444" s="209" t="s">
        <v>803</v>
      </c>
      <c r="F444" s="210" t="s">
        <v>804</v>
      </c>
      <c r="G444" s="211" t="s">
        <v>224</v>
      </c>
      <c r="H444" s="212">
        <v>0.57599999999999996</v>
      </c>
      <c r="I444" s="213"/>
      <c r="J444" s="214">
        <f>ROUND(I444*H444,2)</f>
        <v>0</v>
      </c>
      <c r="K444" s="210" t="s">
        <v>128</v>
      </c>
      <c r="L444" s="47"/>
      <c r="M444" s="215" t="s">
        <v>19</v>
      </c>
      <c r="N444" s="216" t="s">
        <v>49</v>
      </c>
      <c r="O444" s="88"/>
      <c r="P444" s="217">
        <f>O444*H444</f>
        <v>0</v>
      </c>
      <c r="Q444" s="217">
        <v>0</v>
      </c>
      <c r="R444" s="217">
        <f>Q444*H444</f>
        <v>0</v>
      </c>
      <c r="S444" s="217">
        <v>0</v>
      </c>
      <c r="T444" s="218">
        <f>S444*H444</f>
        <v>0</v>
      </c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R444" s="219" t="s">
        <v>129</v>
      </c>
      <c r="AT444" s="219" t="s">
        <v>124</v>
      </c>
      <c r="AU444" s="219" t="s">
        <v>87</v>
      </c>
      <c r="AY444" s="20" t="s">
        <v>122</v>
      </c>
      <c r="BE444" s="220">
        <f>IF(N444="základní",J444,0)</f>
        <v>0</v>
      </c>
      <c r="BF444" s="220">
        <f>IF(N444="snížená",J444,0)</f>
        <v>0</v>
      </c>
      <c r="BG444" s="220">
        <f>IF(N444="zákl. přenesená",J444,0)</f>
        <v>0</v>
      </c>
      <c r="BH444" s="220">
        <f>IF(N444="sníž. přenesená",J444,0)</f>
        <v>0</v>
      </c>
      <c r="BI444" s="220">
        <f>IF(N444="nulová",J444,0)</f>
        <v>0</v>
      </c>
      <c r="BJ444" s="20" t="s">
        <v>129</v>
      </c>
      <c r="BK444" s="220">
        <f>ROUND(I444*H444,2)</f>
        <v>0</v>
      </c>
      <c r="BL444" s="20" t="s">
        <v>129</v>
      </c>
      <c r="BM444" s="219" t="s">
        <v>805</v>
      </c>
    </row>
    <row r="445" s="2" customFormat="1">
      <c r="A445" s="41"/>
      <c r="B445" s="42"/>
      <c r="C445" s="43"/>
      <c r="D445" s="221" t="s">
        <v>131</v>
      </c>
      <c r="E445" s="43"/>
      <c r="F445" s="222" t="s">
        <v>806</v>
      </c>
      <c r="G445" s="43"/>
      <c r="H445" s="43"/>
      <c r="I445" s="223"/>
      <c r="J445" s="43"/>
      <c r="K445" s="43"/>
      <c r="L445" s="47"/>
      <c r="M445" s="224"/>
      <c r="N445" s="225"/>
      <c r="O445" s="88"/>
      <c r="P445" s="88"/>
      <c r="Q445" s="88"/>
      <c r="R445" s="88"/>
      <c r="S445" s="88"/>
      <c r="T445" s="89"/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T445" s="20" t="s">
        <v>131</v>
      </c>
      <c r="AU445" s="20" t="s">
        <v>87</v>
      </c>
    </row>
    <row r="446" s="13" customFormat="1">
      <c r="A446" s="13"/>
      <c r="B446" s="226"/>
      <c r="C446" s="227"/>
      <c r="D446" s="228" t="s">
        <v>143</v>
      </c>
      <c r="E446" s="229" t="s">
        <v>19</v>
      </c>
      <c r="F446" s="230" t="s">
        <v>807</v>
      </c>
      <c r="G446" s="227"/>
      <c r="H446" s="231">
        <v>0.57599999999999996</v>
      </c>
      <c r="I446" s="232"/>
      <c r="J446" s="227"/>
      <c r="K446" s="227"/>
      <c r="L446" s="233"/>
      <c r="M446" s="234"/>
      <c r="N446" s="235"/>
      <c r="O446" s="235"/>
      <c r="P446" s="235"/>
      <c r="Q446" s="235"/>
      <c r="R446" s="235"/>
      <c r="S446" s="235"/>
      <c r="T446" s="236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37" t="s">
        <v>143</v>
      </c>
      <c r="AU446" s="237" t="s">
        <v>87</v>
      </c>
      <c r="AV446" s="13" t="s">
        <v>87</v>
      </c>
      <c r="AW446" s="13" t="s">
        <v>37</v>
      </c>
      <c r="AX446" s="13" t="s">
        <v>84</v>
      </c>
      <c r="AY446" s="237" t="s">
        <v>122</v>
      </c>
    </row>
    <row r="447" s="2" customFormat="1" ht="24.15" customHeight="1">
      <c r="A447" s="41"/>
      <c r="B447" s="42"/>
      <c r="C447" s="208" t="s">
        <v>808</v>
      </c>
      <c r="D447" s="208" t="s">
        <v>124</v>
      </c>
      <c r="E447" s="209" t="s">
        <v>809</v>
      </c>
      <c r="F447" s="210" t="s">
        <v>798</v>
      </c>
      <c r="G447" s="211" t="s">
        <v>224</v>
      </c>
      <c r="H447" s="212">
        <v>3.456</v>
      </c>
      <c r="I447" s="213"/>
      <c r="J447" s="214">
        <f>ROUND(I447*H447,2)</f>
        <v>0</v>
      </c>
      <c r="K447" s="210" t="s">
        <v>128</v>
      </c>
      <c r="L447" s="47"/>
      <c r="M447" s="215" t="s">
        <v>19</v>
      </c>
      <c r="N447" s="216" t="s">
        <v>49</v>
      </c>
      <c r="O447" s="88"/>
      <c r="P447" s="217">
        <f>O447*H447</f>
        <v>0</v>
      </c>
      <c r="Q447" s="217">
        <v>0</v>
      </c>
      <c r="R447" s="217">
        <f>Q447*H447</f>
        <v>0</v>
      </c>
      <c r="S447" s="217">
        <v>0</v>
      </c>
      <c r="T447" s="218">
        <f>S447*H447</f>
        <v>0</v>
      </c>
      <c r="U447" s="41"/>
      <c r="V447" s="41"/>
      <c r="W447" s="41"/>
      <c r="X447" s="41"/>
      <c r="Y447" s="41"/>
      <c r="Z447" s="41"/>
      <c r="AA447" s="41"/>
      <c r="AB447" s="41"/>
      <c r="AC447" s="41"/>
      <c r="AD447" s="41"/>
      <c r="AE447" s="41"/>
      <c r="AR447" s="219" t="s">
        <v>129</v>
      </c>
      <c r="AT447" s="219" t="s">
        <v>124</v>
      </c>
      <c r="AU447" s="219" t="s">
        <v>87</v>
      </c>
      <c r="AY447" s="20" t="s">
        <v>122</v>
      </c>
      <c r="BE447" s="220">
        <f>IF(N447="základní",J447,0)</f>
        <v>0</v>
      </c>
      <c r="BF447" s="220">
        <f>IF(N447="snížená",J447,0)</f>
        <v>0</v>
      </c>
      <c r="BG447" s="220">
        <f>IF(N447="zákl. přenesená",J447,0)</f>
        <v>0</v>
      </c>
      <c r="BH447" s="220">
        <f>IF(N447="sníž. přenesená",J447,0)</f>
        <v>0</v>
      </c>
      <c r="BI447" s="220">
        <f>IF(N447="nulová",J447,0)</f>
        <v>0</v>
      </c>
      <c r="BJ447" s="20" t="s">
        <v>129</v>
      </c>
      <c r="BK447" s="220">
        <f>ROUND(I447*H447,2)</f>
        <v>0</v>
      </c>
      <c r="BL447" s="20" t="s">
        <v>129</v>
      </c>
      <c r="BM447" s="219" t="s">
        <v>810</v>
      </c>
    </row>
    <row r="448" s="2" customFormat="1">
      <c r="A448" s="41"/>
      <c r="B448" s="42"/>
      <c r="C448" s="43"/>
      <c r="D448" s="221" t="s">
        <v>131</v>
      </c>
      <c r="E448" s="43"/>
      <c r="F448" s="222" t="s">
        <v>811</v>
      </c>
      <c r="G448" s="43"/>
      <c r="H448" s="43"/>
      <c r="I448" s="223"/>
      <c r="J448" s="43"/>
      <c r="K448" s="43"/>
      <c r="L448" s="47"/>
      <c r="M448" s="224"/>
      <c r="N448" s="225"/>
      <c r="O448" s="88"/>
      <c r="P448" s="88"/>
      <c r="Q448" s="88"/>
      <c r="R448" s="88"/>
      <c r="S448" s="88"/>
      <c r="T448" s="89"/>
      <c r="U448" s="41"/>
      <c r="V448" s="41"/>
      <c r="W448" s="41"/>
      <c r="X448" s="41"/>
      <c r="Y448" s="41"/>
      <c r="Z448" s="41"/>
      <c r="AA448" s="41"/>
      <c r="AB448" s="41"/>
      <c r="AC448" s="41"/>
      <c r="AD448" s="41"/>
      <c r="AE448" s="41"/>
      <c r="AT448" s="20" t="s">
        <v>131</v>
      </c>
      <c r="AU448" s="20" t="s">
        <v>87</v>
      </c>
    </row>
    <row r="449" s="13" customFormat="1">
      <c r="A449" s="13"/>
      <c r="B449" s="226"/>
      <c r="C449" s="227"/>
      <c r="D449" s="228" t="s">
        <v>143</v>
      </c>
      <c r="E449" s="229" t="s">
        <v>19</v>
      </c>
      <c r="F449" s="230" t="s">
        <v>812</v>
      </c>
      <c r="G449" s="227"/>
      <c r="H449" s="231">
        <v>3.456</v>
      </c>
      <c r="I449" s="232"/>
      <c r="J449" s="227"/>
      <c r="K449" s="227"/>
      <c r="L449" s="233"/>
      <c r="M449" s="234"/>
      <c r="N449" s="235"/>
      <c r="O449" s="235"/>
      <c r="P449" s="235"/>
      <c r="Q449" s="235"/>
      <c r="R449" s="235"/>
      <c r="S449" s="235"/>
      <c r="T449" s="236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7" t="s">
        <v>143</v>
      </c>
      <c r="AU449" s="237" t="s">
        <v>87</v>
      </c>
      <c r="AV449" s="13" t="s">
        <v>87</v>
      </c>
      <c r="AW449" s="13" t="s">
        <v>37</v>
      </c>
      <c r="AX449" s="13" t="s">
        <v>84</v>
      </c>
      <c r="AY449" s="237" t="s">
        <v>122</v>
      </c>
    </row>
    <row r="450" s="2" customFormat="1" ht="24.15" customHeight="1">
      <c r="A450" s="41"/>
      <c r="B450" s="42"/>
      <c r="C450" s="208" t="s">
        <v>813</v>
      </c>
      <c r="D450" s="208" t="s">
        <v>124</v>
      </c>
      <c r="E450" s="209" t="s">
        <v>814</v>
      </c>
      <c r="F450" s="210" t="s">
        <v>815</v>
      </c>
      <c r="G450" s="211" t="s">
        <v>224</v>
      </c>
      <c r="H450" s="212">
        <v>1.425</v>
      </c>
      <c r="I450" s="213"/>
      <c r="J450" s="214">
        <f>ROUND(I450*H450,2)</f>
        <v>0</v>
      </c>
      <c r="K450" s="210" t="s">
        <v>128</v>
      </c>
      <c r="L450" s="47"/>
      <c r="M450" s="215" t="s">
        <v>19</v>
      </c>
      <c r="N450" s="216" t="s">
        <v>49</v>
      </c>
      <c r="O450" s="88"/>
      <c r="P450" s="217">
        <f>O450*H450</f>
        <v>0</v>
      </c>
      <c r="Q450" s="217">
        <v>0</v>
      </c>
      <c r="R450" s="217">
        <f>Q450*H450</f>
        <v>0</v>
      </c>
      <c r="S450" s="217">
        <v>0</v>
      </c>
      <c r="T450" s="218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19" t="s">
        <v>129</v>
      </c>
      <c r="AT450" s="219" t="s">
        <v>124</v>
      </c>
      <c r="AU450" s="219" t="s">
        <v>87</v>
      </c>
      <c r="AY450" s="20" t="s">
        <v>122</v>
      </c>
      <c r="BE450" s="220">
        <f>IF(N450="základní",J450,0)</f>
        <v>0</v>
      </c>
      <c r="BF450" s="220">
        <f>IF(N450="snížená",J450,0)</f>
        <v>0</v>
      </c>
      <c r="BG450" s="220">
        <f>IF(N450="zákl. přenesená",J450,0)</f>
        <v>0</v>
      </c>
      <c r="BH450" s="220">
        <f>IF(N450="sníž. přenesená",J450,0)</f>
        <v>0</v>
      </c>
      <c r="BI450" s="220">
        <f>IF(N450="nulová",J450,0)</f>
        <v>0</v>
      </c>
      <c r="BJ450" s="20" t="s">
        <v>129</v>
      </c>
      <c r="BK450" s="220">
        <f>ROUND(I450*H450,2)</f>
        <v>0</v>
      </c>
      <c r="BL450" s="20" t="s">
        <v>129</v>
      </c>
      <c r="BM450" s="219" t="s">
        <v>816</v>
      </c>
    </row>
    <row r="451" s="2" customFormat="1">
      <c r="A451" s="41"/>
      <c r="B451" s="42"/>
      <c r="C451" s="43"/>
      <c r="D451" s="221" t="s">
        <v>131</v>
      </c>
      <c r="E451" s="43"/>
      <c r="F451" s="222" t="s">
        <v>817</v>
      </c>
      <c r="G451" s="43"/>
      <c r="H451" s="43"/>
      <c r="I451" s="223"/>
      <c r="J451" s="43"/>
      <c r="K451" s="43"/>
      <c r="L451" s="47"/>
      <c r="M451" s="224"/>
      <c r="N451" s="225"/>
      <c r="O451" s="88"/>
      <c r="P451" s="88"/>
      <c r="Q451" s="88"/>
      <c r="R451" s="88"/>
      <c r="S451" s="88"/>
      <c r="T451" s="89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131</v>
      </c>
      <c r="AU451" s="20" t="s">
        <v>87</v>
      </c>
    </row>
    <row r="452" s="13" customFormat="1">
      <c r="A452" s="13"/>
      <c r="B452" s="226"/>
      <c r="C452" s="227"/>
      <c r="D452" s="228" t="s">
        <v>143</v>
      </c>
      <c r="E452" s="229" t="s">
        <v>19</v>
      </c>
      <c r="F452" s="230" t="s">
        <v>818</v>
      </c>
      <c r="G452" s="227"/>
      <c r="H452" s="231">
        <v>1.425</v>
      </c>
      <c r="I452" s="232"/>
      <c r="J452" s="227"/>
      <c r="K452" s="227"/>
      <c r="L452" s="233"/>
      <c r="M452" s="234"/>
      <c r="N452" s="235"/>
      <c r="O452" s="235"/>
      <c r="P452" s="235"/>
      <c r="Q452" s="235"/>
      <c r="R452" s="235"/>
      <c r="S452" s="235"/>
      <c r="T452" s="236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7" t="s">
        <v>143</v>
      </c>
      <c r="AU452" s="237" t="s">
        <v>87</v>
      </c>
      <c r="AV452" s="13" t="s">
        <v>87</v>
      </c>
      <c r="AW452" s="13" t="s">
        <v>37</v>
      </c>
      <c r="AX452" s="13" t="s">
        <v>84</v>
      </c>
      <c r="AY452" s="237" t="s">
        <v>122</v>
      </c>
    </row>
    <row r="453" s="2" customFormat="1" ht="24.15" customHeight="1">
      <c r="A453" s="41"/>
      <c r="B453" s="42"/>
      <c r="C453" s="208" t="s">
        <v>819</v>
      </c>
      <c r="D453" s="208" t="s">
        <v>124</v>
      </c>
      <c r="E453" s="209" t="s">
        <v>820</v>
      </c>
      <c r="F453" s="210" t="s">
        <v>821</v>
      </c>
      <c r="G453" s="211" t="s">
        <v>224</v>
      </c>
      <c r="H453" s="212">
        <v>8.5500000000000007</v>
      </c>
      <c r="I453" s="213"/>
      <c r="J453" s="214">
        <f>ROUND(I453*H453,2)</f>
        <v>0</v>
      </c>
      <c r="K453" s="210" t="s">
        <v>128</v>
      </c>
      <c r="L453" s="47"/>
      <c r="M453" s="215" t="s">
        <v>19</v>
      </c>
      <c r="N453" s="216" t="s">
        <v>49</v>
      </c>
      <c r="O453" s="88"/>
      <c r="P453" s="217">
        <f>O453*H453</f>
        <v>0</v>
      </c>
      <c r="Q453" s="217">
        <v>0</v>
      </c>
      <c r="R453" s="217">
        <f>Q453*H453</f>
        <v>0</v>
      </c>
      <c r="S453" s="217">
        <v>0</v>
      </c>
      <c r="T453" s="218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19" t="s">
        <v>129</v>
      </c>
      <c r="AT453" s="219" t="s">
        <v>124</v>
      </c>
      <c r="AU453" s="219" t="s">
        <v>87</v>
      </c>
      <c r="AY453" s="20" t="s">
        <v>122</v>
      </c>
      <c r="BE453" s="220">
        <f>IF(N453="základní",J453,0)</f>
        <v>0</v>
      </c>
      <c r="BF453" s="220">
        <f>IF(N453="snížená",J453,0)</f>
        <v>0</v>
      </c>
      <c r="BG453" s="220">
        <f>IF(N453="zákl. přenesená",J453,0)</f>
        <v>0</v>
      </c>
      <c r="BH453" s="220">
        <f>IF(N453="sníž. přenesená",J453,0)</f>
        <v>0</v>
      </c>
      <c r="BI453" s="220">
        <f>IF(N453="nulová",J453,0)</f>
        <v>0</v>
      </c>
      <c r="BJ453" s="20" t="s">
        <v>129</v>
      </c>
      <c r="BK453" s="220">
        <f>ROUND(I453*H453,2)</f>
        <v>0</v>
      </c>
      <c r="BL453" s="20" t="s">
        <v>129</v>
      </c>
      <c r="BM453" s="219" t="s">
        <v>822</v>
      </c>
    </row>
    <row r="454" s="2" customFormat="1">
      <c r="A454" s="41"/>
      <c r="B454" s="42"/>
      <c r="C454" s="43"/>
      <c r="D454" s="221" t="s">
        <v>131</v>
      </c>
      <c r="E454" s="43"/>
      <c r="F454" s="222" t="s">
        <v>823</v>
      </c>
      <c r="G454" s="43"/>
      <c r="H454" s="43"/>
      <c r="I454" s="223"/>
      <c r="J454" s="43"/>
      <c r="K454" s="43"/>
      <c r="L454" s="47"/>
      <c r="M454" s="224"/>
      <c r="N454" s="225"/>
      <c r="O454" s="88"/>
      <c r="P454" s="88"/>
      <c r="Q454" s="88"/>
      <c r="R454" s="88"/>
      <c r="S454" s="88"/>
      <c r="T454" s="89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131</v>
      </c>
      <c r="AU454" s="20" t="s">
        <v>87</v>
      </c>
    </row>
    <row r="455" s="13" customFormat="1">
      <c r="A455" s="13"/>
      <c r="B455" s="226"/>
      <c r="C455" s="227"/>
      <c r="D455" s="228" t="s">
        <v>143</v>
      </c>
      <c r="E455" s="229" t="s">
        <v>19</v>
      </c>
      <c r="F455" s="230" t="s">
        <v>824</v>
      </c>
      <c r="G455" s="227"/>
      <c r="H455" s="231">
        <v>8.5500000000000007</v>
      </c>
      <c r="I455" s="232"/>
      <c r="J455" s="227"/>
      <c r="K455" s="227"/>
      <c r="L455" s="233"/>
      <c r="M455" s="234"/>
      <c r="N455" s="235"/>
      <c r="O455" s="235"/>
      <c r="P455" s="235"/>
      <c r="Q455" s="235"/>
      <c r="R455" s="235"/>
      <c r="S455" s="235"/>
      <c r="T455" s="236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7" t="s">
        <v>143</v>
      </c>
      <c r="AU455" s="237" t="s">
        <v>87</v>
      </c>
      <c r="AV455" s="13" t="s">
        <v>87</v>
      </c>
      <c r="AW455" s="13" t="s">
        <v>37</v>
      </c>
      <c r="AX455" s="13" t="s">
        <v>84</v>
      </c>
      <c r="AY455" s="237" t="s">
        <v>122</v>
      </c>
    </row>
    <row r="456" s="2" customFormat="1" ht="24.15" customHeight="1">
      <c r="A456" s="41"/>
      <c r="B456" s="42"/>
      <c r="C456" s="208" t="s">
        <v>825</v>
      </c>
      <c r="D456" s="208" t="s">
        <v>124</v>
      </c>
      <c r="E456" s="209" t="s">
        <v>826</v>
      </c>
      <c r="F456" s="210" t="s">
        <v>827</v>
      </c>
      <c r="G456" s="211" t="s">
        <v>224</v>
      </c>
      <c r="H456" s="212">
        <v>146.30099999999999</v>
      </c>
      <c r="I456" s="213"/>
      <c r="J456" s="214">
        <f>ROUND(I456*H456,2)</f>
        <v>0</v>
      </c>
      <c r="K456" s="210" t="s">
        <v>128</v>
      </c>
      <c r="L456" s="47"/>
      <c r="M456" s="215" t="s">
        <v>19</v>
      </c>
      <c r="N456" s="216" t="s">
        <v>49</v>
      </c>
      <c r="O456" s="88"/>
      <c r="P456" s="217">
        <f>O456*H456</f>
        <v>0</v>
      </c>
      <c r="Q456" s="217">
        <v>0</v>
      </c>
      <c r="R456" s="217">
        <f>Q456*H456</f>
        <v>0</v>
      </c>
      <c r="S456" s="217">
        <v>0</v>
      </c>
      <c r="T456" s="218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19" t="s">
        <v>129</v>
      </c>
      <c r="AT456" s="219" t="s">
        <v>124</v>
      </c>
      <c r="AU456" s="219" t="s">
        <v>87</v>
      </c>
      <c r="AY456" s="20" t="s">
        <v>122</v>
      </c>
      <c r="BE456" s="220">
        <f>IF(N456="základní",J456,0)</f>
        <v>0</v>
      </c>
      <c r="BF456" s="220">
        <f>IF(N456="snížená",J456,0)</f>
        <v>0</v>
      </c>
      <c r="BG456" s="220">
        <f>IF(N456="zákl. přenesená",J456,0)</f>
        <v>0</v>
      </c>
      <c r="BH456" s="220">
        <f>IF(N456="sníž. přenesená",J456,0)</f>
        <v>0</v>
      </c>
      <c r="BI456" s="220">
        <f>IF(N456="nulová",J456,0)</f>
        <v>0</v>
      </c>
      <c r="BJ456" s="20" t="s">
        <v>129</v>
      </c>
      <c r="BK456" s="220">
        <f>ROUND(I456*H456,2)</f>
        <v>0</v>
      </c>
      <c r="BL456" s="20" t="s">
        <v>129</v>
      </c>
      <c r="BM456" s="219" t="s">
        <v>828</v>
      </c>
    </row>
    <row r="457" s="2" customFormat="1">
      <c r="A457" s="41"/>
      <c r="B457" s="42"/>
      <c r="C457" s="43"/>
      <c r="D457" s="221" t="s">
        <v>131</v>
      </c>
      <c r="E457" s="43"/>
      <c r="F457" s="222" t="s">
        <v>829</v>
      </c>
      <c r="G457" s="43"/>
      <c r="H457" s="43"/>
      <c r="I457" s="223"/>
      <c r="J457" s="43"/>
      <c r="K457" s="43"/>
      <c r="L457" s="47"/>
      <c r="M457" s="224"/>
      <c r="N457" s="225"/>
      <c r="O457" s="88"/>
      <c r="P457" s="88"/>
      <c r="Q457" s="88"/>
      <c r="R457" s="88"/>
      <c r="S457" s="88"/>
      <c r="T457" s="89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131</v>
      </c>
      <c r="AU457" s="20" t="s">
        <v>87</v>
      </c>
    </row>
    <row r="458" s="13" customFormat="1">
      <c r="A458" s="13"/>
      <c r="B458" s="226"/>
      <c r="C458" s="227"/>
      <c r="D458" s="228" t="s">
        <v>143</v>
      </c>
      <c r="E458" s="229" t="s">
        <v>19</v>
      </c>
      <c r="F458" s="230" t="s">
        <v>830</v>
      </c>
      <c r="G458" s="227"/>
      <c r="H458" s="231">
        <v>146.30099999999999</v>
      </c>
      <c r="I458" s="232"/>
      <c r="J458" s="227"/>
      <c r="K458" s="227"/>
      <c r="L458" s="233"/>
      <c r="M458" s="234"/>
      <c r="N458" s="235"/>
      <c r="O458" s="235"/>
      <c r="P458" s="235"/>
      <c r="Q458" s="235"/>
      <c r="R458" s="235"/>
      <c r="S458" s="235"/>
      <c r="T458" s="236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7" t="s">
        <v>143</v>
      </c>
      <c r="AU458" s="237" t="s">
        <v>87</v>
      </c>
      <c r="AV458" s="13" t="s">
        <v>87</v>
      </c>
      <c r="AW458" s="13" t="s">
        <v>37</v>
      </c>
      <c r="AX458" s="13" t="s">
        <v>84</v>
      </c>
      <c r="AY458" s="237" t="s">
        <v>122</v>
      </c>
    </row>
    <row r="459" s="2" customFormat="1" ht="24.15" customHeight="1">
      <c r="A459" s="41"/>
      <c r="B459" s="42"/>
      <c r="C459" s="208" t="s">
        <v>831</v>
      </c>
      <c r="D459" s="208" t="s">
        <v>124</v>
      </c>
      <c r="E459" s="209" t="s">
        <v>832</v>
      </c>
      <c r="F459" s="210" t="s">
        <v>223</v>
      </c>
      <c r="G459" s="211" t="s">
        <v>224</v>
      </c>
      <c r="H459" s="212">
        <v>127.237</v>
      </c>
      <c r="I459" s="213"/>
      <c r="J459" s="214">
        <f>ROUND(I459*H459,2)</f>
        <v>0</v>
      </c>
      <c r="K459" s="210" t="s">
        <v>128</v>
      </c>
      <c r="L459" s="47"/>
      <c r="M459" s="215" t="s">
        <v>19</v>
      </c>
      <c r="N459" s="216" t="s">
        <v>49</v>
      </c>
      <c r="O459" s="88"/>
      <c r="P459" s="217">
        <f>O459*H459</f>
        <v>0</v>
      </c>
      <c r="Q459" s="217">
        <v>0</v>
      </c>
      <c r="R459" s="217">
        <f>Q459*H459</f>
        <v>0</v>
      </c>
      <c r="S459" s="217">
        <v>0</v>
      </c>
      <c r="T459" s="218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19" t="s">
        <v>129</v>
      </c>
      <c r="AT459" s="219" t="s">
        <v>124</v>
      </c>
      <c r="AU459" s="219" t="s">
        <v>87</v>
      </c>
      <c r="AY459" s="20" t="s">
        <v>122</v>
      </c>
      <c r="BE459" s="220">
        <f>IF(N459="základní",J459,0)</f>
        <v>0</v>
      </c>
      <c r="BF459" s="220">
        <f>IF(N459="snížená",J459,0)</f>
        <v>0</v>
      </c>
      <c r="BG459" s="220">
        <f>IF(N459="zákl. přenesená",J459,0)</f>
        <v>0</v>
      </c>
      <c r="BH459" s="220">
        <f>IF(N459="sníž. přenesená",J459,0)</f>
        <v>0</v>
      </c>
      <c r="BI459" s="220">
        <f>IF(N459="nulová",J459,0)</f>
        <v>0</v>
      </c>
      <c r="BJ459" s="20" t="s">
        <v>129</v>
      </c>
      <c r="BK459" s="220">
        <f>ROUND(I459*H459,2)</f>
        <v>0</v>
      </c>
      <c r="BL459" s="20" t="s">
        <v>129</v>
      </c>
      <c r="BM459" s="219" t="s">
        <v>833</v>
      </c>
    </row>
    <row r="460" s="2" customFormat="1">
      <c r="A460" s="41"/>
      <c r="B460" s="42"/>
      <c r="C460" s="43"/>
      <c r="D460" s="221" t="s">
        <v>131</v>
      </c>
      <c r="E460" s="43"/>
      <c r="F460" s="222" t="s">
        <v>834</v>
      </c>
      <c r="G460" s="43"/>
      <c r="H460" s="43"/>
      <c r="I460" s="223"/>
      <c r="J460" s="43"/>
      <c r="K460" s="43"/>
      <c r="L460" s="47"/>
      <c r="M460" s="224"/>
      <c r="N460" s="225"/>
      <c r="O460" s="88"/>
      <c r="P460" s="88"/>
      <c r="Q460" s="88"/>
      <c r="R460" s="88"/>
      <c r="S460" s="88"/>
      <c r="T460" s="89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131</v>
      </c>
      <c r="AU460" s="20" t="s">
        <v>87</v>
      </c>
    </row>
    <row r="461" s="13" customFormat="1">
      <c r="A461" s="13"/>
      <c r="B461" s="226"/>
      <c r="C461" s="227"/>
      <c r="D461" s="228" t="s">
        <v>143</v>
      </c>
      <c r="E461" s="229" t="s">
        <v>19</v>
      </c>
      <c r="F461" s="230" t="s">
        <v>835</v>
      </c>
      <c r="G461" s="227"/>
      <c r="H461" s="231">
        <v>127.237</v>
      </c>
      <c r="I461" s="232"/>
      <c r="J461" s="227"/>
      <c r="K461" s="227"/>
      <c r="L461" s="233"/>
      <c r="M461" s="234"/>
      <c r="N461" s="235"/>
      <c r="O461" s="235"/>
      <c r="P461" s="235"/>
      <c r="Q461" s="235"/>
      <c r="R461" s="235"/>
      <c r="S461" s="235"/>
      <c r="T461" s="23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7" t="s">
        <v>143</v>
      </c>
      <c r="AU461" s="237" t="s">
        <v>87</v>
      </c>
      <c r="AV461" s="13" t="s">
        <v>87</v>
      </c>
      <c r="AW461" s="13" t="s">
        <v>37</v>
      </c>
      <c r="AX461" s="13" t="s">
        <v>84</v>
      </c>
      <c r="AY461" s="237" t="s">
        <v>122</v>
      </c>
    </row>
    <row r="462" s="2" customFormat="1" ht="24.15" customHeight="1">
      <c r="A462" s="41"/>
      <c r="B462" s="42"/>
      <c r="C462" s="208" t="s">
        <v>836</v>
      </c>
      <c r="D462" s="208" t="s">
        <v>124</v>
      </c>
      <c r="E462" s="209" t="s">
        <v>837</v>
      </c>
      <c r="F462" s="210" t="s">
        <v>838</v>
      </c>
      <c r="G462" s="211" t="s">
        <v>224</v>
      </c>
      <c r="H462" s="212">
        <v>104.949</v>
      </c>
      <c r="I462" s="213"/>
      <c r="J462" s="214">
        <f>ROUND(I462*H462,2)</f>
        <v>0</v>
      </c>
      <c r="K462" s="210" t="s">
        <v>128</v>
      </c>
      <c r="L462" s="47"/>
      <c r="M462" s="215" t="s">
        <v>19</v>
      </c>
      <c r="N462" s="216" t="s">
        <v>49</v>
      </c>
      <c r="O462" s="88"/>
      <c r="P462" s="217">
        <f>O462*H462</f>
        <v>0</v>
      </c>
      <c r="Q462" s="217">
        <v>0</v>
      </c>
      <c r="R462" s="217">
        <f>Q462*H462</f>
        <v>0</v>
      </c>
      <c r="S462" s="217">
        <v>0</v>
      </c>
      <c r="T462" s="218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19" t="s">
        <v>129</v>
      </c>
      <c r="AT462" s="219" t="s">
        <v>124</v>
      </c>
      <c r="AU462" s="219" t="s">
        <v>87</v>
      </c>
      <c r="AY462" s="20" t="s">
        <v>122</v>
      </c>
      <c r="BE462" s="220">
        <f>IF(N462="základní",J462,0)</f>
        <v>0</v>
      </c>
      <c r="BF462" s="220">
        <f>IF(N462="snížená",J462,0)</f>
        <v>0</v>
      </c>
      <c r="BG462" s="220">
        <f>IF(N462="zákl. přenesená",J462,0)</f>
        <v>0</v>
      </c>
      <c r="BH462" s="220">
        <f>IF(N462="sníž. přenesená",J462,0)</f>
        <v>0</v>
      </c>
      <c r="BI462" s="220">
        <f>IF(N462="nulová",J462,0)</f>
        <v>0</v>
      </c>
      <c r="BJ462" s="20" t="s">
        <v>129</v>
      </c>
      <c r="BK462" s="220">
        <f>ROUND(I462*H462,2)</f>
        <v>0</v>
      </c>
      <c r="BL462" s="20" t="s">
        <v>129</v>
      </c>
      <c r="BM462" s="219" t="s">
        <v>839</v>
      </c>
    </row>
    <row r="463" s="2" customFormat="1">
      <c r="A463" s="41"/>
      <c r="B463" s="42"/>
      <c r="C463" s="43"/>
      <c r="D463" s="221" t="s">
        <v>131</v>
      </c>
      <c r="E463" s="43"/>
      <c r="F463" s="222" t="s">
        <v>840</v>
      </c>
      <c r="G463" s="43"/>
      <c r="H463" s="43"/>
      <c r="I463" s="223"/>
      <c r="J463" s="43"/>
      <c r="K463" s="43"/>
      <c r="L463" s="47"/>
      <c r="M463" s="224"/>
      <c r="N463" s="225"/>
      <c r="O463" s="88"/>
      <c r="P463" s="88"/>
      <c r="Q463" s="88"/>
      <c r="R463" s="88"/>
      <c r="S463" s="88"/>
      <c r="T463" s="89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131</v>
      </c>
      <c r="AU463" s="20" t="s">
        <v>87</v>
      </c>
    </row>
    <row r="464" s="13" customFormat="1">
      <c r="A464" s="13"/>
      <c r="B464" s="226"/>
      <c r="C464" s="227"/>
      <c r="D464" s="228" t="s">
        <v>143</v>
      </c>
      <c r="E464" s="229" t="s">
        <v>19</v>
      </c>
      <c r="F464" s="230" t="s">
        <v>841</v>
      </c>
      <c r="G464" s="227"/>
      <c r="H464" s="231">
        <v>104.949</v>
      </c>
      <c r="I464" s="232"/>
      <c r="J464" s="227"/>
      <c r="K464" s="227"/>
      <c r="L464" s="233"/>
      <c r="M464" s="234"/>
      <c r="N464" s="235"/>
      <c r="O464" s="235"/>
      <c r="P464" s="235"/>
      <c r="Q464" s="235"/>
      <c r="R464" s="235"/>
      <c r="S464" s="235"/>
      <c r="T464" s="236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7" t="s">
        <v>143</v>
      </c>
      <c r="AU464" s="237" t="s">
        <v>87</v>
      </c>
      <c r="AV464" s="13" t="s">
        <v>87</v>
      </c>
      <c r="AW464" s="13" t="s">
        <v>37</v>
      </c>
      <c r="AX464" s="13" t="s">
        <v>84</v>
      </c>
      <c r="AY464" s="237" t="s">
        <v>122</v>
      </c>
    </row>
    <row r="465" s="12" customFormat="1" ht="22.8" customHeight="1">
      <c r="A465" s="12"/>
      <c r="B465" s="192"/>
      <c r="C465" s="193"/>
      <c r="D465" s="194" t="s">
        <v>75</v>
      </c>
      <c r="E465" s="206" t="s">
        <v>842</v>
      </c>
      <c r="F465" s="206" t="s">
        <v>843</v>
      </c>
      <c r="G465" s="193"/>
      <c r="H465" s="193"/>
      <c r="I465" s="196"/>
      <c r="J465" s="207">
        <f>BK465</f>
        <v>0</v>
      </c>
      <c r="K465" s="193"/>
      <c r="L465" s="198"/>
      <c r="M465" s="199"/>
      <c r="N465" s="200"/>
      <c r="O465" s="200"/>
      <c r="P465" s="201">
        <f>SUM(P466:P468)</f>
        <v>0</v>
      </c>
      <c r="Q465" s="200"/>
      <c r="R465" s="201">
        <f>SUM(R466:R468)</f>
        <v>0</v>
      </c>
      <c r="S465" s="200"/>
      <c r="T465" s="202">
        <f>SUM(T466:T468)</f>
        <v>0</v>
      </c>
      <c r="U465" s="12"/>
      <c r="V465" s="12"/>
      <c r="W465" s="12"/>
      <c r="X465" s="12"/>
      <c r="Y465" s="12"/>
      <c r="Z465" s="12"/>
      <c r="AA465" s="12"/>
      <c r="AB465" s="12"/>
      <c r="AC465" s="12"/>
      <c r="AD465" s="12"/>
      <c r="AE465" s="12"/>
      <c r="AR465" s="203" t="s">
        <v>84</v>
      </c>
      <c r="AT465" s="204" t="s">
        <v>75</v>
      </c>
      <c r="AU465" s="204" t="s">
        <v>84</v>
      </c>
      <c r="AY465" s="203" t="s">
        <v>122</v>
      </c>
      <c r="BK465" s="205">
        <f>SUM(BK466:BK468)</f>
        <v>0</v>
      </c>
    </row>
    <row r="466" s="2" customFormat="1" ht="24.15" customHeight="1">
      <c r="A466" s="41"/>
      <c r="B466" s="42"/>
      <c r="C466" s="208" t="s">
        <v>844</v>
      </c>
      <c r="D466" s="208" t="s">
        <v>124</v>
      </c>
      <c r="E466" s="209" t="s">
        <v>845</v>
      </c>
      <c r="F466" s="210" t="s">
        <v>846</v>
      </c>
      <c r="G466" s="211" t="s">
        <v>224</v>
      </c>
      <c r="H466" s="212">
        <v>9.3200000000000003</v>
      </c>
      <c r="I466" s="213"/>
      <c r="J466" s="214">
        <f>ROUND(I466*H466,2)</f>
        <v>0</v>
      </c>
      <c r="K466" s="210" t="s">
        <v>128</v>
      </c>
      <c r="L466" s="47"/>
      <c r="M466" s="215" t="s">
        <v>19</v>
      </c>
      <c r="N466" s="216" t="s">
        <v>49</v>
      </c>
      <c r="O466" s="88"/>
      <c r="P466" s="217">
        <f>O466*H466</f>
        <v>0</v>
      </c>
      <c r="Q466" s="217">
        <v>0</v>
      </c>
      <c r="R466" s="217">
        <f>Q466*H466</f>
        <v>0</v>
      </c>
      <c r="S466" s="217">
        <v>0</v>
      </c>
      <c r="T466" s="218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19" t="s">
        <v>129</v>
      </c>
      <c r="AT466" s="219" t="s">
        <v>124</v>
      </c>
      <c r="AU466" s="219" t="s">
        <v>87</v>
      </c>
      <c r="AY466" s="20" t="s">
        <v>122</v>
      </c>
      <c r="BE466" s="220">
        <f>IF(N466="základní",J466,0)</f>
        <v>0</v>
      </c>
      <c r="BF466" s="220">
        <f>IF(N466="snížená",J466,0)</f>
        <v>0</v>
      </c>
      <c r="BG466" s="220">
        <f>IF(N466="zákl. přenesená",J466,0)</f>
        <v>0</v>
      </c>
      <c r="BH466" s="220">
        <f>IF(N466="sníž. přenesená",J466,0)</f>
        <v>0</v>
      </c>
      <c r="BI466" s="220">
        <f>IF(N466="nulová",J466,0)</f>
        <v>0</v>
      </c>
      <c r="BJ466" s="20" t="s">
        <v>129</v>
      </c>
      <c r="BK466" s="220">
        <f>ROUND(I466*H466,2)</f>
        <v>0</v>
      </c>
      <c r="BL466" s="20" t="s">
        <v>129</v>
      </c>
      <c r="BM466" s="219" t="s">
        <v>847</v>
      </c>
    </row>
    <row r="467" s="2" customFormat="1">
      <c r="A467" s="41"/>
      <c r="B467" s="42"/>
      <c r="C467" s="43"/>
      <c r="D467" s="221" t="s">
        <v>131</v>
      </c>
      <c r="E467" s="43"/>
      <c r="F467" s="222" t="s">
        <v>848</v>
      </c>
      <c r="G467" s="43"/>
      <c r="H467" s="43"/>
      <c r="I467" s="223"/>
      <c r="J467" s="43"/>
      <c r="K467" s="43"/>
      <c r="L467" s="47"/>
      <c r="M467" s="224"/>
      <c r="N467" s="225"/>
      <c r="O467" s="88"/>
      <c r="P467" s="88"/>
      <c r="Q467" s="88"/>
      <c r="R467" s="88"/>
      <c r="S467" s="88"/>
      <c r="T467" s="89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131</v>
      </c>
      <c r="AU467" s="20" t="s">
        <v>87</v>
      </c>
    </row>
    <row r="468" s="13" customFormat="1">
      <c r="A468" s="13"/>
      <c r="B468" s="226"/>
      <c r="C468" s="227"/>
      <c r="D468" s="228" t="s">
        <v>143</v>
      </c>
      <c r="E468" s="229" t="s">
        <v>19</v>
      </c>
      <c r="F468" s="230" t="s">
        <v>849</v>
      </c>
      <c r="G468" s="227"/>
      <c r="H468" s="231">
        <v>9.3200000000000003</v>
      </c>
      <c r="I468" s="232"/>
      <c r="J468" s="227"/>
      <c r="K468" s="227"/>
      <c r="L468" s="233"/>
      <c r="M468" s="280"/>
      <c r="N468" s="281"/>
      <c r="O468" s="281"/>
      <c r="P468" s="281"/>
      <c r="Q468" s="281"/>
      <c r="R468" s="281"/>
      <c r="S468" s="281"/>
      <c r="T468" s="28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7" t="s">
        <v>143</v>
      </c>
      <c r="AU468" s="237" t="s">
        <v>87</v>
      </c>
      <c r="AV468" s="13" t="s">
        <v>87</v>
      </c>
      <c r="AW468" s="13" t="s">
        <v>37</v>
      </c>
      <c r="AX468" s="13" t="s">
        <v>84</v>
      </c>
      <c r="AY468" s="237" t="s">
        <v>122</v>
      </c>
    </row>
    <row r="469" s="2" customFormat="1" ht="6.96" customHeight="1">
      <c r="A469" s="41"/>
      <c r="B469" s="63"/>
      <c r="C469" s="64"/>
      <c r="D469" s="64"/>
      <c r="E469" s="64"/>
      <c r="F469" s="64"/>
      <c r="G469" s="64"/>
      <c r="H469" s="64"/>
      <c r="I469" s="64"/>
      <c r="J469" s="64"/>
      <c r="K469" s="64"/>
      <c r="L469" s="47"/>
      <c r="M469" s="41"/>
      <c r="O469" s="41"/>
      <c r="P469" s="41"/>
      <c r="Q469" s="41"/>
      <c r="R469" s="41"/>
      <c r="S469" s="41"/>
      <c r="T469" s="41"/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</row>
  </sheetData>
  <sheetProtection sheet="1" autoFilter="0" formatColumns="0" formatRows="0" objects="1" scenarios="1" spinCount="100000" saltValue="Z8uRWOdH1/aQHWTcbzqMg91tHlq/KI68RDKd9I8g3ZWIbbyQfue3Qe/CGZvYDlP97v9U53FE81L8j6FzuhmCiQ==" hashValue="9UIrbrSkV0S/oi3sU2deTO40XTNSeJW5DZal2OpmLr/YPCupwseqGQDsNg50BMfwM8ViFsA8j1H5D8UNGt6+hw==" algorithmName="SHA-512" password="CC35"/>
  <autoFilter ref="C87:K468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4_02/115001102"/>
    <hyperlink ref="F94" r:id="rId2" display="https://podminky.urs.cz/item/CS_URS_2024_02/115101201"/>
    <hyperlink ref="F96" r:id="rId3" display="https://podminky.urs.cz/item/CS_URS_2024_02/119001405"/>
    <hyperlink ref="F99" r:id="rId4" display="https://podminky.urs.cz/item/CS_URS_2024_02/119001421"/>
    <hyperlink ref="F102" r:id="rId5" display="https://podminky.urs.cz/item/CS_URS_2024_02/132254204"/>
    <hyperlink ref="F113" r:id="rId6" display="https://podminky.urs.cz/item/CS_URS_2024_02/132354204"/>
    <hyperlink ref="F116" r:id="rId7" display="https://podminky.urs.cz/item/CS_URS_2024_02/139001101"/>
    <hyperlink ref="F124" r:id="rId8" display="https://podminky.urs.cz/item/CS_URS_2024_02/151101101"/>
    <hyperlink ref="F134" r:id="rId9" display="https://podminky.urs.cz/item/CS_URS_2024_02/151101111"/>
    <hyperlink ref="F137" r:id="rId10" display="https://podminky.urs.cz/item/CS_URS_2024_02/162551108"/>
    <hyperlink ref="F140" r:id="rId11" display="https://podminky.urs.cz/item/CS_URS_2024_02/162751114"/>
    <hyperlink ref="F143" r:id="rId12" display="https://podminky.urs.cz/item/CS_URS_2024_02/162751134"/>
    <hyperlink ref="F146" r:id="rId13" display="https://podminky.urs.cz/item/CS_URS_2024_02/167151111"/>
    <hyperlink ref="F149" r:id="rId14" display="https://podminky.urs.cz/item/CS_URS_2024_02/171201231"/>
    <hyperlink ref="F152" r:id="rId15" display="https://podminky.urs.cz/item/CS_URS_2024_02/171251201"/>
    <hyperlink ref="F155" r:id="rId16" display="https://podminky.urs.cz/item/CS_URS_2024_02/174151101"/>
    <hyperlink ref="F165" r:id="rId17" display="https://podminky.urs.cz/item/CS_URS_2024_02/175151101"/>
    <hyperlink ref="F175" r:id="rId18" display="https://podminky.urs.cz/item/CS_URS_2024_02/181951112"/>
    <hyperlink ref="F179" r:id="rId19" display="https://podminky.urs.cz/item/CS_URS_2024_02/113106123"/>
    <hyperlink ref="F182" r:id="rId20" display="https://podminky.urs.cz/item/CS_URS_2024_02/113107222"/>
    <hyperlink ref="F188" r:id="rId21" display="https://podminky.urs.cz/item/CS_URS_2024_02/113107231"/>
    <hyperlink ref="F193" r:id="rId22" display="https://podminky.urs.cz/item/CS_URS_2024_02/113154512"/>
    <hyperlink ref="F198" r:id="rId23" display="https://podminky.urs.cz/item/CS_URS_2024_02/113154514"/>
    <hyperlink ref="F203" r:id="rId24" display="https://podminky.urs.cz/item/CS_URS_2024_02/113201112"/>
    <hyperlink ref="F206" r:id="rId25" display="https://podminky.urs.cz/item/CS_URS_2024_02/113202111"/>
    <hyperlink ref="F210" r:id="rId26" display="https://podminky.urs.cz/item/CS_URS_2024_02/451572111"/>
    <hyperlink ref="F215" r:id="rId27" display="https://podminky.urs.cz/item/CS_URS_2024_02/452141211"/>
    <hyperlink ref="F219" r:id="rId28" display="https://podminky.urs.cz/item/CS_URS_2024_02/452141221"/>
    <hyperlink ref="F223" r:id="rId29" display="https://podminky.urs.cz/item/CS_URS_2024_02/452313162"/>
    <hyperlink ref="F226" r:id="rId30" display="https://podminky.urs.cz/item/CS_URS_2024_02/452353111"/>
    <hyperlink ref="F229" r:id="rId31" display="https://podminky.urs.cz/item/CS_URS_2024_02/452353112"/>
    <hyperlink ref="F233" r:id="rId32" display="https://podminky.urs.cz/item/CS_URS_2024_02/564861111"/>
    <hyperlink ref="F239" r:id="rId33" display="https://podminky.urs.cz/item/CS_URS_2024_02/565145111"/>
    <hyperlink ref="F244" r:id="rId34" display="https://podminky.urs.cz/item/CS_URS_2024_02/567121114"/>
    <hyperlink ref="F249" r:id="rId35" display="https://podminky.urs.cz/item/CS_URS_2024_02/567122111"/>
    <hyperlink ref="F252" r:id="rId36" display="https://podminky.urs.cz/item/CS_URS_2024_02/573111112"/>
    <hyperlink ref="F255" r:id="rId37" display="https://podminky.urs.cz/item/CS_URS_2024_02/573211107"/>
    <hyperlink ref="F258" r:id="rId38" display="https://podminky.urs.cz/item/CS_URS_2024_02/577134131"/>
    <hyperlink ref="F263" r:id="rId39" display="https://podminky.urs.cz/item/CS_URS_2024_02/596211110"/>
    <hyperlink ref="F268" r:id="rId40" display="https://podminky.urs.cz/item/CS_URS_2024_02/850265121"/>
    <hyperlink ref="F273" r:id="rId41" display="https://podminky.urs.cz/item/CS_URS_2024_02/852242122"/>
    <hyperlink ref="F277" r:id="rId42" display="https://podminky.urs.cz/item/CS_URS_2024_02/857242122"/>
    <hyperlink ref="F281" r:id="rId43" display="https://podminky.urs.cz/item/CS_URS_2024_02/857264122"/>
    <hyperlink ref="F286" r:id="rId44" display="https://podminky.urs.cz/item/CS_URS_2024_02/871161211"/>
    <hyperlink ref="F291" r:id="rId45" display="https://podminky.urs.cz/item/CS_URS_2024_02/871171211"/>
    <hyperlink ref="F296" r:id="rId46" display="https://podminky.urs.cz/item/CS_URS_2024_02/871211211"/>
    <hyperlink ref="F301" r:id="rId47" display="https://podminky.urs.cz/item/CS_URS_2024_02/871251211"/>
    <hyperlink ref="F306" r:id="rId48" display="https://podminky.urs.cz/item/CS_URS_2024_02/877162001"/>
    <hyperlink ref="F310" r:id="rId49" display="https://podminky.urs.cz/item/CS_URS_2024_02/877172001"/>
    <hyperlink ref="F314" r:id="rId50" display="https://podminky.urs.cz/item/CS_URS_2024_02/877212001"/>
    <hyperlink ref="F318" r:id="rId51" display="https://podminky.urs.cz/item/CS_URS_2024_02/877251101"/>
    <hyperlink ref="F322" r:id="rId52" display="https://podminky.urs.cz/item/CS_URS_2024_02/877251110"/>
    <hyperlink ref="F326" r:id="rId53" display="https://podminky.urs.cz/item/CS_URS_2024_02/877251126"/>
    <hyperlink ref="F330" r:id="rId54" display="https://podminky.urs.cz/item/CS_URS_2024_02/877251127"/>
    <hyperlink ref="F335" r:id="rId55" display="https://podminky.urs.cz/item/CS_URS_2024_02/877251201"/>
    <hyperlink ref="F345" r:id="rId56" display="https://podminky.urs.cz/item/CS_URS_2024_02/891241112"/>
    <hyperlink ref="F350" r:id="rId57" display="https://podminky.urs.cz/item/CS_URS_2024_02/891247112"/>
    <hyperlink ref="F354" r:id="rId58" display="https://podminky.urs.cz/item/CS_URS_2024_02/891261112"/>
    <hyperlink ref="F361" r:id="rId59" display="https://podminky.urs.cz/item/CS_URS_2024_02/891269111"/>
    <hyperlink ref="F369" r:id="rId60" display="https://podminky.urs.cz/item/CS_URS_2024_02/892233122"/>
    <hyperlink ref="F372" r:id="rId61" display="https://podminky.urs.cz/item/CS_URS_2024_02/892241111"/>
    <hyperlink ref="F375" r:id="rId62" display="https://podminky.urs.cz/item/CS_URS_2024_02/892271111"/>
    <hyperlink ref="F378" r:id="rId63" display="https://podminky.urs.cz/item/CS_URS_2024_02/892273122"/>
    <hyperlink ref="F381" r:id="rId64" display="https://podminky.urs.cz/item/CS_URS_2024_02/899401112"/>
    <hyperlink ref="F386" r:id="rId65" display="https://podminky.urs.cz/item/CS_URS_2024_02/899401113"/>
    <hyperlink ref="F390" r:id="rId66" display="https://podminky.urs.cz/item/CS_URS_2024_02/899721111"/>
    <hyperlink ref="F393" r:id="rId67" display="https://podminky.urs.cz/item/CS_URS_2024_02/899722112"/>
    <hyperlink ref="F396" r:id="rId68" display="https://podminky.urs.cz/item/CS_URS_2024_02/899910102"/>
    <hyperlink ref="F399" r:id="rId69" display="https://podminky.urs.cz/item/CS_URS_2024_02/899910201"/>
    <hyperlink ref="F403" r:id="rId70" display="https://podminky.urs.cz/item/CS_URS_2024_02/915491211"/>
    <hyperlink ref="F407" r:id="rId71" display="https://podminky.urs.cz/item/CS_URS_2024_02/916241113"/>
    <hyperlink ref="F410" r:id="rId72" display="https://podminky.urs.cz/item/CS_URS_2024_02/916782113"/>
    <hyperlink ref="F412" r:id="rId73" display="https://podminky.urs.cz/item/CS_URS_2024_02/919732211"/>
    <hyperlink ref="F417" r:id="rId74" display="https://podminky.urs.cz/item/CS_URS_2024_02/919735111"/>
    <hyperlink ref="F420" r:id="rId75" display="https://podminky.urs.cz/item/CS_URS_2024_02/919735112"/>
    <hyperlink ref="F425" r:id="rId76" display="https://podminky.urs.cz/item/CS_URS_2024_02/919735123"/>
    <hyperlink ref="F431" r:id="rId77" display="https://podminky.urs.cz/item/CS_URS_2024_02/979024443"/>
    <hyperlink ref="F434" r:id="rId78" display="https://podminky.urs.cz/item/CS_URS_2024_02/979054451"/>
    <hyperlink ref="F439" r:id="rId79" display="https://podminky.urs.cz/item/CS_URS_2024_02/997221551"/>
    <hyperlink ref="F442" r:id="rId80" display="https://podminky.urs.cz/item/CS_URS_2024_02/997221559"/>
    <hyperlink ref="F445" r:id="rId81" display="https://podminky.urs.cz/item/CS_URS_2024_02/997221561"/>
    <hyperlink ref="F448" r:id="rId82" display="https://podminky.urs.cz/item/CS_URS_2024_02/997221569"/>
    <hyperlink ref="F451" r:id="rId83" display="https://podminky.urs.cz/item/CS_URS_2024_02/997221571"/>
    <hyperlink ref="F454" r:id="rId84" display="https://podminky.urs.cz/item/CS_URS_2024_02/997221579"/>
    <hyperlink ref="F457" r:id="rId85" display="https://podminky.urs.cz/item/CS_URS_2024_02/997221861"/>
    <hyperlink ref="F460" r:id="rId86" display="https://podminky.urs.cz/item/CS_URS_2024_02/997221873"/>
    <hyperlink ref="F463" r:id="rId87" display="https://podminky.urs.cz/item/CS_URS_2024_02/997221875"/>
    <hyperlink ref="F467" r:id="rId88" display="https://podminky.urs.cz/item/CS_URS_2024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3"/>
      <c r="AT3" s="20" t="s">
        <v>87</v>
      </c>
    </row>
    <row r="4" s="1" customFormat="1" ht="24.96" customHeight="1">
      <c r="B4" s="23"/>
      <c r="D4" s="134" t="s">
        <v>91</v>
      </c>
      <c r="L4" s="23"/>
      <c r="M4" s="135" t="s">
        <v>10</v>
      </c>
      <c r="AT4" s="20" t="s">
        <v>37</v>
      </c>
    </row>
    <row r="5" s="1" customFormat="1" ht="6.96" customHeight="1">
      <c r="B5" s="23"/>
      <c r="L5" s="23"/>
    </row>
    <row r="6" s="1" customFormat="1" ht="12" customHeight="1">
      <c r="B6" s="23"/>
      <c r="D6" s="136" t="s">
        <v>16</v>
      </c>
      <c r="L6" s="23"/>
    </row>
    <row r="7" s="1" customFormat="1" ht="16.5" customHeight="1">
      <c r="B7" s="23"/>
      <c r="E7" s="137" t="str">
        <f>'Rekapitulace stavby'!K6</f>
        <v>Přelouč, ulice Za Fontánou, Střelova - vodovod ulice Za Fontánou</v>
      </c>
      <c r="F7" s="136"/>
      <c r="G7" s="136"/>
      <c r="H7" s="136"/>
      <c r="L7" s="23"/>
    </row>
    <row r="8" s="2" customFormat="1" ht="12" customHeight="1">
      <c r="A8" s="41"/>
      <c r="B8" s="47"/>
      <c r="C8" s="41"/>
      <c r="D8" s="136" t="s">
        <v>92</v>
      </c>
      <c r="E8" s="41"/>
      <c r="F8" s="41"/>
      <c r="G8" s="41"/>
      <c r="H8" s="41"/>
      <c r="I8" s="41"/>
      <c r="J8" s="41"/>
      <c r="K8" s="41"/>
      <c r="L8" s="138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9" t="s">
        <v>850</v>
      </c>
      <c r="F9" s="41"/>
      <c r="G9" s="41"/>
      <c r="H9" s="41"/>
      <c r="I9" s="41"/>
      <c r="J9" s="41"/>
      <c r="K9" s="41"/>
      <c r="L9" s="138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8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6" t="s">
        <v>18</v>
      </c>
      <c r="E11" s="41"/>
      <c r="F11" s="140" t="s">
        <v>19</v>
      </c>
      <c r="G11" s="41"/>
      <c r="H11" s="41"/>
      <c r="I11" s="136" t="s">
        <v>20</v>
      </c>
      <c r="J11" s="140" t="s">
        <v>19</v>
      </c>
      <c r="K11" s="41"/>
      <c r="L11" s="138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6" t="s">
        <v>21</v>
      </c>
      <c r="E12" s="41"/>
      <c r="F12" s="140" t="s">
        <v>22</v>
      </c>
      <c r="G12" s="41"/>
      <c r="H12" s="41"/>
      <c r="I12" s="136" t="s">
        <v>23</v>
      </c>
      <c r="J12" s="141" t="str">
        <f>'Rekapitulace stavby'!AN8</f>
        <v>28. 3. 2024</v>
      </c>
      <c r="K12" s="41"/>
      <c r="L12" s="138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8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6" t="s">
        <v>25</v>
      </c>
      <c r="E14" s="41"/>
      <c r="F14" s="41"/>
      <c r="G14" s="41"/>
      <c r="H14" s="41"/>
      <c r="I14" s="136" t="s">
        <v>26</v>
      </c>
      <c r="J14" s="140" t="s">
        <v>27</v>
      </c>
      <c r="K14" s="41"/>
      <c r="L14" s="138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40" t="s">
        <v>851</v>
      </c>
      <c r="F15" s="41"/>
      <c r="G15" s="41"/>
      <c r="H15" s="41"/>
      <c r="I15" s="136" t="s">
        <v>29</v>
      </c>
      <c r="J15" s="140" t="s">
        <v>30</v>
      </c>
      <c r="K15" s="41"/>
      <c r="L15" s="138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8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6" t="s">
        <v>31</v>
      </c>
      <c r="E17" s="41"/>
      <c r="F17" s="41"/>
      <c r="G17" s="41"/>
      <c r="H17" s="41"/>
      <c r="I17" s="136" t="s">
        <v>26</v>
      </c>
      <c r="J17" s="36" t="str">
        <f>'Rekapitulace stavby'!AN13</f>
        <v>Vyplň údaj</v>
      </c>
      <c r="K17" s="41"/>
      <c r="L17" s="138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40"/>
      <c r="G18" s="140"/>
      <c r="H18" s="140"/>
      <c r="I18" s="136" t="s">
        <v>29</v>
      </c>
      <c r="J18" s="36" t="str">
        <f>'Rekapitulace stavby'!AN14</f>
        <v>Vyplň údaj</v>
      </c>
      <c r="K18" s="41"/>
      <c r="L18" s="138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8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6" t="s">
        <v>33</v>
      </c>
      <c r="E20" s="41"/>
      <c r="F20" s="41"/>
      <c r="G20" s="41"/>
      <c r="H20" s="41"/>
      <c r="I20" s="136" t="s">
        <v>26</v>
      </c>
      <c r="J20" s="140" t="s">
        <v>34</v>
      </c>
      <c r="K20" s="41"/>
      <c r="L20" s="138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40" t="s">
        <v>852</v>
      </c>
      <c r="F21" s="41"/>
      <c r="G21" s="41"/>
      <c r="H21" s="41"/>
      <c r="I21" s="136" t="s">
        <v>29</v>
      </c>
      <c r="J21" s="140" t="s">
        <v>36</v>
      </c>
      <c r="K21" s="41"/>
      <c r="L21" s="138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8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6" t="s">
        <v>38</v>
      </c>
      <c r="E23" s="41"/>
      <c r="F23" s="41"/>
      <c r="G23" s="41"/>
      <c r="H23" s="41"/>
      <c r="I23" s="136" t="s">
        <v>26</v>
      </c>
      <c r="J23" s="140" t="str">
        <f>IF('Rekapitulace stavby'!AN19="","",'Rekapitulace stavby'!AN19)</f>
        <v/>
      </c>
      <c r="K23" s="41"/>
      <c r="L23" s="138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40" t="str">
        <f>IF('Rekapitulace stavby'!E20="","",'Rekapitulace stavby'!E20)</f>
        <v xml:space="preserve"> </v>
      </c>
      <c r="F24" s="41"/>
      <c r="G24" s="41"/>
      <c r="H24" s="41"/>
      <c r="I24" s="136" t="s">
        <v>29</v>
      </c>
      <c r="J24" s="140" t="str">
        <f>IF('Rekapitulace stavby'!AN20="","",'Rekapitulace stavby'!AN20)</f>
        <v/>
      </c>
      <c r="K24" s="41"/>
      <c r="L24" s="138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8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6" t="s">
        <v>40</v>
      </c>
      <c r="E26" s="41"/>
      <c r="F26" s="41"/>
      <c r="G26" s="41"/>
      <c r="H26" s="41"/>
      <c r="I26" s="41"/>
      <c r="J26" s="41"/>
      <c r="K26" s="41"/>
      <c r="L26" s="138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2"/>
      <c r="B27" s="143"/>
      <c r="C27" s="142"/>
      <c r="D27" s="142"/>
      <c r="E27" s="144" t="s">
        <v>19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8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6"/>
      <c r="E29" s="146"/>
      <c r="F29" s="146"/>
      <c r="G29" s="146"/>
      <c r="H29" s="146"/>
      <c r="I29" s="146"/>
      <c r="J29" s="146"/>
      <c r="K29" s="146"/>
      <c r="L29" s="138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7" t="s">
        <v>42</v>
      </c>
      <c r="E30" s="41"/>
      <c r="F30" s="41"/>
      <c r="G30" s="41"/>
      <c r="H30" s="41"/>
      <c r="I30" s="41"/>
      <c r="J30" s="148">
        <f>ROUND(J82, 2)</f>
        <v>0</v>
      </c>
      <c r="K30" s="41"/>
      <c r="L30" s="138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6"/>
      <c r="E31" s="146"/>
      <c r="F31" s="146"/>
      <c r="G31" s="146"/>
      <c r="H31" s="146"/>
      <c r="I31" s="146"/>
      <c r="J31" s="146"/>
      <c r="K31" s="146"/>
      <c r="L31" s="138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9" t="s">
        <v>44</v>
      </c>
      <c r="G32" s="41"/>
      <c r="H32" s="41"/>
      <c r="I32" s="149" t="s">
        <v>43</v>
      </c>
      <c r="J32" s="149" t="s">
        <v>45</v>
      </c>
      <c r="K32" s="41"/>
      <c r="L32" s="138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hidden="1" s="2" customFormat="1" ht="14.4" customHeight="1">
      <c r="A33" s="41"/>
      <c r="B33" s="47"/>
      <c r="C33" s="41"/>
      <c r="D33" s="150" t="s">
        <v>46</v>
      </c>
      <c r="E33" s="136" t="s">
        <v>47</v>
      </c>
      <c r="F33" s="151">
        <f>ROUND((SUM(BE82:BE97)),  2)</f>
        <v>0</v>
      </c>
      <c r="G33" s="41"/>
      <c r="H33" s="41"/>
      <c r="I33" s="152">
        <v>0.20999999999999999</v>
      </c>
      <c r="J33" s="151">
        <f>ROUND(((SUM(BE82:BE97))*I33),  2)</f>
        <v>0</v>
      </c>
      <c r="K33" s="41"/>
      <c r="L33" s="138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hidden="1" s="2" customFormat="1" ht="14.4" customHeight="1">
      <c r="A34" s="41"/>
      <c r="B34" s="47"/>
      <c r="C34" s="41"/>
      <c r="D34" s="41"/>
      <c r="E34" s="136" t="s">
        <v>48</v>
      </c>
      <c r="F34" s="151">
        <f>ROUND((SUM(BF82:BF97)),  2)</f>
        <v>0</v>
      </c>
      <c r="G34" s="41"/>
      <c r="H34" s="41"/>
      <c r="I34" s="152">
        <v>0.12</v>
      </c>
      <c r="J34" s="151">
        <f>ROUND(((SUM(BF82:BF97))*I34),  2)</f>
        <v>0</v>
      </c>
      <c r="K34" s="41"/>
      <c r="L34" s="138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36" t="s">
        <v>46</v>
      </c>
      <c r="E35" s="136" t="s">
        <v>49</v>
      </c>
      <c r="F35" s="151">
        <f>ROUND((SUM(BG82:BG97)),  2)</f>
        <v>0</v>
      </c>
      <c r="G35" s="41"/>
      <c r="H35" s="41"/>
      <c r="I35" s="152">
        <v>0.20999999999999999</v>
      </c>
      <c r="J35" s="151">
        <f>0</f>
        <v>0</v>
      </c>
      <c r="K35" s="41"/>
      <c r="L35" s="138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36" t="s">
        <v>50</v>
      </c>
      <c r="F36" s="151">
        <f>ROUND((SUM(BH82:BH97)),  2)</f>
        <v>0</v>
      </c>
      <c r="G36" s="41"/>
      <c r="H36" s="41"/>
      <c r="I36" s="152">
        <v>0.12</v>
      </c>
      <c r="J36" s="151">
        <f>0</f>
        <v>0</v>
      </c>
      <c r="K36" s="41"/>
      <c r="L36" s="138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6" t="s">
        <v>51</v>
      </c>
      <c r="F37" s="151">
        <f>ROUND((SUM(BI82:BI97)),  2)</f>
        <v>0</v>
      </c>
      <c r="G37" s="41"/>
      <c r="H37" s="41"/>
      <c r="I37" s="152">
        <v>0</v>
      </c>
      <c r="J37" s="151">
        <f>0</f>
        <v>0</v>
      </c>
      <c r="K37" s="41"/>
      <c r="L37" s="138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8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3"/>
      <c r="D39" s="154" t="s">
        <v>52</v>
      </c>
      <c r="E39" s="155"/>
      <c r="F39" s="155"/>
      <c r="G39" s="156" t="s">
        <v>53</v>
      </c>
      <c r="H39" s="157" t="s">
        <v>54</v>
      </c>
      <c r="I39" s="155"/>
      <c r="J39" s="158">
        <f>SUM(J30:J37)</f>
        <v>0</v>
      </c>
      <c r="K39" s="159"/>
      <c r="L39" s="138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8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8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94</v>
      </c>
      <c r="D45" s="43"/>
      <c r="E45" s="43"/>
      <c r="F45" s="43"/>
      <c r="G45" s="43"/>
      <c r="H45" s="43"/>
      <c r="I45" s="43"/>
      <c r="J45" s="43"/>
      <c r="K45" s="43"/>
      <c r="L45" s="138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8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8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4" t="str">
        <f>E7</f>
        <v>Přelouč, ulice Za Fontánou, Střelova - vodovod ulice Za Fontánou</v>
      </c>
      <c r="F48" s="35"/>
      <c r="G48" s="35"/>
      <c r="H48" s="35"/>
      <c r="I48" s="43"/>
      <c r="J48" s="43"/>
      <c r="K48" s="43"/>
      <c r="L48" s="138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92</v>
      </c>
      <c r="D49" s="43"/>
      <c r="E49" s="43"/>
      <c r="F49" s="43"/>
      <c r="G49" s="43"/>
      <c r="H49" s="43"/>
      <c r="I49" s="43"/>
      <c r="J49" s="43"/>
      <c r="K49" s="43"/>
      <c r="L49" s="138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3" t="str">
        <f>E9</f>
        <v>VON - Vedeljší a ostatní náklady stavby</v>
      </c>
      <c r="F50" s="43"/>
      <c r="G50" s="43"/>
      <c r="H50" s="43"/>
      <c r="I50" s="43"/>
      <c r="J50" s="43"/>
      <c r="K50" s="43"/>
      <c r="L50" s="138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8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k.ú. Přelouč</v>
      </c>
      <c r="G52" s="43"/>
      <c r="H52" s="43"/>
      <c r="I52" s="35" t="s">
        <v>23</v>
      </c>
      <c r="J52" s="76" t="str">
        <f>IF(J12="","",J12)</f>
        <v>28. 3. 2024</v>
      </c>
      <c r="K52" s="43"/>
      <c r="L52" s="138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8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54.45" customHeight="1">
      <c r="A54" s="41"/>
      <c r="B54" s="42"/>
      <c r="C54" s="35" t="s">
        <v>25</v>
      </c>
      <c r="D54" s="43"/>
      <c r="E54" s="43"/>
      <c r="F54" s="30" t="str">
        <f>E15</f>
        <v>Vodovody a kanalizace Pardubice, a.s.</v>
      </c>
      <c r="G54" s="43"/>
      <c r="H54" s="43"/>
      <c r="I54" s="35" t="s">
        <v>33</v>
      </c>
      <c r="J54" s="39" t="str">
        <f>E21</f>
        <v>BKN,spol.s r.o.Vladislavova 29/I,566 01Vysoké Mýto</v>
      </c>
      <c r="K54" s="43"/>
      <c r="L54" s="138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31</v>
      </c>
      <c r="D55" s="43"/>
      <c r="E55" s="43"/>
      <c r="F55" s="30" t="str">
        <f>IF(E18="","",E18)</f>
        <v>Vyplň údaj</v>
      </c>
      <c r="G55" s="43"/>
      <c r="H55" s="43"/>
      <c r="I55" s="35" t="s">
        <v>38</v>
      </c>
      <c r="J55" s="39" t="str">
        <f>E24</f>
        <v xml:space="preserve"> </v>
      </c>
      <c r="K55" s="43"/>
      <c r="L55" s="138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8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5" t="s">
        <v>95</v>
      </c>
      <c r="D57" s="166"/>
      <c r="E57" s="166"/>
      <c r="F57" s="166"/>
      <c r="G57" s="166"/>
      <c r="H57" s="166"/>
      <c r="I57" s="166"/>
      <c r="J57" s="167" t="s">
        <v>96</v>
      </c>
      <c r="K57" s="166"/>
      <c r="L57" s="138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8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8" t="s">
        <v>74</v>
      </c>
      <c r="D59" s="43"/>
      <c r="E59" s="43"/>
      <c r="F59" s="43"/>
      <c r="G59" s="43"/>
      <c r="H59" s="43"/>
      <c r="I59" s="43"/>
      <c r="J59" s="106">
        <f>J82</f>
        <v>0</v>
      </c>
      <c r="K59" s="43"/>
      <c r="L59" s="138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97</v>
      </c>
    </row>
    <row r="60" s="9" customFormat="1" ht="24.96" customHeight="1">
      <c r="A60" s="9"/>
      <c r="B60" s="169"/>
      <c r="C60" s="170"/>
      <c r="D60" s="171" t="s">
        <v>853</v>
      </c>
      <c r="E60" s="172"/>
      <c r="F60" s="172"/>
      <c r="G60" s="172"/>
      <c r="H60" s="172"/>
      <c r="I60" s="172"/>
      <c r="J60" s="173">
        <f>J83</f>
        <v>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76"/>
      <c r="D61" s="177" t="s">
        <v>854</v>
      </c>
      <c r="E61" s="178"/>
      <c r="F61" s="178"/>
      <c r="G61" s="178"/>
      <c r="H61" s="178"/>
      <c r="I61" s="178"/>
      <c r="J61" s="179">
        <f>J84</f>
        <v>0</v>
      </c>
      <c r="K61" s="176"/>
      <c r="L61" s="18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76"/>
      <c r="D62" s="177" t="s">
        <v>855</v>
      </c>
      <c r="E62" s="178"/>
      <c r="F62" s="178"/>
      <c r="G62" s="178"/>
      <c r="H62" s="178"/>
      <c r="I62" s="178"/>
      <c r="J62" s="179">
        <f>J95</f>
        <v>0</v>
      </c>
      <c r="K62" s="176"/>
      <c r="L62" s="18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138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6.96" customHeight="1">
      <c r="A64" s="41"/>
      <c r="B64" s="63"/>
      <c r="C64" s="64"/>
      <c r="D64" s="64"/>
      <c r="E64" s="64"/>
      <c r="F64" s="64"/>
      <c r="G64" s="64"/>
      <c r="H64" s="64"/>
      <c r="I64" s="64"/>
      <c r="J64" s="64"/>
      <c r="K64" s="64"/>
      <c r="L64" s="138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8" s="2" customFormat="1" ht="6.96" customHeight="1">
      <c r="A68" s="41"/>
      <c r="B68" s="65"/>
      <c r="C68" s="66"/>
      <c r="D68" s="66"/>
      <c r="E68" s="66"/>
      <c r="F68" s="66"/>
      <c r="G68" s="66"/>
      <c r="H68" s="66"/>
      <c r="I68" s="66"/>
      <c r="J68" s="66"/>
      <c r="K68" s="66"/>
      <c r="L68" s="138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24.96" customHeight="1">
      <c r="A69" s="41"/>
      <c r="B69" s="42"/>
      <c r="C69" s="26" t="s">
        <v>107</v>
      </c>
      <c r="D69" s="43"/>
      <c r="E69" s="43"/>
      <c r="F69" s="43"/>
      <c r="G69" s="43"/>
      <c r="H69" s="43"/>
      <c r="I69" s="43"/>
      <c r="J69" s="43"/>
      <c r="K69" s="43"/>
      <c r="L69" s="138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8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16</v>
      </c>
      <c r="D71" s="43"/>
      <c r="E71" s="43"/>
      <c r="F71" s="43"/>
      <c r="G71" s="43"/>
      <c r="H71" s="43"/>
      <c r="I71" s="43"/>
      <c r="J71" s="43"/>
      <c r="K71" s="43"/>
      <c r="L71" s="138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164" t="str">
        <f>E7</f>
        <v>Přelouč, ulice Za Fontánou, Střelova - vodovod ulice Za Fontánou</v>
      </c>
      <c r="F72" s="35"/>
      <c r="G72" s="35"/>
      <c r="H72" s="35"/>
      <c r="I72" s="43"/>
      <c r="J72" s="43"/>
      <c r="K72" s="43"/>
      <c r="L72" s="138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92</v>
      </c>
      <c r="D73" s="43"/>
      <c r="E73" s="43"/>
      <c r="F73" s="43"/>
      <c r="G73" s="43"/>
      <c r="H73" s="43"/>
      <c r="I73" s="43"/>
      <c r="J73" s="43"/>
      <c r="K73" s="43"/>
      <c r="L73" s="138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6.5" customHeight="1">
      <c r="A74" s="41"/>
      <c r="B74" s="42"/>
      <c r="C74" s="43"/>
      <c r="D74" s="43"/>
      <c r="E74" s="73" t="str">
        <f>E9</f>
        <v>VON - Vedeljší a ostatní náklady stavby</v>
      </c>
      <c r="F74" s="43"/>
      <c r="G74" s="43"/>
      <c r="H74" s="43"/>
      <c r="I74" s="43"/>
      <c r="J74" s="43"/>
      <c r="K74" s="43"/>
      <c r="L74" s="138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8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21</v>
      </c>
      <c r="D76" s="43"/>
      <c r="E76" s="43"/>
      <c r="F76" s="30" t="str">
        <f>F12</f>
        <v>k.ú. Přelouč</v>
      </c>
      <c r="G76" s="43"/>
      <c r="H76" s="43"/>
      <c r="I76" s="35" t="s">
        <v>23</v>
      </c>
      <c r="J76" s="76" t="str">
        <f>IF(J12="","",J12)</f>
        <v>28. 3. 2024</v>
      </c>
      <c r="K76" s="43"/>
      <c r="L76" s="138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8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54.45" customHeight="1">
      <c r="A78" s="41"/>
      <c r="B78" s="42"/>
      <c r="C78" s="35" t="s">
        <v>25</v>
      </c>
      <c r="D78" s="43"/>
      <c r="E78" s="43"/>
      <c r="F78" s="30" t="str">
        <f>E15</f>
        <v>Vodovody a kanalizace Pardubice, a.s.</v>
      </c>
      <c r="G78" s="43"/>
      <c r="H78" s="43"/>
      <c r="I78" s="35" t="s">
        <v>33</v>
      </c>
      <c r="J78" s="39" t="str">
        <f>E21</f>
        <v>BKN,spol.s r.o.Vladislavova 29/I,566 01Vysoké Mýto</v>
      </c>
      <c r="K78" s="43"/>
      <c r="L78" s="138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31</v>
      </c>
      <c r="D79" s="43"/>
      <c r="E79" s="43"/>
      <c r="F79" s="30" t="str">
        <f>IF(E18="","",E18)</f>
        <v>Vyplň údaj</v>
      </c>
      <c r="G79" s="43"/>
      <c r="H79" s="43"/>
      <c r="I79" s="35" t="s">
        <v>38</v>
      </c>
      <c r="J79" s="39" t="str">
        <f>E24</f>
        <v xml:space="preserve"> </v>
      </c>
      <c r="K79" s="43"/>
      <c r="L79" s="138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8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1" customFormat="1" ht="29.28" customHeight="1">
      <c r="A81" s="181"/>
      <c r="B81" s="182"/>
      <c r="C81" s="183" t="s">
        <v>108</v>
      </c>
      <c r="D81" s="184" t="s">
        <v>61</v>
      </c>
      <c r="E81" s="184" t="s">
        <v>57</v>
      </c>
      <c r="F81" s="184" t="s">
        <v>58</v>
      </c>
      <c r="G81" s="184" t="s">
        <v>109</v>
      </c>
      <c r="H81" s="184" t="s">
        <v>110</v>
      </c>
      <c r="I81" s="184" t="s">
        <v>111</v>
      </c>
      <c r="J81" s="184" t="s">
        <v>96</v>
      </c>
      <c r="K81" s="185" t="s">
        <v>112</v>
      </c>
      <c r="L81" s="186"/>
      <c r="M81" s="96" t="s">
        <v>19</v>
      </c>
      <c r="N81" s="97" t="s">
        <v>46</v>
      </c>
      <c r="O81" s="97" t="s">
        <v>113</v>
      </c>
      <c r="P81" s="97" t="s">
        <v>114</v>
      </c>
      <c r="Q81" s="97" t="s">
        <v>115</v>
      </c>
      <c r="R81" s="97" t="s">
        <v>116</v>
      </c>
      <c r="S81" s="97" t="s">
        <v>117</v>
      </c>
      <c r="T81" s="98" t="s">
        <v>118</v>
      </c>
      <c r="U81" s="181"/>
      <c r="V81" s="181"/>
      <c r="W81" s="181"/>
      <c r="X81" s="181"/>
      <c r="Y81" s="181"/>
      <c r="Z81" s="181"/>
      <c r="AA81" s="181"/>
      <c r="AB81" s="181"/>
      <c r="AC81" s="181"/>
      <c r="AD81" s="181"/>
      <c r="AE81" s="181"/>
    </row>
    <row r="82" s="2" customFormat="1" ht="22.8" customHeight="1">
      <c r="A82" s="41"/>
      <c r="B82" s="42"/>
      <c r="C82" s="103" t="s">
        <v>119</v>
      </c>
      <c r="D82" s="43"/>
      <c r="E82" s="43"/>
      <c r="F82" s="43"/>
      <c r="G82" s="43"/>
      <c r="H82" s="43"/>
      <c r="I82" s="43"/>
      <c r="J82" s="187">
        <f>BK82</f>
        <v>0</v>
      </c>
      <c r="K82" s="43"/>
      <c r="L82" s="47"/>
      <c r="M82" s="99"/>
      <c r="N82" s="188"/>
      <c r="O82" s="100"/>
      <c r="P82" s="189">
        <f>P83</f>
        <v>0</v>
      </c>
      <c r="Q82" s="100"/>
      <c r="R82" s="189">
        <f>R83</f>
        <v>0</v>
      </c>
      <c r="S82" s="100"/>
      <c r="T82" s="190">
        <f>T83</f>
        <v>0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20" t="s">
        <v>75</v>
      </c>
      <c r="AU82" s="20" t="s">
        <v>97</v>
      </c>
      <c r="BK82" s="191">
        <f>BK83</f>
        <v>0</v>
      </c>
    </row>
    <row r="83" s="12" customFormat="1" ht="25.92" customHeight="1">
      <c r="A83" s="12"/>
      <c r="B83" s="192"/>
      <c r="C83" s="193"/>
      <c r="D83" s="194" t="s">
        <v>75</v>
      </c>
      <c r="E83" s="195" t="s">
        <v>856</v>
      </c>
      <c r="F83" s="195" t="s">
        <v>857</v>
      </c>
      <c r="G83" s="193"/>
      <c r="H83" s="193"/>
      <c r="I83" s="196"/>
      <c r="J83" s="197">
        <f>BK83</f>
        <v>0</v>
      </c>
      <c r="K83" s="193"/>
      <c r="L83" s="198"/>
      <c r="M83" s="199"/>
      <c r="N83" s="200"/>
      <c r="O83" s="200"/>
      <c r="P83" s="201">
        <f>P84+P95</f>
        <v>0</v>
      </c>
      <c r="Q83" s="200"/>
      <c r="R83" s="201">
        <f>R84+R95</f>
        <v>0</v>
      </c>
      <c r="S83" s="200"/>
      <c r="T83" s="202">
        <f>T84+T95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3" t="s">
        <v>129</v>
      </c>
      <c r="AT83" s="204" t="s">
        <v>75</v>
      </c>
      <c r="AU83" s="204" t="s">
        <v>76</v>
      </c>
      <c r="AY83" s="203" t="s">
        <v>122</v>
      </c>
      <c r="BK83" s="205">
        <f>BK84+BK95</f>
        <v>0</v>
      </c>
    </row>
    <row r="84" s="12" customFormat="1" ht="22.8" customHeight="1">
      <c r="A84" s="12"/>
      <c r="B84" s="192"/>
      <c r="C84" s="193"/>
      <c r="D84" s="194" t="s">
        <v>75</v>
      </c>
      <c r="E84" s="206" t="s">
        <v>858</v>
      </c>
      <c r="F84" s="206" t="s">
        <v>859</v>
      </c>
      <c r="G84" s="193"/>
      <c r="H84" s="193"/>
      <c r="I84" s="196"/>
      <c r="J84" s="207">
        <f>BK84</f>
        <v>0</v>
      </c>
      <c r="K84" s="193"/>
      <c r="L84" s="198"/>
      <c r="M84" s="199"/>
      <c r="N84" s="200"/>
      <c r="O84" s="200"/>
      <c r="P84" s="201">
        <f>SUM(P85:P94)</f>
        <v>0</v>
      </c>
      <c r="Q84" s="200"/>
      <c r="R84" s="201">
        <f>SUM(R85:R94)</f>
        <v>0</v>
      </c>
      <c r="S84" s="200"/>
      <c r="T84" s="202">
        <f>SUM(T85:T94)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3" t="s">
        <v>129</v>
      </c>
      <c r="AT84" s="204" t="s">
        <v>75</v>
      </c>
      <c r="AU84" s="204" t="s">
        <v>84</v>
      </c>
      <c r="AY84" s="203" t="s">
        <v>122</v>
      </c>
      <c r="BK84" s="205">
        <f>SUM(BK85:BK94)</f>
        <v>0</v>
      </c>
    </row>
    <row r="85" s="2" customFormat="1" ht="16.5" customHeight="1">
      <c r="A85" s="41"/>
      <c r="B85" s="42"/>
      <c r="C85" s="208" t="s">
        <v>84</v>
      </c>
      <c r="D85" s="208" t="s">
        <v>124</v>
      </c>
      <c r="E85" s="209" t="s">
        <v>860</v>
      </c>
      <c r="F85" s="210" t="s">
        <v>861</v>
      </c>
      <c r="G85" s="211" t="s">
        <v>862</v>
      </c>
      <c r="H85" s="212">
        <v>1</v>
      </c>
      <c r="I85" s="213"/>
      <c r="J85" s="214">
        <f>ROUND(I85*H85,2)</f>
        <v>0</v>
      </c>
      <c r="K85" s="210" t="s">
        <v>19</v>
      </c>
      <c r="L85" s="47"/>
      <c r="M85" s="215" t="s">
        <v>19</v>
      </c>
      <c r="N85" s="216" t="s">
        <v>49</v>
      </c>
      <c r="O85" s="88"/>
      <c r="P85" s="217">
        <f>O85*H85</f>
        <v>0</v>
      </c>
      <c r="Q85" s="217">
        <v>0</v>
      </c>
      <c r="R85" s="217">
        <f>Q85*H85</f>
        <v>0</v>
      </c>
      <c r="S85" s="217">
        <v>0</v>
      </c>
      <c r="T85" s="218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9" t="s">
        <v>863</v>
      </c>
      <c r="AT85" s="219" t="s">
        <v>124</v>
      </c>
      <c r="AU85" s="219" t="s">
        <v>87</v>
      </c>
      <c r="AY85" s="20" t="s">
        <v>122</v>
      </c>
      <c r="BE85" s="220">
        <f>IF(N85="základní",J85,0)</f>
        <v>0</v>
      </c>
      <c r="BF85" s="220">
        <f>IF(N85="snížená",J85,0)</f>
        <v>0</v>
      </c>
      <c r="BG85" s="220">
        <f>IF(N85="zákl. přenesená",J85,0)</f>
        <v>0</v>
      </c>
      <c r="BH85" s="220">
        <f>IF(N85="sníž. přenesená",J85,0)</f>
        <v>0</v>
      </c>
      <c r="BI85" s="220">
        <f>IF(N85="nulová",J85,0)</f>
        <v>0</v>
      </c>
      <c r="BJ85" s="20" t="s">
        <v>129</v>
      </c>
      <c r="BK85" s="220">
        <f>ROUND(I85*H85,2)</f>
        <v>0</v>
      </c>
      <c r="BL85" s="20" t="s">
        <v>863</v>
      </c>
      <c r="BM85" s="219" t="s">
        <v>864</v>
      </c>
    </row>
    <row r="86" s="2" customFormat="1" ht="49.05" customHeight="1">
      <c r="A86" s="41"/>
      <c r="B86" s="42"/>
      <c r="C86" s="208" t="s">
        <v>87</v>
      </c>
      <c r="D86" s="208" t="s">
        <v>124</v>
      </c>
      <c r="E86" s="209" t="s">
        <v>865</v>
      </c>
      <c r="F86" s="210" t="s">
        <v>866</v>
      </c>
      <c r="G86" s="211" t="s">
        <v>862</v>
      </c>
      <c r="H86" s="212">
        <v>1</v>
      </c>
      <c r="I86" s="213"/>
      <c r="J86" s="214">
        <f>ROUND(I86*H86,2)</f>
        <v>0</v>
      </c>
      <c r="K86" s="210" t="s">
        <v>19</v>
      </c>
      <c r="L86" s="47"/>
      <c r="M86" s="215" t="s">
        <v>19</v>
      </c>
      <c r="N86" s="216" t="s">
        <v>49</v>
      </c>
      <c r="O86" s="88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9" t="s">
        <v>863</v>
      </c>
      <c r="AT86" s="219" t="s">
        <v>124</v>
      </c>
      <c r="AU86" s="219" t="s">
        <v>87</v>
      </c>
      <c r="AY86" s="20" t="s">
        <v>122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20" t="s">
        <v>129</v>
      </c>
      <c r="BK86" s="220">
        <f>ROUND(I86*H86,2)</f>
        <v>0</v>
      </c>
      <c r="BL86" s="20" t="s">
        <v>863</v>
      </c>
      <c r="BM86" s="219" t="s">
        <v>867</v>
      </c>
    </row>
    <row r="87" s="2" customFormat="1" ht="16.5" customHeight="1">
      <c r="A87" s="41"/>
      <c r="B87" s="42"/>
      <c r="C87" s="208" t="s">
        <v>138</v>
      </c>
      <c r="D87" s="208" t="s">
        <v>124</v>
      </c>
      <c r="E87" s="209" t="s">
        <v>868</v>
      </c>
      <c r="F87" s="210" t="s">
        <v>869</v>
      </c>
      <c r="G87" s="211" t="s">
        <v>862</v>
      </c>
      <c r="H87" s="212">
        <v>1</v>
      </c>
      <c r="I87" s="213"/>
      <c r="J87" s="214">
        <f>ROUND(I87*H87,2)</f>
        <v>0</v>
      </c>
      <c r="K87" s="210" t="s">
        <v>19</v>
      </c>
      <c r="L87" s="47"/>
      <c r="M87" s="215" t="s">
        <v>19</v>
      </c>
      <c r="N87" s="216" t="s">
        <v>49</v>
      </c>
      <c r="O87" s="88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9" t="s">
        <v>863</v>
      </c>
      <c r="AT87" s="219" t="s">
        <v>124</v>
      </c>
      <c r="AU87" s="219" t="s">
        <v>87</v>
      </c>
      <c r="AY87" s="20" t="s">
        <v>122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20" t="s">
        <v>129</v>
      </c>
      <c r="BK87" s="220">
        <f>ROUND(I87*H87,2)</f>
        <v>0</v>
      </c>
      <c r="BL87" s="20" t="s">
        <v>863</v>
      </c>
      <c r="BM87" s="219" t="s">
        <v>870</v>
      </c>
    </row>
    <row r="88" s="2" customFormat="1" ht="24.15" customHeight="1">
      <c r="A88" s="41"/>
      <c r="B88" s="42"/>
      <c r="C88" s="208" t="s">
        <v>129</v>
      </c>
      <c r="D88" s="208" t="s">
        <v>124</v>
      </c>
      <c r="E88" s="209" t="s">
        <v>871</v>
      </c>
      <c r="F88" s="210" t="s">
        <v>872</v>
      </c>
      <c r="G88" s="211" t="s">
        <v>862</v>
      </c>
      <c r="H88" s="212">
        <v>1</v>
      </c>
      <c r="I88" s="213"/>
      <c r="J88" s="214">
        <f>ROUND(I88*H88,2)</f>
        <v>0</v>
      </c>
      <c r="K88" s="210" t="s">
        <v>19</v>
      </c>
      <c r="L88" s="47"/>
      <c r="M88" s="215" t="s">
        <v>19</v>
      </c>
      <c r="N88" s="216" t="s">
        <v>49</v>
      </c>
      <c r="O88" s="88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9" t="s">
        <v>863</v>
      </c>
      <c r="AT88" s="219" t="s">
        <v>124</v>
      </c>
      <c r="AU88" s="219" t="s">
        <v>87</v>
      </c>
      <c r="AY88" s="20" t="s">
        <v>122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20" t="s">
        <v>129</v>
      </c>
      <c r="BK88" s="220">
        <f>ROUND(I88*H88,2)</f>
        <v>0</v>
      </c>
      <c r="BL88" s="20" t="s">
        <v>863</v>
      </c>
      <c r="BM88" s="219" t="s">
        <v>873</v>
      </c>
    </row>
    <row r="89" s="2" customFormat="1" ht="62.7" customHeight="1">
      <c r="A89" s="41"/>
      <c r="B89" s="42"/>
      <c r="C89" s="208" t="s">
        <v>150</v>
      </c>
      <c r="D89" s="208" t="s">
        <v>124</v>
      </c>
      <c r="E89" s="209" t="s">
        <v>874</v>
      </c>
      <c r="F89" s="210" t="s">
        <v>875</v>
      </c>
      <c r="G89" s="211" t="s">
        <v>655</v>
      </c>
      <c r="H89" s="212">
        <v>1</v>
      </c>
      <c r="I89" s="213"/>
      <c r="J89" s="214">
        <f>ROUND(I89*H89,2)</f>
        <v>0</v>
      </c>
      <c r="K89" s="210" t="s">
        <v>19</v>
      </c>
      <c r="L89" s="47"/>
      <c r="M89" s="215" t="s">
        <v>19</v>
      </c>
      <c r="N89" s="216" t="s">
        <v>49</v>
      </c>
      <c r="O89" s="88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9" t="s">
        <v>863</v>
      </c>
      <c r="AT89" s="219" t="s">
        <v>124</v>
      </c>
      <c r="AU89" s="219" t="s">
        <v>87</v>
      </c>
      <c r="AY89" s="20" t="s">
        <v>122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20" t="s">
        <v>129</v>
      </c>
      <c r="BK89" s="220">
        <f>ROUND(I89*H89,2)</f>
        <v>0</v>
      </c>
      <c r="BL89" s="20" t="s">
        <v>863</v>
      </c>
      <c r="BM89" s="219" t="s">
        <v>876</v>
      </c>
    </row>
    <row r="90" s="2" customFormat="1" ht="24.15" customHeight="1">
      <c r="A90" s="41"/>
      <c r="B90" s="42"/>
      <c r="C90" s="208" t="s">
        <v>165</v>
      </c>
      <c r="D90" s="208" t="s">
        <v>124</v>
      </c>
      <c r="E90" s="209" t="s">
        <v>877</v>
      </c>
      <c r="F90" s="210" t="s">
        <v>878</v>
      </c>
      <c r="G90" s="211" t="s">
        <v>862</v>
      </c>
      <c r="H90" s="212">
        <v>1</v>
      </c>
      <c r="I90" s="213"/>
      <c r="J90" s="214">
        <f>ROUND(I90*H90,2)</f>
        <v>0</v>
      </c>
      <c r="K90" s="210" t="s">
        <v>19</v>
      </c>
      <c r="L90" s="47"/>
      <c r="M90" s="215" t="s">
        <v>19</v>
      </c>
      <c r="N90" s="216" t="s">
        <v>49</v>
      </c>
      <c r="O90" s="88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9" t="s">
        <v>863</v>
      </c>
      <c r="AT90" s="219" t="s">
        <v>124</v>
      </c>
      <c r="AU90" s="219" t="s">
        <v>87</v>
      </c>
      <c r="AY90" s="20" t="s">
        <v>122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20" t="s">
        <v>129</v>
      </c>
      <c r="BK90" s="220">
        <f>ROUND(I90*H90,2)</f>
        <v>0</v>
      </c>
      <c r="BL90" s="20" t="s">
        <v>863</v>
      </c>
      <c r="BM90" s="219" t="s">
        <v>879</v>
      </c>
    </row>
    <row r="91" s="2" customFormat="1" ht="16.5" customHeight="1">
      <c r="A91" s="41"/>
      <c r="B91" s="42"/>
      <c r="C91" s="208" t="s">
        <v>171</v>
      </c>
      <c r="D91" s="208" t="s">
        <v>124</v>
      </c>
      <c r="E91" s="209" t="s">
        <v>880</v>
      </c>
      <c r="F91" s="210" t="s">
        <v>881</v>
      </c>
      <c r="G91" s="211" t="s">
        <v>862</v>
      </c>
      <c r="H91" s="212">
        <v>1</v>
      </c>
      <c r="I91" s="213"/>
      <c r="J91" s="214">
        <f>ROUND(I91*H91,2)</f>
        <v>0</v>
      </c>
      <c r="K91" s="210" t="s">
        <v>19</v>
      </c>
      <c r="L91" s="47"/>
      <c r="M91" s="215" t="s">
        <v>19</v>
      </c>
      <c r="N91" s="216" t="s">
        <v>49</v>
      </c>
      <c r="O91" s="88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9" t="s">
        <v>863</v>
      </c>
      <c r="AT91" s="219" t="s">
        <v>124</v>
      </c>
      <c r="AU91" s="219" t="s">
        <v>87</v>
      </c>
      <c r="AY91" s="20" t="s">
        <v>122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20" t="s">
        <v>129</v>
      </c>
      <c r="BK91" s="220">
        <f>ROUND(I91*H91,2)</f>
        <v>0</v>
      </c>
      <c r="BL91" s="20" t="s">
        <v>863</v>
      </c>
      <c r="BM91" s="219" t="s">
        <v>882</v>
      </c>
    </row>
    <row r="92" s="2" customFormat="1" ht="33" customHeight="1">
      <c r="A92" s="41"/>
      <c r="B92" s="42"/>
      <c r="C92" s="208" t="s">
        <v>181</v>
      </c>
      <c r="D92" s="208" t="s">
        <v>124</v>
      </c>
      <c r="E92" s="209" t="s">
        <v>883</v>
      </c>
      <c r="F92" s="210" t="s">
        <v>884</v>
      </c>
      <c r="G92" s="211" t="s">
        <v>862</v>
      </c>
      <c r="H92" s="212">
        <v>1</v>
      </c>
      <c r="I92" s="213"/>
      <c r="J92" s="214">
        <f>ROUND(I92*H92,2)</f>
        <v>0</v>
      </c>
      <c r="K92" s="210" t="s">
        <v>19</v>
      </c>
      <c r="L92" s="47"/>
      <c r="M92" s="215" t="s">
        <v>19</v>
      </c>
      <c r="N92" s="216" t="s">
        <v>49</v>
      </c>
      <c r="O92" s="88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9" t="s">
        <v>863</v>
      </c>
      <c r="AT92" s="219" t="s">
        <v>124</v>
      </c>
      <c r="AU92" s="219" t="s">
        <v>87</v>
      </c>
      <c r="AY92" s="20" t="s">
        <v>122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20" t="s">
        <v>129</v>
      </c>
      <c r="BK92" s="220">
        <f>ROUND(I92*H92,2)</f>
        <v>0</v>
      </c>
      <c r="BL92" s="20" t="s">
        <v>863</v>
      </c>
      <c r="BM92" s="219" t="s">
        <v>885</v>
      </c>
    </row>
    <row r="93" s="2" customFormat="1" ht="24.15" customHeight="1">
      <c r="A93" s="41"/>
      <c r="B93" s="42"/>
      <c r="C93" s="208" t="s">
        <v>193</v>
      </c>
      <c r="D93" s="208" t="s">
        <v>124</v>
      </c>
      <c r="E93" s="209" t="s">
        <v>886</v>
      </c>
      <c r="F93" s="210" t="s">
        <v>887</v>
      </c>
      <c r="G93" s="211" t="s">
        <v>862</v>
      </c>
      <c r="H93" s="212">
        <v>1</v>
      </c>
      <c r="I93" s="213"/>
      <c r="J93" s="214">
        <f>ROUND(I93*H93,2)</f>
        <v>0</v>
      </c>
      <c r="K93" s="210" t="s">
        <v>19</v>
      </c>
      <c r="L93" s="47"/>
      <c r="M93" s="215" t="s">
        <v>19</v>
      </c>
      <c r="N93" s="216" t="s">
        <v>49</v>
      </c>
      <c r="O93" s="88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9" t="s">
        <v>863</v>
      </c>
      <c r="AT93" s="219" t="s">
        <v>124</v>
      </c>
      <c r="AU93" s="219" t="s">
        <v>87</v>
      </c>
      <c r="AY93" s="20" t="s">
        <v>122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20" t="s">
        <v>129</v>
      </c>
      <c r="BK93" s="220">
        <f>ROUND(I93*H93,2)</f>
        <v>0</v>
      </c>
      <c r="BL93" s="20" t="s">
        <v>863</v>
      </c>
      <c r="BM93" s="219" t="s">
        <v>888</v>
      </c>
    </row>
    <row r="94" s="2" customFormat="1" ht="16.5" customHeight="1">
      <c r="A94" s="41"/>
      <c r="B94" s="42"/>
      <c r="C94" s="208" t="s">
        <v>199</v>
      </c>
      <c r="D94" s="208" t="s">
        <v>124</v>
      </c>
      <c r="E94" s="209" t="s">
        <v>889</v>
      </c>
      <c r="F94" s="210" t="s">
        <v>890</v>
      </c>
      <c r="G94" s="211" t="s">
        <v>862</v>
      </c>
      <c r="H94" s="212">
        <v>1</v>
      </c>
      <c r="I94" s="213"/>
      <c r="J94" s="214">
        <f>ROUND(I94*H94,2)</f>
        <v>0</v>
      </c>
      <c r="K94" s="210" t="s">
        <v>19</v>
      </c>
      <c r="L94" s="47"/>
      <c r="M94" s="215" t="s">
        <v>19</v>
      </c>
      <c r="N94" s="216" t="s">
        <v>49</v>
      </c>
      <c r="O94" s="88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9" t="s">
        <v>863</v>
      </c>
      <c r="AT94" s="219" t="s">
        <v>124</v>
      </c>
      <c r="AU94" s="219" t="s">
        <v>87</v>
      </c>
      <c r="AY94" s="20" t="s">
        <v>122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20" t="s">
        <v>129</v>
      </c>
      <c r="BK94" s="220">
        <f>ROUND(I94*H94,2)</f>
        <v>0</v>
      </c>
      <c r="BL94" s="20" t="s">
        <v>863</v>
      </c>
      <c r="BM94" s="219" t="s">
        <v>891</v>
      </c>
    </row>
    <row r="95" s="12" customFormat="1" ht="22.8" customHeight="1">
      <c r="A95" s="12"/>
      <c r="B95" s="192"/>
      <c r="C95" s="193"/>
      <c r="D95" s="194" t="s">
        <v>75</v>
      </c>
      <c r="E95" s="206" t="s">
        <v>76</v>
      </c>
      <c r="F95" s="206" t="s">
        <v>857</v>
      </c>
      <c r="G95" s="193"/>
      <c r="H95" s="193"/>
      <c r="I95" s="196"/>
      <c r="J95" s="207">
        <f>BK95</f>
        <v>0</v>
      </c>
      <c r="K95" s="193"/>
      <c r="L95" s="198"/>
      <c r="M95" s="199"/>
      <c r="N95" s="200"/>
      <c r="O95" s="200"/>
      <c r="P95" s="201">
        <f>SUM(P96:P97)</f>
        <v>0</v>
      </c>
      <c r="Q95" s="200"/>
      <c r="R95" s="201">
        <f>SUM(R96:R97)</f>
        <v>0</v>
      </c>
      <c r="S95" s="200"/>
      <c r="T95" s="202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3" t="s">
        <v>150</v>
      </c>
      <c r="AT95" s="204" t="s">
        <v>75</v>
      </c>
      <c r="AU95" s="204" t="s">
        <v>84</v>
      </c>
      <c r="AY95" s="203" t="s">
        <v>122</v>
      </c>
      <c r="BK95" s="205">
        <f>SUM(BK96:BK97)</f>
        <v>0</v>
      </c>
    </row>
    <row r="96" s="2" customFormat="1" ht="129.3" customHeight="1">
      <c r="A96" s="41"/>
      <c r="B96" s="42"/>
      <c r="C96" s="208" t="s">
        <v>205</v>
      </c>
      <c r="D96" s="208" t="s">
        <v>124</v>
      </c>
      <c r="E96" s="209" t="s">
        <v>892</v>
      </c>
      <c r="F96" s="210" t="s">
        <v>893</v>
      </c>
      <c r="G96" s="211" t="s">
        <v>862</v>
      </c>
      <c r="H96" s="212">
        <v>1</v>
      </c>
      <c r="I96" s="213"/>
      <c r="J96" s="214">
        <f>ROUND(I96*H96,2)</f>
        <v>0</v>
      </c>
      <c r="K96" s="210" t="s">
        <v>19</v>
      </c>
      <c r="L96" s="47"/>
      <c r="M96" s="215" t="s">
        <v>19</v>
      </c>
      <c r="N96" s="216" t="s">
        <v>49</v>
      </c>
      <c r="O96" s="88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9" t="s">
        <v>863</v>
      </c>
      <c r="AT96" s="219" t="s">
        <v>124</v>
      </c>
      <c r="AU96" s="219" t="s">
        <v>87</v>
      </c>
      <c r="AY96" s="20" t="s">
        <v>122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20" t="s">
        <v>129</v>
      </c>
      <c r="BK96" s="220">
        <f>ROUND(I96*H96,2)</f>
        <v>0</v>
      </c>
      <c r="BL96" s="20" t="s">
        <v>863</v>
      </c>
      <c r="BM96" s="219" t="s">
        <v>894</v>
      </c>
    </row>
    <row r="97" s="2" customFormat="1" ht="16.5" customHeight="1">
      <c r="A97" s="41"/>
      <c r="B97" s="42"/>
      <c r="C97" s="208" t="s">
        <v>8</v>
      </c>
      <c r="D97" s="208" t="s">
        <v>124</v>
      </c>
      <c r="E97" s="209" t="s">
        <v>895</v>
      </c>
      <c r="F97" s="210" t="s">
        <v>896</v>
      </c>
      <c r="G97" s="211" t="s">
        <v>862</v>
      </c>
      <c r="H97" s="212">
        <v>1</v>
      </c>
      <c r="I97" s="213"/>
      <c r="J97" s="214">
        <f>ROUND(I97*H97,2)</f>
        <v>0</v>
      </c>
      <c r="K97" s="210" t="s">
        <v>19</v>
      </c>
      <c r="L97" s="47"/>
      <c r="M97" s="283" t="s">
        <v>19</v>
      </c>
      <c r="N97" s="284" t="s">
        <v>49</v>
      </c>
      <c r="O97" s="285"/>
      <c r="P97" s="286">
        <f>O97*H97</f>
        <v>0</v>
      </c>
      <c r="Q97" s="286">
        <v>0</v>
      </c>
      <c r="R97" s="286">
        <f>Q97*H97</f>
        <v>0</v>
      </c>
      <c r="S97" s="286">
        <v>0</v>
      </c>
      <c r="T97" s="287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9" t="s">
        <v>863</v>
      </c>
      <c r="AT97" s="219" t="s">
        <v>124</v>
      </c>
      <c r="AU97" s="219" t="s">
        <v>87</v>
      </c>
      <c r="AY97" s="20" t="s">
        <v>122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20" t="s">
        <v>129</v>
      </c>
      <c r="BK97" s="220">
        <f>ROUND(I97*H97,2)</f>
        <v>0</v>
      </c>
      <c r="BL97" s="20" t="s">
        <v>863</v>
      </c>
      <c r="BM97" s="219" t="s">
        <v>897</v>
      </c>
    </row>
    <row r="98" s="2" customFormat="1" ht="6.96" customHeight="1">
      <c r="A98" s="41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47"/>
      <c r="M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</sheetData>
  <sheetProtection sheet="1" autoFilter="0" formatColumns="0" formatRows="0" objects="1" scenarios="1" spinCount="100000" saltValue="/0f5ziLxCoylFFvXHLFv4VpCMC9qzf5UMCDBjiwa6lrACpq57o4DSwuIDmaB9y+rX38Zlhur58hTZIX7JtQtnQ==" hashValue="glDbV/Q3KQbkYJZmSCMX6aP/caaKV10DGnJpv4ySVZw87eAgt7tMiLU+YH3a70vmlGfx7wK93Ka+WdVHC4makQ==" algorithmName="SHA-512" password="CC35"/>
  <autoFilter ref="C81:K9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8" customWidth="1"/>
    <col min="2" max="2" width="1.667969" style="288" customWidth="1"/>
    <col min="3" max="4" width="5" style="288" customWidth="1"/>
    <col min="5" max="5" width="11.66016" style="288" customWidth="1"/>
    <col min="6" max="6" width="9.160156" style="288" customWidth="1"/>
    <col min="7" max="7" width="5" style="288" customWidth="1"/>
    <col min="8" max="8" width="77.83203" style="288" customWidth="1"/>
    <col min="9" max="10" width="20" style="288" customWidth="1"/>
    <col min="11" max="11" width="1.667969" style="288" customWidth="1"/>
  </cols>
  <sheetData>
    <row r="1" s="1" customFormat="1" ht="37.5" customHeight="1"/>
    <row r="2" s="1" customFormat="1" ht="7.5" customHeight="1">
      <c r="B2" s="289"/>
      <c r="C2" s="290"/>
      <c r="D2" s="290"/>
      <c r="E2" s="290"/>
      <c r="F2" s="290"/>
      <c r="G2" s="290"/>
      <c r="H2" s="290"/>
      <c r="I2" s="290"/>
      <c r="J2" s="290"/>
      <c r="K2" s="291"/>
    </row>
    <row r="3" s="17" customFormat="1" ht="45" customHeight="1">
      <c r="B3" s="292"/>
      <c r="C3" s="293" t="s">
        <v>898</v>
      </c>
      <c r="D3" s="293"/>
      <c r="E3" s="293"/>
      <c r="F3" s="293"/>
      <c r="G3" s="293"/>
      <c r="H3" s="293"/>
      <c r="I3" s="293"/>
      <c r="J3" s="293"/>
      <c r="K3" s="294"/>
    </row>
    <row r="4" s="1" customFormat="1" ht="25.5" customHeight="1">
      <c r="B4" s="295"/>
      <c r="C4" s="296" t="s">
        <v>899</v>
      </c>
      <c r="D4" s="296"/>
      <c r="E4" s="296"/>
      <c r="F4" s="296"/>
      <c r="G4" s="296"/>
      <c r="H4" s="296"/>
      <c r="I4" s="296"/>
      <c r="J4" s="296"/>
      <c r="K4" s="297"/>
    </row>
    <row r="5" s="1" customFormat="1" ht="5.25" customHeight="1">
      <c r="B5" s="295"/>
      <c r="C5" s="298"/>
      <c r="D5" s="298"/>
      <c r="E5" s="298"/>
      <c r="F5" s="298"/>
      <c r="G5" s="298"/>
      <c r="H5" s="298"/>
      <c r="I5" s="298"/>
      <c r="J5" s="298"/>
      <c r="K5" s="297"/>
    </row>
    <row r="6" s="1" customFormat="1" ht="15" customHeight="1">
      <c r="B6" s="295"/>
      <c r="C6" s="299" t="s">
        <v>900</v>
      </c>
      <c r="D6" s="299"/>
      <c r="E6" s="299"/>
      <c r="F6" s="299"/>
      <c r="G6" s="299"/>
      <c r="H6" s="299"/>
      <c r="I6" s="299"/>
      <c r="J6" s="299"/>
      <c r="K6" s="297"/>
    </row>
    <row r="7" s="1" customFormat="1" ht="15" customHeight="1">
      <c r="B7" s="300"/>
      <c r="C7" s="299" t="s">
        <v>901</v>
      </c>
      <c r="D7" s="299"/>
      <c r="E7" s="299"/>
      <c r="F7" s="299"/>
      <c r="G7" s="299"/>
      <c r="H7" s="299"/>
      <c r="I7" s="299"/>
      <c r="J7" s="299"/>
      <c r="K7" s="297"/>
    </row>
    <row r="8" s="1" customFormat="1" ht="12.75" customHeight="1">
      <c r="B8" s="300"/>
      <c r="C8" s="299"/>
      <c r="D8" s="299"/>
      <c r="E8" s="299"/>
      <c r="F8" s="299"/>
      <c r="G8" s="299"/>
      <c r="H8" s="299"/>
      <c r="I8" s="299"/>
      <c r="J8" s="299"/>
      <c r="K8" s="297"/>
    </row>
    <row r="9" s="1" customFormat="1" ht="15" customHeight="1">
      <c r="B9" s="300"/>
      <c r="C9" s="299" t="s">
        <v>902</v>
      </c>
      <c r="D9" s="299"/>
      <c r="E9" s="299"/>
      <c r="F9" s="299"/>
      <c r="G9" s="299"/>
      <c r="H9" s="299"/>
      <c r="I9" s="299"/>
      <c r="J9" s="299"/>
      <c r="K9" s="297"/>
    </row>
    <row r="10" s="1" customFormat="1" ht="15" customHeight="1">
      <c r="B10" s="300"/>
      <c r="C10" s="299"/>
      <c r="D10" s="299" t="s">
        <v>903</v>
      </c>
      <c r="E10" s="299"/>
      <c r="F10" s="299"/>
      <c r="G10" s="299"/>
      <c r="H10" s="299"/>
      <c r="I10" s="299"/>
      <c r="J10" s="299"/>
      <c r="K10" s="297"/>
    </row>
    <row r="11" s="1" customFormat="1" ht="15" customHeight="1">
      <c r="B11" s="300"/>
      <c r="C11" s="301"/>
      <c r="D11" s="299" t="s">
        <v>904</v>
      </c>
      <c r="E11" s="299"/>
      <c r="F11" s="299"/>
      <c r="G11" s="299"/>
      <c r="H11" s="299"/>
      <c r="I11" s="299"/>
      <c r="J11" s="299"/>
      <c r="K11" s="297"/>
    </row>
    <row r="12" s="1" customFormat="1" ht="15" customHeight="1">
      <c r="B12" s="300"/>
      <c r="C12" s="301"/>
      <c r="D12" s="299"/>
      <c r="E12" s="299"/>
      <c r="F12" s="299"/>
      <c r="G12" s="299"/>
      <c r="H12" s="299"/>
      <c r="I12" s="299"/>
      <c r="J12" s="299"/>
      <c r="K12" s="297"/>
    </row>
    <row r="13" s="1" customFormat="1" ht="15" customHeight="1">
      <c r="B13" s="300"/>
      <c r="C13" s="301"/>
      <c r="D13" s="302" t="s">
        <v>905</v>
      </c>
      <c r="E13" s="299"/>
      <c r="F13" s="299"/>
      <c r="G13" s="299"/>
      <c r="H13" s="299"/>
      <c r="I13" s="299"/>
      <c r="J13" s="299"/>
      <c r="K13" s="297"/>
    </row>
    <row r="14" s="1" customFormat="1" ht="12.75" customHeight="1">
      <c r="B14" s="300"/>
      <c r="C14" s="301"/>
      <c r="D14" s="301"/>
      <c r="E14" s="301"/>
      <c r="F14" s="301"/>
      <c r="G14" s="301"/>
      <c r="H14" s="301"/>
      <c r="I14" s="301"/>
      <c r="J14" s="301"/>
      <c r="K14" s="297"/>
    </row>
    <row r="15" s="1" customFormat="1" ht="15" customHeight="1">
      <c r="B15" s="300"/>
      <c r="C15" s="301"/>
      <c r="D15" s="299" t="s">
        <v>906</v>
      </c>
      <c r="E15" s="299"/>
      <c r="F15" s="299"/>
      <c r="G15" s="299"/>
      <c r="H15" s="299"/>
      <c r="I15" s="299"/>
      <c r="J15" s="299"/>
      <c r="K15" s="297"/>
    </row>
    <row r="16" s="1" customFormat="1" ht="15" customHeight="1">
      <c r="B16" s="300"/>
      <c r="C16" s="301"/>
      <c r="D16" s="299" t="s">
        <v>907</v>
      </c>
      <c r="E16" s="299"/>
      <c r="F16" s="299"/>
      <c r="G16" s="299"/>
      <c r="H16" s="299"/>
      <c r="I16" s="299"/>
      <c r="J16" s="299"/>
      <c r="K16" s="297"/>
    </row>
    <row r="17" s="1" customFormat="1" ht="15" customHeight="1">
      <c r="B17" s="300"/>
      <c r="C17" s="301"/>
      <c r="D17" s="299" t="s">
        <v>908</v>
      </c>
      <c r="E17" s="299"/>
      <c r="F17" s="299"/>
      <c r="G17" s="299"/>
      <c r="H17" s="299"/>
      <c r="I17" s="299"/>
      <c r="J17" s="299"/>
      <c r="K17" s="297"/>
    </row>
    <row r="18" s="1" customFormat="1" ht="15" customHeight="1">
      <c r="B18" s="300"/>
      <c r="C18" s="301"/>
      <c r="D18" s="301"/>
      <c r="E18" s="303" t="s">
        <v>83</v>
      </c>
      <c r="F18" s="299" t="s">
        <v>909</v>
      </c>
      <c r="G18" s="299"/>
      <c r="H18" s="299"/>
      <c r="I18" s="299"/>
      <c r="J18" s="299"/>
      <c r="K18" s="297"/>
    </row>
    <row r="19" s="1" customFormat="1" ht="15" customHeight="1">
      <c r="B19" s="300"/>
      <c r="C19" s="301"/>
      <c r="D19" s="301"/>
      <c r="E19" s="303" t="s">
        <v>910</v>
      </c>
      <c r="F19" s="299" t="s">
        <v>911</v>
      </c>
      <c r="G19" s="299"/>
      <c r="H19" s="299"/>
      <c r="I19" s="299"/>
      <c r="J19" s="299"/>
      <c r="K19" s="297"/>
    </row>
    <row r="20" s="1" customFormat="1" ht="15" customHeight="1">
      <c r="B20" s="300"/>
      <c r="C20" s="301"/>
      <c r="D20" s="301"/>
      <c r="E20" s="303" t="s">
        <v>912</v>
      </c>
      <c r="F20" s="299" t="s">
        <v>913</v>
      </c>
      <c r="G20" s="299"/>
      <c r="H20" s="299"/>
      <c r="I20" s="299"/>
      <c r="J20" s="299"/>
      <c r="K20" s="297"/>
    </row>
    <row r="21" s="1" customFormat="1" ht="15" customHeight="1">
      <c r="B21" s="300"/>
      <c r="C21" s="301"/>
      <c r="D21" s="301"/>
      <c r="E21" s="303" t="s">
        <v>88</v>
      </c>
      <c r="F21" s="299" t="s">
        <v>914</v>
      </c>
      <c r="G21" s="299"/>
      <c r="H21" s="299"/>
      <c r="I21" s="299"/>
      <c r="J21" s="299"/>
      <c r="K21" s="297"/>
    </row>
    <row r="22" s="1" customFormat="1" ht="15" customHeight="1">
      <c r="B22" s="300"/>
      <c r="C22" s="301"/>
      <c r="D22" s="301"/>
      <c r="E22" s="303" t="s">
        <v>915</v>
      </c>
      <c r="F22" s="299" t="s">
        <v>916</v>
      </c>
      <c r="G22" s="299"/>
      <c r="H22" s="299"/>
      <c r="I22" s="299"/>
      <c r="J22" s="299"/>
      <c r="K22" s="297"/>
    </row>
    <row r="23" s="1" customFormat="1" ht="15" customHeight="1">
      <c r="B23" s="300"/>
      <c r="C23" s="301"/>
      <c r="D23" s="301"/>
      <c r="E23" s="303" t="s">
        <v>917</v>
      </c>
      <c r="F23" s="299" t="s">
        <v>918</v>
      </c>
      <c r="G23" s="299"/>
      <c r="H23" s="299"/>
      <c r="I23" s="299"/>
      <c r="J23" s="299"/>
      <c r="K23" s="297"/>
    </row>
    <row r="24" s="1" customFormat="1" ht="12.75" customHeight="1">
      <c r="B24" s="300"/>
      <c r="C24" s="301"/>
      <c r="D24" s="301"/>
      <c r="E24" s="301"/>
      <c r="F24" s="301"/>
      <c r="G24" s="301"/>
      <c r="H24" s="301"/>
      <c r="I24" s="301"/>
      <c r="J24" s="301"/>
      <c r="K24" s="297"/>
    </row>
    <row r="25" s="1" customFormat="1" ht="15" customHeight="1">
      <c r="B25" s="300"/>
      <c r="C25" s="299" t="s">
        <v>919</v>
      </c>
      <c r="D25" s="299"/>
      <c r="E25" s="299"/>
      <c r="F25" s="299"/>
      <c r="G25" s="299"/>
      <c r="H25" s="299"/>
      <c r="I25" s="299"/>
      <c r="J25" s="299"/>
      <c r="K25" s="297"/>
    </row>
    <row r="26" s="1" customFormat="1" ht="15" customHeight="1">
      <c r="B26" s="300"/>
      <c r="C26" s="299" t="s">
        <v>920</v>
      </c>
      <c r="D26" s="299"/>
      <c r="E26" s="299"/>
      <c r="F26" s="299"/>
      <c r="G26" s="299"/>
      <c r="H26" s="299"/>
      <c r="I26" s="299"/>
      <c r="J26" s="299"/>
      <c r="K26" s="297"/>
    </row>
    <row r="27" s="1" customFormat="1" ht="15" customHeight="1">
      <c r="B27" s="300"/>
      <c r="C27" s="299"/>
      <c r="D27" s="299" t="s">
        <v>921</v>
      </c>
      <c r="E27" s="299"/>
      <c r="F27" s="299"/>
      <c r="G27" s="299"/>
      <c r="H27" s="299"/>
      <c r="I27" s="299"/>
      <c r="J27" s="299"/>
      <c r="K27" s="297"/>
    </row>
    <row r="28" s="1" customFormat="1" ht="15" customHeight="1">
      <c r="B28" s="300"/>
      <c r="C28" s="301"/>
      <c r="D28" s="299" t="s">
        <v>922</v>
      </c>
      <c r="E28" s="299"/>
      <c r="F28" s="299"/>
      <c r="G28" s="299"/>
      <c r="H28" s="299"/>
      <c r="I28" s="299"/>
      <c r="J28" s="299"/>
      <c r="K28" s="297"/>
    </row>
    <row r="29" s="1" customFormat="1" ht="12.75" customHeight="1">
      <c r="B29" s="300"/>
      <c r="C29" s="301"/>
      <c r="D29" s="301"/>
      <c r="E29" s="301"/>
      <c r="F29" s="301"/>
      <c r="G29" s="301"/>
      <c r="H29" s="301"/>
      <c r="I29" s="301"/>
      <c r="J29" s="301"/>
      <c r="K29" s="297"/>
    </row>
    <row r="30" s="1" customFormat="1" ht="15" customHeight="1">
      <c r="B30" s="300"/>
      <c r="C30" s="301"/>
      <c r="D30" s="299" t="s">
        <v>923</v>
      </c>
      <c r="E30" s="299"/>
      <c r="F30" s="299"/>
      <c r="G30" s="299"/>
      <c r="H30" s="299"/>
      <c r="I30" s="299"/>
      <c r="J30" s="299"/>
      <c r="K30" s="297"/>
    </row>
    <row r="31" s="1" customFormat="1" ht="15" customHeight="1">
      <c r="B31" s="300"/>
      <c r="C31" s="301"/>
      <c r="D31" s="299" t="s">
        <v>924</v>
      </c>
      <c r="E31" s="299"/>
      <c r="F31" s="299"/>
      <c r="G31" s="299"/>
      <c r="H31" s="299"/>
      <c r="I31" s="299"/>
      <c r="J31" s="299"/>
      <c r="K31" s="297"/>
    </row>
    <row r="32" s="1" customFormat="1" ht="12.75" customHeight="1">
      <c r="B32" s="300"/>
      <c r="C32" s="301"/>
      <c r="D32" s="301"/>
      <c r="E32" s="301"/>
      <c r="F32" s="301"/>
      <c r="G32" s="301"/>
      <c r="H32" s="301"/>
      <c r="I32" s="301"/>
      <c r="J32" s="301"/>
      <c r="K32" s="297"/>
    </row>
    <row r="33" s="1" customFormat="1" ht="15" customHeight="1">
      <c r="B33" s="300"/>
      <c r="C33" s="301"/>
      <c r="D33" s="299" t="s">
        <v>925</v>
      </c>
      <c r="E33" s="299"/>
      <c r="F33" s="299"/>
      <c r="G33" s="299"/>
      <c r="H33" s="299"/>
      <c r="I33" s="299"/>
      <c r="J33" s="299"/>
      <c r="K33" s="297"/>
    </row>
    <row r="34" s="1" customFormat="1" ht="15" customHeight="1">
      <c r="B34" s="300"/>
      <c r="C34" s="301"/>
      <c r="D34" s="299" t="s">
        <v>926</v>
      </c>
      <c r="E34" s="299"/>
      <c r="F34" s="299"/>
      <c r="G34" s="299"/>
      <c r="H34" s="299"/>
      <c r="I34" s="299"/>
      <c r="J34" s="299"/>
      <c r="K34" s="297"/>
    </row>
    <row r="35" s="1" customFormat="1" ht="15" customHeight="1">
      <c r="B35" s="300"/>
      <c r="C35" s="301"/>
      <c r="D35" s="299" t="s">
        <v>927</v>
      </c>
      <c r="E35" s="299"/>
      <c r="F35" s="299"/>
      <c r="G35" s="299"/>
      <c r="H35" s="299"/>
      <c r="I35" s="299"/>
      <c r="J35" s="299"/>
      <c r="K35" s="297"/>
    </row>
    <row r="36" s="1" customFormat="1" ht="15" customHeight="1">
      <c r="B36" s="300"/>
      <c r="C36" s="301"/>
      <c r="D36" s="299"/>
      <c r="E36" s="302" t="s">
        <v>108</v>
      </c>
      <c r="F36" s="299"/>
      <c r="G36" s="299" t="s">
        <v>928</v>
      </c>
      <c r="H36" s="299"/>
      <c r="I36" s="299"/>
      <c r="J36" s="299"/>
      <c r="K36" s="297"/>
    </row>
    <row r="37" s="1" customFormat="1" ht="30.75" customHeight="1">
      <c r="B37" s="300"/>
      <c r="C37" s="301"/>
      <c r="D37" s="299"/>
      <c r="E37" s="302" t="s">
        <v>929</v>
      </c>
      <c r="F37" s="299"/>
      <c r="G37" s="299" t="s">
        <v>930</v>
      </c>
      <c r="H37" s="299"/>
      <c r="I37" s="299"/>
      <c r="J37" s="299"/>
      <c r="K37" s="297"/>
    </row>
    <row r="38" s="1" customFormat="1" ht="15" customHeight="1">
      <c r="B38" s="300"/>
      <c r="C38" s="301"/>
      <c r="D38" s="299"/>
      <c r="E38" s="302" t="s">
        <v>57</v>
      </c>
      <c r="F38" s="299"/>
      <c r="G38" s="299" t="s">
        <v>931</v>
      </c>
      <c r="H38" s="299"/>
      <c r="I38" s="299"/>
      <c r="J38" s="299"/>
      <c r="K38" s="297"/>
    </row>
    <row r="39" s="1" customFormat="1" ht="15" customHeight="1">
      <c r="B39" s="300"/>
      <c r="C39" s="301"/>
      <c r="D39" s="299"/>
      <c r="E39" s="302" t="s">
        <v>58</v>
      </c>
      <c r="F39" s="299"/>
      <c r="G39" s="299" t="s">
        <v>932</v>
      </c>
      <c r="H39" s="299"/>
      <c r="I39" s="299"/>
      <c r="J39" s="299"/>
      <c r="K39" s="297"/>
    </row>
    <row r="40" s="1" customFormat="1" ht="15" customHeight="1">
      <c r="B40" s="300"/>
      <c r="C40" s="301"/>
      <c r="D40" s="299"/>
      <c r="E40" s="302" t="s">
        <v>109</v>
      </c>
      <c r="F40" s="299"/>
      <c r="G40" s="299" t="s">
        <v>933</v>
      </c>
      <c r="H40" s="299"/>
      <c r="I40" s="299"/>
      <c r="J40" s="299"/>
      <c r="K40" s="297"/>
    </row>
    <row r="41" s="1" customFormat="1" ht="15" customHeight="1">
      <c r="B41" s="300"/>
      <c r="C41" s="301"/>
      <c r="D41" s="299"/>
      <c r="E41" s="302" t="s">
        <v>110</v>
      </c>
      <c r="F41" s="299"/>
      <c r="G41" s="299" t="s">
        <v>934</v>
      </c>
      <c r="H41" s="299"/>
      <c r="I41" s="299"/>
      <c r="J41" s="299"/>
      <c r="K41" s="297"/>
    </row>
    <row r="42" s="1" customFormat="1" ht="15" customHeight="1">
      <c r="B42" s="300"/>
      <c r="C42" s="301"/>
      <c r="D42" s="299"/>
      <c r="E42" s="302" t="s">
        <v>935</v>
      </c>
      <c r="F42" s="299"/>
      <c r="G42" s="299" t="s">
        <v>936</v>
      </c>
      <c r="H42" s="299"/>
      <c r="I42" s="299"/>
      <c r="J42" s="299"/>
      <c r="K42" s="297"/>
    </row>
    <row r="43" s="1" customFormat="1" ht="15" customHeight="1">
      <c r="B43" s="300"/>
      <c r="C43" s="301"/>
      <c r="D43" s="299"/>
      <c r="E43" s="302"/>
      <c r="F43" s="299"/>
      <c r="G43" s="299" t="s">
        <v>937</v>
      </c>
      <c r="H43" s="299"/>
      <c r="I43" s="299"/>
      <c r="J43" s="299"/>
      <c r="K43" s="297"/>
    </row>
    <row r="44" s="1" customFormat="1" ht="15" customHeight="1">
      <c r="B44" s="300"/>
      <c r="C44" s="301"/>
      <c r="D44" s="299"/>
      <c r="E44" s="302" t="s">
        <v>938</v>
      </c>
      <c r="F44" s="299"/>
      <c r="G44" s="299" t="s">
        <v>939</v>
      </c>
      <c r="H44" s="299"/>
      <c r="I44" s="299"/>
      <c r="J44" s="299"/>
      <c r="K44" s="297"/>
    </row>
    <row r="45" s="1" customFormat="1" ht="15" customHeight="1">
      <c r="B45" s="300"/>
      <c r="C45" s="301"/>
      <c r="D45" s="299"/>
      <c r="E45" s="302" t="s">
        <v>112</v>
      </c>
      <c r="F45" s="299"/>
      <c r="G45" s="299" t="s">
        <v>940</v>
      </c>
      <c r="H45" s="299"/>
      <c r="I45" s="299"/>
      <c r="J45" s="299"/>
      <c r="K45" s="297"/>
    </row>
    <row r="46" s="1" customFormat="1" ht="12.75" customHeight="1">
      <c r="B46" s="300"/>
      <c r="C46" s="301"/>
      <c r="D46" s="299"/>
      <c r="E46" s="299"/>
      <c r="F46" s="299"/>
      <c r="G46" s="299"/>
      <c r="H46" s="299"/>
      <c r="I46" s="299"/>
      <c r="J46" s="299"/>
      <c r="K46" s="297"/>
    </row>
    <row r="47" s="1" customFormat="1" ht="15" customHeight="1">
      <c r="B47" s="300"/>
      <c r="C47" s="301"/>
      <c r="D47" s="299" t="s">
        <v>941</v>
      </c>
      <c r="E47" s="299"/>
      <c r="F47" s="299"/>
      <c r="G47" s="299"/>
      <c r="H47" s="299"/>
      <c r="I47" s="299"/>
      <c r="J47" s="299"/>
      <c r="K47" s="297"/>
    </row>
    <row r="48" s="1" customFormat="1" ht="15" customHeight="1">
      <c r="B48" s="300"/>
      <c r="C48" s="301"/>
      <c r="D48" s="301"/>
      <c r="E48" s="299" t="s">
        <v>942</v>
      </c>
      <c r="F48" s="299"/>
      <c r="G48" s="299"/>
      <c r="H48" s="299"/>
      <c r="I48" s="299"/>
      <c r="J48" s="299"/>
      <c r="K48" s="297"/>
    </row>
    <row r="49" s="1" customFormat="1" ht="15" customHeight="1">
      <c r="B49" s="300"/>
      <c r="C49" s="301"/>
      <c r="D49" s="301"/>
      <c r="E49" s="299" t="s">
        <v>943</v>
      </c>
      <c r="F49" s="299"/>
      <c r="G49" s="299"/>
      <c r="H49" s="299"/>
      <c r="I49" s="299"/>
      <c r="J49" s="299"/>
      <c r="K49" s="297"/>
    </row>
    <row r="50" s="1" customFormat="1" ht="15" customHeight="1">
      <c r="B50" s="300"/>
      <c r="C50" s="301"/>
      <c r="D50" s="301"/>
      <c r="E50" s="299" t="s">
        <v>944</v>
      </c>
      <c r="F50" s="299"/>
      <c r="G50" s="299"/>
      <c r="H50" s="299"/>
      <c r="I50" s="299"/>
      <c r="J50" s="299"/>
      <c r="K50" s="297"/>
    </row>
    <row r="51" s="1" customFormat="1" ht="15" customHeight="1">
      <c r="B51" s="300"/>
      <c r="C51" s="301"/>
      <c r="D51" s="299" t="s">
        <v>945</v>
      </c>
      <c r="E51" s="299"/>
      <c r="F51" s="299"/>
      <c r="G51" s="299"/>
      <c r="H51" s="299"/>
      <c r="I51" s="299"/>
      <c r="J51" s="299"/>
      <c r="K51" s="297"/>
    </row>
    <row r="52" s="1" customFormat="1" ht="25.5" customHeight="1">
      <c r="B52" s="295"/>
      <c r="C52" s="296" t="s">
        <v>946</v>
      </c>
      <c r="D52" s="296"/>
      <c r="E52" s="296"/>
      <c r="F52" s="296"/>
      <c r="G52" s="296"/>
      <c r="H52" s="296"/>
      <c r="I52" s="296"/>
      <c r="J52" s="296"/>
      <c r="K52" s="297"/>
    </row>
    <row r="53" s="1" customFormat="1" ht="5.25" customHeight="1">
      <c r="B53" s="295"/>
      <c r="C53" s="298"/>
      <c r="D53" s="298"/>
      <c r="E53" s="298"/>
      <c r="F53" s="298"/>
      <c r="G53" s="298"/>
      <c r="H53" s="298"/>
      <c r="I53" s="298"/>
      <c r="J53" s="298"/>
      <c r="K53" s="297"/>
    </row>
    <row r="54" s="1" customFormat="1" ht="15" customHeight="1">
      <c r="B54" s="295"/>
      <c r="C54" s="299" t="s">
        <v>947</v>
      </c>
      <c r="D54" s="299"/>
      <c r="E54" s="299"/>
      <c r="F54" s="299"/>
      <c r="G54" s="299"/>
      <c r="H54" s="299"/>
      <c r="I54" s="299"/>
      <c r="J54" s="299"/>
      <c r="K54" s="297"/>
    </row>
    <row r="55" s="1" customFormat="1" ht="15" customHeight="1">
      <c r="B55" s="295"/>
      <c r="C55" s="299" t="s">
        <v>948</v>
      </c>
      <c r="D55" s="299"/>
      <c r="E55" s="299"/>
      <c r="F55" s="299"/>
      <c r="G55" s="299"/>
      <c r="H55" s="299"/>
      <c r="I55" s="299"/>
      <c r="J55" s="299"/>
      <c r="K55" s="297"/>
    </row>
    <row r="56" s="1" customFormat="1" ht="12.75" customHeight="1">
      <c r="B56" s="295"/>
      <c r="C56" s="299"/>
      <c r="D56" s="299"/>
      <c r="E56" s="299"/>
      <c r="F56" s="299"/>
      <c r="G56" s="299"/>
      <c r="H56" s="299"/>
      <c r="I56" s="299"/>
      <c r="J56" s="299"/>
      <c r="K56" s="297"/>
    </row>
    <row r="57" s="1" customFormat="1" ht="15" customHeight="1">
      <c r="B57" s="295"/>
      <c r="C57" s="299" t="s">
        <v>949</v>
      </c>
      <c r="D57" s="299"/>
      <c r="E57" s="299"/>
      <c r="F57" s="299"/>
      <c r="G57" s="299"/>
      <c r="H57" s="299"/>
      <c r="I57" s="299"/>
      <c r="J57" s="299"/>
      <c r="K57" s="297"/>
    </row>
    <row r="58" s="1" customFormat="1" ht="15" customHeight="1">
      <c r="B58" s="295"/>
      <c r="C58" s="301"/>
      <c r="D58" s="299" t="s">
        <v>950</v>
      </c>
      <c r="E58" s="299"/>
      <c r="F58" s="299"/>
      <c r="G58" s="299"/>
      <c r="H58" s="299"/>
      <c r="I58" s="299"/>
      <c r="J58" s="299"/>
      <c r="K58" s="297"/>
    </row>
    <row r="59" s="1" customFormat="1" ht="15" customHeight="1">
      <c r="B59" s="295"/>
      <c r="C59" s="301"/>
      <c r="D59" s="299" t="s">
        <v>951</v>
      </c>
      <c r="E59" s="299"/>
      <c r="F59" s="299"/>
      <c r="G59" s="299"/>
      <c r="H59" s="299"/>
      <c r="I59" s="299"/>
      <c r="J59" s="299"/>
      <c r="K59" s="297"/>
    </row>
    <row r="60" s="1" customFormat="1" ht="15" customHeight="1">
      <c r="B60" s="295"/>
      <c r="C60" s="301"/>
      <c r="D60" s="299" t="s">
        <v>952</v>
      </c>
      <c r="E60" s="299"/>
      <c r="F60" s="299"/>
      <c r="G60" s="299"/>
      <c r="H60" s="299"/>
      <c r="I60" s="299"/>
      <c r="J60" s="299"/>
      <c r="K60" s="297"/>
    </row>
    <row r="61" s="1" customFormat="1" ht="15" customHeight="1">
      <c r="B61" s="295"/>
      <c r="C61" s="301"/>
      <c r="D61" s="299" t="s">
        <v>953</v>
      </c>
      <c r="E61" s="299"/>
      <c r="F61" s="299"/>
      <c r="G61" s="299"/>
      <c r="H61" s="299"/>
      <c r="I61" s="299"/>
      <c r="J61" s="299"/>
      <c r="K61" s="297"/>
    </row>
    <row r="62" s="1" customFormat="1" ht="15" customHeight="1">
      <c r="B62" s="295"/>
      <c r="C62" s="301"/>
      <c r="D62" s="304" t="s">
        <v>954</v>
      </c>
      <c r="E62" s="304"/>
      <c r="F62" s="304"/>
      <c r="G62" s="304"/>
      <c r="H62" s="304"/>
      <c r="I62" s="304"/>
      <c r="J62" s="304"/>
      <c r="K62" s="297"/>
    </row>
    <row r="63" s="1" customFormat="1" ht="15" customHeight="1">
      <c r="B63" s="295"/>
      <c r="C63" s="301"/>
      <c r="D63" s="299" t="s">
        <v>955</v>
      </c>
      <c r="E63" s="299"/>
      <c r="F63" s="299"/>
      <c r="G63" s="299"/>
      <c r="H63" s="299"/>
      <c r="I63" s="299"/>
      <c r="J63" s="299"/>
      <c r="K63" s="297"/>
    </row>
    <row r="64" s="1" customFormat="1" ht="12.75" customHeight="1">
      <c r="B64" s="295"/>
      <c r="C64" s="301"/>
      <c r="D64" s="301"/>
      <c r="E64" s="305"/>
      <c r="F64" s="301"/>
      <c r="G64" s="301"/>
      <c r="H64" s="301"/>
      <c r="I64" s="301"/>
      <c r="J64" s="301"/>
      <c r="K64" s="297"/>
    </row>
    <row r="65" s="1" customFormat="1" ht="15" customHeight="1">
      <c r="B65" s="295"/>
      <c r="C65" s="301"/>
      <c r="D65" s="299" t="s">
        <v>956</v>
      </c>
      <c r="E65" s="299"/>
      <c r="F65" s="299"/>
      <c r="G65" s="299"/>
      <c r="H65" s="299"/>
      <c r="I65" s="299"/>
      <c r="J65" s="299"/>
      <c r="K65" s="297"/>
    </row>
    <row r="66" s="1" customFormat="1" ht="15" customHeight="1">
      <c r="B66" s="295"/>
      <c r="C66" s="301"/>
      <c r="D66" s="304" t="s">
        <v>957</v>
      </c>
      <c r="E66" s="304"/>
      <c r="F66" s="304"/>
      <c r="G66" s="304"/>
      <c r="H66" s="304"/>
      <c r="I66" s="304"/>
      <c r="J66" s="304"/>
      <c r="K66" s="297"/>
    </row>
    <row r="67" s="1" customFormat="1" ht="15" customHeight="1">
      <c r="B67" s="295"/>
      <c r="C67" s="301"/>
      <c r="D67" s="299" t="s">
        <v>958</v>
      </c>
      <c r="E67" s="299"/>
      <c r="F67" s="299"/>
      <c r="G67" s="299"/>
      <c r="H67" s="299"/>
      <c r="I67" s="299"/>
      <c r="J67" s="299"/>
      <c r="K67" s="297"/>
    </row>
    <row r="68" s="1" customFormat="1" ht="15" customHeight="1">
      <c r="B68" s="295"/>
      <c r="C68" s="301"/>
      <c r="D68" s="299" t="s">
        <v>959</v>
      </c>
      <c r="E68" s="299"/>
      <c r="F68" s="299"/>
      <c r="G68" s="299"/>
      <c r="H68" s="299"/>
      <c r="I68" s="299"/>
      <c r="J68" s="299"/>
      <c r="K68" s="297"/>
    </row>
    <row r="69" s="1" customFormat="1" ht="15" customHeight="1">
      <c r="B69" s="295"/>
      <c r="C69" s="301"/>
      <c r="D69" s="299" t="s">
        <v>960</v>
      </c>
      <c r="E69" s="299"/>
      <c r="F69" s="299"/>
      <c r="G69" s="299"/>
      <c r="H69" s="299"/>
      <c r="I69" s="299"/>
      <c r="J69" s="299"/>
      <c r="K69" s="297"/>
    </row>
    <row r="70" s="1" customFormat="1" ht="15" customHeight="1">
      <c r="B70" s="295"/>
      <c r="C70" s="301"/>
      <c r="D70" s="299" t="s">
        <v>961</v>
      </c>
      <c r="E70" s="299"/>
      <c r="F70" s="299"/>
      <c r="G70" s="299"/>
      <c r="H70" s="299"/>
      <c r="I70" s="299"/>
      <c r="J70" s="299"/>
      <c r="K70" s="297"/>
    </row>
    <row r="71" s="1" customFormat="1" ht="12.75" customHeight="1">
      <c r="B71" s="306"/>
      <c r="C71" s="307"/>
      <c r="D71" s="307"/>
      <c r="E71" s="307"/>
      <c r="F71" s="307"/>
      <c r="G71" s="307"/>
      <c r="H71" s="307"/>
      <c r="I71" s="307"/>
      <c r="J71" s="307"/>
      <c r="K71" s="308"/>
    </row>
    <row r="72" s="1" customFormat="1" ht="18.75" customHeight="1">
      <c r="B72" s="309"/>
      <c r="C72" s="309"/>
      <c r="D72" s="309"/>
      <c r="E72" s="309"/>
      <c r="F72" s="309"/>
      <c r="G72" s="309"/>
      <c r="H72" s="309"/>
      <c r="I72" s="309"/>
      <c r="J72" s="309"/>
      <c r="K72" s="310"/>
    </row>
    <row r="73" s="1" customFormat="1" ht="18.75" customHeight="1">
      <c r="B73" s="310"/>
      <c r="C73" s="310"/>
      <c r="D73" s="310"/>
      <c r="E73" s="310"/>
      <c r="F73" s="310"/>
      <c r="G73" s="310"/>
      <c r="H73" s="310"/>
      <c r="I73" s="310"/>
      <c r="J73" s="310"/>
      <c r="K73" s="310"/>
    </row>
    <row r="74" s="1" customFormat="1" ht="7.5" customHeight="1">
      <c r="B74" s="311"/>
      <c r="C74" s="312"/>
      <c r="D74" s="312"/>
      <c r="E74" s="312"/>
      <c r="F74" s="312"/>
      <c r="G74" s="312"/>
      <c r="H74" s="312"/>
      <c r="I74" s="312"/>
      <c r="J74" s="312"/>
      <c r="K74" s="313"/>
    </row>
    <row r="75" s="1" customFormat="1" ht="45" customHeight="1">
      <c r="B75" s="314"/>
      <c r="C75" s="315" t="s">
        <v>962</v>
      </c>
      <c r="D75" s="315"/>
      <c r="E75" s="315"/>
      <c r="F75" s="315"/>
      <c r="G75" s="315"/>
      <c r="H75" s="315"/>
      <c r="I75" s="315"/>
      <c r="J75" s="315"/>
      <c r="K75" s="316"/>
    </row>
    <row r="76" s="1" customFormat="1" ht="17.25" customHeight="1">
      <c r="B76" s="314"/>
      <c r="C76" s="317" t="s">
        <v>963</v>
      </c>
      <c r="D76" s="317"/>
      <c r="E76" s="317"/>
      <c r="F76" s="317" t="s">
        <v>964</v>
      </c>
      <c r="G76" s="318"/>
      <c r="H76" s="317" t="s">
        <v>58</v>
      </c>
      <c r="I76" s="317" t="s">
        <v>61</v>
      </c>
      <c r="J76" s="317" t="s">
        <v>965</v>
      </c>
      <c r="K76" s="316"/>
    </row>
    <row r="77" s="1" customFormat="1" ht="17.25" customHeight="1">
      <c r="B77" s="314"/>
      <c r="C77" s="319" t="s">
        <v>966</v>
      </c>
      <c r="D77" s="319"/>
      <c r="E77" s="319"/>
      <c r="F77" s="320" t="s">
        <v>967</v>
      </c>
      <c r="G77" s="321"/>
      <c r="H77" s="319"/>
      <c r="I77" s="319"/>
      <c r="J77" s="319" t="s">
        <v>968</v>
      </c>
      <c r="K77" s="316"/>
    </row>
    <row r="78" s="1" customFormat="1" ht="5.25" customHeight="1">
      <c r="B78" s="314"/>
      <c r="C78" s="322"/>
      <c r="D78" s="322"/>
      <c r="E78" s="322"/>
      <c r="F78" s="322"/>
      <c r="G78" s="323"/>
      <c r="H78" s="322"/>
      <c r="I78" s="322"/>
      <c r="J78" s="322"/>
      <c r="K78" s="316"/>
    </row>
    <row r="79" s="1" customFormat="1" ht="15" customHeight="1">
      <c r="B79" s="314"/>
      <c r="C79" s="302" t="s">
        <v>57</v>
      </c>
      <c r="D79" s="324"/>
      <c r="E79" s="324"/>
      <c r="F79" s="325" t="s">
        <v>969</v>
      </c>
      <c r="G79" s="326"/>
      <c r="H79" s="302" t="s">
        <v>970</v>
      </c>
      <c r="I79" s="302" t="s">
        <v>971</v>
      </c>
      <c r="J79" s="302">
        <v>20</v>
      </c>
      <c r="K79" s="316"/>
    </row>
    <row r="80" s="1" customFormat="1" ht="15" customHeight="1">
      <c r="B80" s="314"/>
      <c r="C80" s="302" t="s">
        <v>972</v>
      </c>
      <c r="D80" s="302"/>
      <c r="E80" s="302"/>
      <c r="F80" s="325" t="s">
        <v>969</v>
      </c>
      <c r="G80" s="326"/>
      <c r="H80" s="302" t="s">
        <v>973</v>
      </c>
      <c r="I80" s="302" t="s">
        <v>971</v>
      </c>
      <c r="J80" s="302">
        <v>120</v>
      </c>
      <c r="K80" s="316"/>
    </row>
    <row r="81" s="1" customFormat="1" ht="15" customHeight="1">
      <c r="B81" s="327"/>
      <c r="C81" s="302" t="s">
        <v>974</v>
      </c>
      <c r="D81" s="302"/>
      <c r="E81" s="302"/>
      <c r="F81" s="325" t="s">
        <v>975</v>
      </c>
      <c r="G81" s="326"/>
      <c r="H81" s="302" t="s">
        <v>976</v>
      </c>
      <c r="I81" s="302" t="s">
        <v>971</v>
      </c>
      <c r="J81" s="302">
        <v>50</v>
      </c>
      <c r="K81" s="316"/>
    </row>
    <row r="82" s="1" customFormat="1" ht="15" customHeight="1">
      <c r="B82" s="327"/>
      <c r="C82" s="302" t="s">
        <v>977</v>
      </c>
      <c r="D82" s="302"/>
      <c r="E82" s="302"/>
      <c r="F82" s="325" t="s">
        <v>969</v>
      </c>
      <c r="G82" s="326"/>
      <c r="H82" s="302" t="s">
        <v>978</v>
      </c>
      <c r="I82" s="302" t="s">
        <v>979</v>
      </c>
      <c r="J82" s="302"/>
      <c r="K82" s="316"/>
    </row>
    <row r="83" s="1" customFormat="1" ht="15" customHeight="1">
      <c r="B83" s="327"/>
      <c r="C83" s="328" t="s">
        <v>980</v>
      </c>
      <c r="D83" s="328"/>
      <c r="E83" s="328"/>
      <c r="F83" s="329" t="s">
        <v>975</v>
      </c>
      <c r="G83" s="328"/>
      <c r="H83" s="328" t="s">
        <v>981</v>
      </c>
      <c r="I83" s="328" t="s">
        <v>971</v>
      </c>
      <c r="J83" s="328">
        <v>15</v>
      </c>
      <c r="K83" s="316"/>
    </row>
    <row r="84" s="1" customFormat="1" ht="15" customHeight="1">
      <c r="B84" s="327"/>
      <c r="C84" s="328" t="s">
        <v>982</v>
      </c>
      <c r="D84" s="328"/>
      <c r="E84" s="328"/>
      <c r="F84" s="329" t="s">
        <v>975</v>
      </c>
      <c r="G84" s="328"/>
      <c r="H84" s="328" t="s">
        <v>983</v>
      </c>
      <c r="I84" s="328" t="s">
        <v>971</v>
      </c>
      <c r="J84" s="328">
        <v>15</v>
      </c>
      <c r="K84" s="316"/>
    </row>
    <row r="85" s="1" customFormat="1" ht="15" customHeight="1">
      <c r="B85" s="327"/>
      <c r="C85" s="328" t="s">
        <v>984</v>
      </c>
      <c r="D85" s="328"/>
      <c r="E85" s="328"/>
      <c r="F85" s="329" t="s">
        <v>975</v>
      </c>
      <c r="G85" s="328"/>
      <c r="H85" s="328" t="s">
        <v>985</v>
      </c>
      <c r="I85" s="328" t="s">
        <v>971</v>
      </c>
      <c r="J85" s="328">
        <v>20</v>
      </c>
      <c r="K85" s="316"/>
    </row>
    <row r="86" s="1" customFormat="1" ht="15" customHeight="1">
      <c r="B86" s="327"/>
      <c r="C86" s="328" t="s">
        <v>986</v>
      </c>
      <c r="D86" s="328"/>
      <c r="E86" s="328"/>
      <c r="F86" s="329" t="s">
        <v>975</v>
      </c>
      <c r="G86" s="328"/>
      <c r="H86" s="328" t="s">
        <v>987</v>
      </c>
      <c r="I86" s="328" t="s">
        <v>971</v>
      </c>
      <c r="J86" s="328">
        <v>20</v>
      </c>
      <c r="K86" s="316"/>
    </row>
    <row r="87" s="1" customFormat="1" ht="15" customHeight="1">
      <c r="B87" s="327"/>
      <c r="C87" s="302" t="s">
        <v>988</v>
      </c>
      <c r="D87" s="302"/>
      <c r="E87" s="302"/>
      <c r="F87" s="325" t="s">
        <v>975</v>
      </c>
      <c r="G87" s="326"/>
      <c r="H87" s="302" t="s">
        <v>989</v>
      </c>
      <c r="I87" s="302" t="s">
        <v>971</v>
      </c>
      <c r="J87" s="302">
        <v>50</v>
      </c>
      <c r="K87" s="316"/>
    </row>
    <row r="88" s="1" customFormat="1" ht="15" customHeight="1">
      <c r="B88" s="327"/>
      <c r="C88" s="302" t="s">
        <v>990</v>
      </c>
      <c r="D88" s="302"/>
      <c r="E88" s="302"/>
      <c r="F88" s="325" t="s">
        <v>975</v>
      </c>
      <c r="G88" s="326"/>
      <c r="H88" s="302" t="s">
        <v>991</v>
      </c>
      <c r="I88" s="302" t="s">
        <v>971</v>
      </c>
      <c r="J88" s="302">
        <v>20</v>
      </c>
      <c r="K88" s="316"/>
    </row>
    <row r="89" s="1" customFormat="1" ht="15" customHeight="1">
      <c r="B89" s="327"/>
      <c r="C89" s="302" t="s">
        <v>992</v>
      </c>
      <c r="D89" s="302"/>
      <c r="E89" s="302"/>
      <c r="F89" s="325" t="s">
        <v>975</v>
      </c>
      <c r="G89" s="326"/>
      <c r="H89" s="302" t="s">
        <v>993</v>
      </c>
      <c r="I89" s="302" t="s">
        <v>971</v>
      </c>
      <c r="J89" s="302">
        <v>20</v>
      </c>
      <c r="K89" s="316"/>
    </row>
    <row r="90" s="1" customFormat="1" ht="15" customHeight="1">
      <c r="B90" s="327"/>
      <c r="C90" s="302" t="s">
        <v>994</v>
      </c>
      <c r="D90" s="302"/>
      <c r="E90" s="302"/>
      <c r="F90" s="325" t="s">
        <v>975</v>
      </c>
      <c r="G90" s="326"/>
      <c r="H90" s="302" t="s">
        <v>995</v>
      </c>
      <c r="I90" s="302" t="s">
        <v>971</v>
      </c>
      <c r="J90" s="302">
        <v>50</v>
      </c>
      <c r="K90" s="316"/>
    </row>
    <row r="91" s="1" customFormat="1" ht="15" customHeight="1">
      <c r="B91" s="327"/>
      <c r="C91" s="302" t="s">
        <v>996</v>
      </c>
      <c r="D91" s="302"/>
      <c r="E91" s="302"/>
      <c r="F91" s="325" t="s">
        <v>975</v>
      </c>
      <c r="G91" s="326"/>
      <c r="H91" s="302" t="s">
        <v>996</v>
      </c>
      <c r="I91" s="302" t="s">
        <v>971</v>
      </c>
      <c r="J91" s="302">
        <v>50</v>
      </c>
      <c r="K91" s="316"/>
    </row>
    <row r="92" s="1" customFormat="1" ht="15" customHeight="1">
      <c r="B92" s="327"/>
      <c r="C92" s="302" t="s">
        <v>997</v>
      </c>
      <c r="D92" s="302"/>
      <c r="E92" s="302"/>
      <c r="F92" s="325" t="s">
        <v>975</v>
      </c>
      <c r="G92" s="326"/>
      <c r="H92" s="302" t="s">
        <v>998</v>
      </c>
      <c r="I92" s="302" t="s">
        <v>971</v>
      </c>
      <c r="J92" s="302">
        <v>255</v>
      </c>
      <c r="K92" s="316"/>
    </row>
    <row r="93" s="1" customFormat="1" ht="15" customHeight="1">
      <c r="B93" s="327"/>
      <c r="C93" s="302" t="s">
        <v>999</v>
      </c>
      <c r="D93" s="302"/>
      <c r="E93" s="302"/>
      <c r="F93" s="325" t="s">
        <v>969</v>
      </c>
      <c r="G93" s="326"/>
      <c r="H93" s="302" t="s">
        <v>1000</v>
      </c>
      <c r="I93" s="302" t="s">
        <v>1001</v>
      </c>
      <c r="J93" s="302"/>
      <c r="K93" s="316"/>
    </row>
    <row r="94" s="1" customFormat="1" ht="15" customHeight="1">
      <c r="B94" s="327"/>
      <c r="C94" s="302" t="s">
        <v>1002</v>
      </c>
      <c r="D94" s="302"/>
      <c r="E94" s="302"/>
      <c r="F94" s="325" t="s">
        <v>969</v>
      </c>
      <c r="G94" s="326"/>
      <c r="H94" s="302" t="s">
        <v>1003</v>
      </c>
      <c r="I94" s="302" t="s">
        <v>1004</v>
      </c>
      <c r="J94" s="302"/>
      <c r="K94" s="316"/>
    </row>
    <row r="95" s="1" customFormat="1" ht="15" customHeight="1">
      <c r="B95" s="327"/>
      <c r="C95" s="302" t="s">
        <v>1005</v>
      </c>
      <c r="D95" s="302"/>
      <c r="E95" s="302"/>
      <c r="F95" s="325" t="s">
        <v>969</v>
      </c>
      <c r="G95" s="326"/>
      <c r="H95" s="302" t="s">
        <v>1005</v>
      </c>
      <c r="I95" s="302" t="s">
        <v>1004</v>
      </c>
      <c r="J95" s="302"/>
      <c r="K95" s="316"/>
    </row>
    <row r="96" s="1" customFormat="1" ht="15" customHeight="1">
      <c r="B96" s="327"/>
      <c r="C96" s="302" t="s">
        <v>42</v>
      </c>
      <c r="D96" s="302"/>
      <c r="E96" s="302"/>
      <c r="F96" s="325" t="s">
        <v>969</v>
      </c>
      <c r="G96" s="326"/>
      <c r="H96" s="302" t="s">
        <v>1006</v>
      </c>
      <c r="I96" s="302" t="s">
        <v>1004</v>
      </c>
      <c r="J96" s="302"/>
      <c r="K96" s="316"/>
    </row>
    <row r="97" s="1" customFormat="1" ht="15" customHeight="1">
      <c r="B97" s="327"/>
      <c r="C97" s="302" t="s">
        <v>52</v>
      </c>
      <c r="D97" s="302"/>
      <c r="E97" s="302"/>
      <c r="F97" s="325" t="s">
        <v>969</v>
      </c>
      <c r="G97" s="326"/>
      <c r="H97" s="302" t="s">
        <v>1007</v>
      </c>
      <c r="I97" s="302" t="s">
        <v>1004</v>
      </c>
      <c r="J97" s="302"/>
      <c r="K97" s="316"/>
    </row>
    <row r="98" s="1" customFormat="1" ht="15" customHeight="1">
      <c r="B98" s="330"/>
      <c r="C98" s="331"/>
      <c r="D98" s="331"/>
      <c r="E98" s="331"/>
      <c r="F98" s="331"/>
      <c r="G98" s="331"/>
      <c r="H98" s="331"/>
      <c r="I98" s="331"/>
      <c r="J98" s="331"/>
      <c r="K98" s="332"/>
    </row>
    <row r="99" s="1" customFormat="1" ht="18.75" customHeight="1">
      <c r="B99" s="333"/>
      <c r="C99" s="334"/>
      <c r="D99" s="334"/>
      <c r="E99" s="334"/>
      <c r="F99" s="334"/>
      <c r="G99" s="334"/>
      <c r="H99" s="334"/>
      <c r="I99" s="334"/>
      <c r="J99" s="334"/>
      <c r="K99" s="333"/>
    </row>
    <row r="100" s="1" customFormat="1" ht="18.75" customHeight="1">
      <c r="B100" s="310"/>
      <c r="C100" s="310"/>
      <c r="D100" s="310"/>
      <c r="E100" s="310"/>
      <c r="F100" s="310"/>
      <c r="G100" s="310"/>
      <c r="H100" s="310"/>
      <c r="I100" s="310"/>
      <c r="J100" s="310"/>
      <c r="K100" s="310"/>
    </row>
    <row r="101" s="1" customFormat="1" ht="7.5" customHeight="1">
      <c r="B101" s="311"/>
      <c r="C101" s="312"/>
      <c r="D101" s="312"/>
      <c r="E101" s="312"/>
      <c r="F101" s="312"/>
      <c r="G101" s="312"/>
      <c r="H101" s="312"/>
      <c r="I101" s="312"/>
      <c r="J101" s="312"/>
      <c r="K101" s="313"/>
    </row>
    <row r="102" s="1" customFormat="1" ht="45" customHeight="1">
      <c r="B102" s="314"/>
      <c r="C102" s="315" t="s">
        <v>1008</v>
      </c>
      <c r="D102" s="315"/>
      <c r="E102" s="315"/>
      <c r="F102" s="315"/>
      <c r="G102" s="315"/>
      <c r="H102" s="315"/>
      <c r="I102" s="315"/>
      <c r="J102" s="315"/>
      <c r="K102" s="316"/>
    </row>
    <row r="103" s="1" customFormat="1" ht="17.25" customHeight="1">
      <c r="B103" s="314"/>
      <c r="C103" s="317" t="s">
        <v>963</v>
      </c>
      <c r="D103" s="317"/>
      <c r="E103" s="317"/>
      <c r="F103" s="317" t="s">
        <v>964</v>
      </c>
      <c r="G103" s="318"/>
      <c r="H103" s="317" t="s">
        <v>58</v>
      </c>
      <c r="I103" s="317" t="s">
        <v>61</v>
      </c>
      <c r="J103" s="317" t="s">
        <v>965</v>
      </c>
      <c r="K103" s="316"/>
    </row>
    <row r="104" s="1" customFormat="1" ht="17.25" customHeight="1">
      <c r="B104" s="314"/>
      <c r="C104" s="319" t="s">
        <v>966</v>
      </c>
      <c r="D104" s="319"/>
      <c r="E104" s="319"/>
      <c r="F104" s="320" t="s">
        <v>967</v>
      </c>
      <c r="G104" s="321"/>
      <c r="H104" s="319"/>
      <c r="I104" s="319"/>
      <c r="J104" s="319" t="s">
        <v>968</v>
      </c>
      <c r="K104" s="316"/>
    </row>
    <row r="105" s="1" customFormat="1" ht="5.25" customHeight="1">
      <c r="B105" s="314"/>
      <c r="C105" s="317"/>
      <c r="D105" s="317"/>
      <c r="E105" s="317"/>
      <c r="F105" s="317"/>
      <c r="G105" s="335"/>
      <c r="H105" s="317"/>
      <c r="I105" s="317"/>
      <c r="J105" s="317"/>
      <c r="K105" s="316"/>
    </row>
    <row r="106" s="1" customFormat="1" ht="15" customHeight="1">
      <c r="B106" s="314"/>
      <c r="C106" s="302" t="s">
        <v>57</v>
      </c>
      <c r="D106" s="324"/>
      <c r="E106" s="324"/>
      <c r="F106" s="325" t="s">
        <v>969</v>
      </c>
      <c r="G106" s="302"/>
      <c r="H106" s="302" t="s">
        <v>1009</v>
      </c>
      <c r="I106" s="302" t="s">
        <v>971</v>
      </c>
      <c r="J106" s="302">
        <v>20</v>
      </c>
      <c r="K106" s="316"/>
    </row>
    <row r="107" s="1" customFormat="1" ht="15" customHeight="1">
      <c r="B107" s="314"/>
      <c r="C107" s="302" t="s">
        <v>972</v>
      </c>
      <c r="D107" s="302"/>
      <c r="E107" s="302"/>
      <c r="F107" s="325" t="s">
        <v>969</v>
      </c>
      <c r="G107" s="302"/>
      <c r="H107" s="302" t="s">
        <v>1009</v>
      </c>
      <c r="I107" s="302" t="s">
        <v>971</v>
      </c>
      <c r="J107" s="302">
        <v>120</v>
      </c>
      <c r="K107" s="316"/>
    </row>
    <row r="108" s="1" customFormat="1" ht="15" customHeight="1">
      <c r="B108" s="327"/>
      <c r="C108" s="302" t="s">
        <v>974</v>
      </c>
      <c r="D108" s="302"/>
      <c r="E108" s="302"/>
      <c r="F108" s="325" t="s">
        <v>975</v>
      </c>
      <c r="G108" s="302"/>
      <c r="H108" s="302" t="s">
        <v>1009</v>
      </c>
      <c r="I108" s="302" t="s">
        <v>971</v>
      </c>
      <c r="J108" s="302">
        <v>50</v>
      </c>
      <c r="K108" s="316"/>
    </row>
    <row r="109" s="1" customFormat="1" ht="15" customHeight="1">
      <c r="B109" s="327"/>
      <c r="C109" s="302" t="s">
        <v>977</v>
      </c>
      <c r="D109" s="302"/>
      <c r="E109" s="302"/>
      <c r="F109" s="325" t="s">
        <v>969</v>
      </c>
      <c r="G109" s="302"/>
      <c r="H109" s="302" t="s">
        <v>1009</v>
      </c>
      <c r="I109" s="302" t="s">
        <v>979</v>
      </c>
      <c r="J109" s="302"/>
      <c r="K109" s="316"/>
    </row>
    <row r="110" s="1" customFormat="1" ht="15" customHeight="1">
      <c r="B110" s="327"/>
      <c r="C110" s="302" t="s">
        <v>988</v>
      </c>
      <c r="D110" s="302"/>
      <c r="E110" s="302"/>
      <c r="F110" s="325" t="s">
        <v>975</v>
      </c>
      <c r="G110" s="302"/>
      <c r="H110" s="302" t="s">
        <v>1009</v>
      </c>
      <c r="I110" s="302" t="s">
        <v>971</v>
      </c>
      <c r="J110" s="302">
        <v>50</v>
      </c>
      <c r="K110" s="316"/>
    </row>
    <row r="111" s="1" customFormat="1" ht="15" customHeight="1">
      <c r="B111" s="327"/>
      <c r="C111" s="302" t="s">
        <v>996</v>
      </c>
      <c r="D111" s="302"/>
      <c r="E111" s="302"/>
      <c r="F111" s="325" t="s">
        <v>975</v>
      </c>
      <c r="G111" s="302"/>
      <c r="H111" s="302" t="s">
        <v>1009</v>
      </c>
      <c r="I111" s="302" t="s">
        <v>971</v>
      </c>
      <c r="J111" s="302">
        <v>50</v>
      </c>
      <c r="K111" s="316"/>
    </row>
    <row r="112" s="1" customFormat="1" ht="15" customHeight="1">
      <c r="B112" s="327"/>
      <c r="C112" s="302" t="s">
        <v>994</v>
      </c>
      <c r="D112" s="302"/>
      <c r="E112" s="302"/>
      <c r="F112" s="325" t="s">
        <v>975</v>
      </c>
      <c r="G112" s="302"/>
      <c r="H112" s="302" t="s">
        <v>1009</v>
      </c>
      <c r="I112" s="302" t="s">
        <v>971</v>
      </c>
      <c r="J112" s="302">
        <v>50</v>
      </c>
      <c r="K112" s="316"/>
    </row>
    <row r="113" s="1" customFormat="1" ht="15" customHeight="1">
      <c r="B113" s="327"/>
      <c r="C113" s="302" t="s">
        <v>57</v>
      </c>
      <c r="D113" s="302"/>
      <c r="E113" s="302"/>
      <c r="F113" s="325" t="s">
        <v>969</v>
      </c>
      <c r="G113" s="302"/>
      <c r="H113" s="302" t="s">
        <v>1010</v>
      </c>
      <c r="I113" s="302" t="s">
        <v>971</v>
      </c>
      <c r="J113" s="302">
        <v>20</v>
      </c>
      <c r="K113" s="316"/>
    </row>
    <row r="114" s="1" customFormat="1" ht="15" customHeight="1">
      <c r="B114" s="327"/>
      <c r="C114" s="302" t="s">
        <v>1011</v>
      </c>
      <c r="D114" s="302"/>
      <c r="E114" s="302"/>
      <c r="F114" s="325" t="s">
        <v>969</v>
      </c>
      <c r="G114" s="302"/>
      <c r="H114" s="302" t="s">
        <v>1012</v>
      </c>
      <c r="I114" s="302" t="s">
        <v>971</v>
      </c>
      <c r="J114" s="302">
        <v>120</v>
      </c>
      <c r="K114" s="316"/>
    </row>
    <row r="115" s="1" customFormat="1" ht="15" customHeight="1">
      <c r="B115" s="327"/>
      <c r="C115" s="302" t="s">
        <v>42</v>
      </c>
      <c r="D115" s="302"/>
      <c r="E115" s="302"/>
      <c r="F115" s="325" t="s">
        <v>969</v>
      </c>
      <c r="G115" s="302"/>
      <c r="H115" s="302" t="s">
        <v>1013</v>
      </c>
      <c r="I115" s="302" t="s">
        <v>1004</v>
      </c>
      <c r="J115" s="302"/>
      <c r="K115" s="316"/>
    </row>
    <row r="116" s="1" customFormat="1" ht="15" customHeight="1">
      <c r="B116" s="327"/>
      <c r="C116" s="302" t="s">
        <v>52</v>
      </c>
      <c r="D116" s="302"/>
      <c r="E116" s="302"/>
      <c r="F116" s="325" t="s">
        <v>969</v>
      </c>
      <c r="G116" s="302"/>
      <c r="H116" s="302" t="s">
        <v>1014</v>
      </c>
      <c r="I116" s="302" t="s">
        <v>1004</v>
      </c>
      <c r="J116" s="302"/>
      <c r="K116" s="316"/>
    </row>
    <row r="117" s="1" customFormat="1" ht="15" customHeight="1">
      <c r="B117" s="327"/>
      <c r="C117" s="302" t="s">
        <v>61</v>
      </c>
      <c r="D117" s="302"/>
      <c r="E117" s="302"/>
      <c r="F117" s="325" t="s">
        <v>969</v>
      </c>
      <c r="G117" s="302"/>
      <c r="H117" s="302" t="s">
        <v>1015</v>
      </c>
      <c r="I117" s="302" t="s">
        <v>1016</v>
      </c>
      <c r="J117" s="302"/>
      <c r="K117" s="316"/>
    </row>
    <row r="118" s="1" customFormat="1" ht="15" customHeight="1">
      <c r="B118" s="330"/>
      <c r="C118" s="336"/>
      <c r="D118" s="336"/>
      <c r="E118" s="336"/>
      <c r="F118" s="336"/>
      <c r="G118" s="336"/>
      <c r="H118" s="336"/>
      <c r="I118" s="336"/>
      <c r="J118" s="336"/>
      <c r="K118" s="332"/>
    </row>
    <row r="119" s="1" customFormat="1" ht="18.75" customHeight="1">
      <c r="B119" s="337"/>
      <c r="C119" s="338"/>
      <c r="D119" s="338"/>
      <c r="E119" s="338"/>
      <c r="F119" s="339"/>
      <c r="G119" s="338"/>
      <c r="H119" s="338"/>
      <c r="I119" s="338"/>
      <c r="J119" s="338"/>
      <c r="K119" s="337"/>
    </row>
    <row r="120" s="1" customFormat="1" ht="18.75" customHeight="1">
      <c r="B120" s="310"/>
      <c r="C120" s="310"/>
      <c r="D120" s="310"/>
      <c r="E120" s="310"/>
      <c r="F120" s="310"/>
      <c r="G120" s="310"/>
      <c r="H120" s="310"/>
      <c r="I120" s="310"/>
      <c r="J120" s="310"/>
      <c r="K120" s="310"/>
    </row>
    <row r="121" s="1" customFormat="1" ht="7.5" customHeight="1">
      <c r="B121" s="340"/>
      <c r="C121" s="341"/>
      <c r="D121" s="341"/>
      <c r="E121" s="341"/>
      <c r="F121" s="341"/>
      <c r="G121" s="341"/>
      <c r="H121" s="341"/>
      <c r="I121" s="341"/>
      <c r="J121" s="341"/>
      <c r="K121" s="342"/>
    </row>
    <row r="122" s="1" customFormat="1" ht="45" customHeight="1">
      <c r="B122" s="343"/>
      <c r="C122" s="293" t="s">
        <v>1017</v>
      </c>
      <c r="D122" s="293"/>
      <c r="E122" s="293"/>
      <c r="F122" s="293"/>
      <c r="G122" s="293"/>
      <c r="H122" s="293"/>
      <c r="I122" s="293"/>
      <c r="J122" s="293"/>
      <c r="K122" s="344"/>
    </row>
    <row r="123" s="1" customFormat="1" ht="17.25" customHeight="1">
      <c r="B123" s="345"/>
      <c r="C123" s="317" t="s">
        <v>963</v>
      </c>
      <c r="D123" s="317"/>
      <c r="E123" s="317"/>
      <c r="F123" s="317" t="s">
        <v>964</v>
      </c>
      <c r="G123" s="318"/>
      <c r="H123" s="317" t="s">
        <v>58</v>
      </c>
      <c r="I123" s="317" t="s">
        <v>61</v>
      </c>
      <c r="J123" s="317" t="s">
        <v>965</v>
      </c>
      <c r="K123" s="346"/>
    </row>
    <row r="124" s="1" customFormat="1" ht="17.25" customHeight="1">
      <c r="B124" s="345"/>
      <c r="C124" s="319" t="s">
        <v>966</v>
      </c>
      <c r="D124" s="319"/>
      <c r="E124" s="319"/>
      <c r="F124" s="320" t="s">
        <v>967</v>
      </c>
      <c r="G124" s="321"/>
      <c r="H124" s="319"/>
      <c r="I124" s="319"/>
      <c r="J124" s="319" t="s">
        <v>968</v>
      </c>
      <c r="K124" s="346"/>
    </row>
    <row r="125" s="1" customFormat="1" ht="5.25" customHeight="1">
      <c r="B125" s="347"/>
      <c r="C125" s="322"/>
      <c r="D125" s="322"/>
      <c r="E125" s="322"/>
      <c r="F125" s="322"/>
      <c r="G125" s="348"/>
      <c r="H125" s="322"/>
      <c r="I125" s="322"/>
      <c r="J125" s="322"/>
      <c r="K125" s="349"/>
    </row>
    <row r="126" s="1" customFormat="1" ht="15" customHeight="1">
      <c r="B126" s="347"/>
      <c r="C126" s="302" t="s">
        <v>972</v>
      </c>
      <c r="D126" s="324"/>
      <c r="E126" s="324"/>
      <c r="F126" s="325" t="s">
        <v>969</v>
      </c>
      <c r="G126" s="302"/>
      <c r="H126" s="302" t="s">
        <v>1009</v>
      </c>
      <c r="I126" s="302" t="s">
        <v>971</v>
      </c>
      <c r="J126" s="302">
        <v>120</v>
      </c>
      <c r="K126" s="350"/>
    </row>
    <row r="127" s="1" customFormat="1" ht="15" customHeight="1">
      <c r="B127" s="347"/>
      <c r="C127" s="302" t="s">
        <v>1018</v>
      </c>
      <c r="D127" s="302"/>
      <c r="E127" s="302"/>
      <c r="F127" s="325" t="s">
        <v>969</v>
      </c>
      <c r="G127" s="302"/>
      <c r="H127" s="302" t="s">
        <v>1019</v>
      </c>
      <c r="I127" s="302" t="s">
        <v>971</v>
      </c>
      <c r="J127" s="302" t="s">
        <v>1020</v>
      </c>
      <c r="K127" s="350"/>
    </row>
    <row r="128" s="1" customFormat="1" ht="15" customHeight="1">
      <c r="B128" s="347"/>
      <c r="C128" s="302" t="s">
        <v>917</v>
      </c>
      <c r="D128" s="302"/>
      <c r="E128" s="302"/>
      <c r="F128" s="325" t="s">
        <v>969</v>
      </c>
      <c r="G128" s="302"/>
      <c r="H128" s="302" t="s">
        <v>1021</v>
      </c>
      <c r="I128" s="302" t="s">
        <v>971</v>
      </c>
      <c r="J128" s="302" t="s">
        <v>1020</v>
      </c>
      <c r="K128" s="350"/>
    </row>
    <row r="129" s="1" customFormat="1" ht="15" customHeight="1">
      <c r="B129" s="347"/>
      <c r="C129" s="302" t="s">
        <v>980</v>
      </c>
      <c r="D129" s="302"/>
      <c r="E129" s="302"/>
      <c r="F129" s="325" t="s">
        <v>975</v>
      </c>
      <c r="G129" s="302"/>
      <c r="H129" s="302" t="s">
        <v>981</v>
      </c>
      <c r="I129" s="302" t="s">
        <v>971</v>
      </c>
      <c r="J129" s="302">
        <v>15</v>
      </c>
      <c r="K129" s="350"/>
    </row>
    <row r="130" s="1" customFormat="1" ht="15" customHeight="1">
      <c r="B130" s="347"/>
      <c r="C130" s="328" t="s">
        <v>982</v>
      </c>
      <c r="D130" s="328"/>
      <c r="E130" s="328"/>
      <c r="F130" s="329" t="s">
        <v>975</v>
      </c>
      <c r="G130" s="328"/>
      <c r="H130" s="328" t="s">
        <v>983</v>
      </c>
      <c r="I130" s="328" t="s">
        <v>971</v>
      </c>
      <c r="J130" s="328">
        <v>15</v>
      </c>
      <c r="K130" s="350"/>
    </row>
    <row r="131" s="1" customFormat="1" ht="15" customHeight="1">
      <c r="B131" s="347"/>
      <c r="C131" s="328" t="s">
        <v>984</v>
      </c>
      <c r="D131" s="328"/>
      <c r="E131" s="328"/>
      <c r="F131" s="329" t="s">
        <v>975</v>
      </c>
      <c r="G131" s="328"/>
      <c r="H131" s="328" t="s">
        <v>985</v>
      </c>
      <c r="I131" s="328" t="s">
        <v>971</v>
      </c>
      <c r="J131" s="328">
        <v>20</v>
      </c>
      <c r="K131" s="350"/>
    </row>
    <row r="132" s="1" customFormat="1" ht="15" customHeight="1">
      <c r="B132" s="347"/>
      <c r="C132" s="328" t="s">
        <v>986</v>
      </c>
      <c r="D132" s="328"/>
      <c r="E132" s="328"/>
      <c r="F132" s="329" t="s">
        <v>975</v>
      </c>
      <c r="G132" s="328"/>
      <c r="H132" s="328" t="s">
        <v>987</v>
      </c>
      <c r="I132" s="328" t="s">
        <v>971</v>
      </c>
      <c r="J132" s="328">
        <v>20</v>
      </c>
      <c r="K132" s="350"/>
    </row>
    <row r="133" s="1" customFormat="1" ht="15" customHeight="1">
      <c r="B133" s="347"/>
      <c r="C133" s="302" t="s">
        <v>974</v>
      </c>
      <c r="D133" s="302"/>
      <c r="E133" s="302"/>
      <c r="F133" s="325" t="s">
        <v>975</v>
      </c>
      <c r="G133" s="302"/>
      <c r="H133" s="302" t="s">
        <v>1009</v>
      </c>
      <c r="I133" s="302" t="s">
        <v>971</v>
      </c>
      <c r="J133" s="302">
        <v>50</v>
      </c>
      <c r="K133" s="350"/>
    </row>
    <row r="134" s="1" customFormat="1" ht="15" customHeight="1">
      <c r="B134" s="347"/>
      <c r="C134" s="302" t="s">
        <v>988</v>
      </c>
      <c r="D134" s="302"/>
      <c r="E134" s="302"/>
      <c r="F134" s="325" t="s">
        <v>975</v>
      </c>
      <c r="G134" s="302"/>
      <c r="H134" s="302" t="s">
        <v>1009</v>
      </c>
      <c r="I134" s="302" t="s">
        <v>971</v>
      </c>
      <c r="J134" s="302">
        <v>50</v>
      </c>
      <c r="K134" s="350"/>
    </row>
    <row r="135" s="1" customFormat="1" ht="15" customHeight="1">
      <c r="B135" s="347"/>
      <c r="C135" s="302" t="s">
        <v>994</v>
      </c>
      <c r="D135" s="302"/>
      <c r="E135" s="302"/>
      <c r="F135" s="325" t="s">
        <v>975</v>
      </c>
      <c r="G135" s="302"/>
      <c r="H135" s="302" t="s">
        <v>1009</v>
      </c>
      <c r="I135" s="302" t="s">
        <v>971</v>
      </c>
      <c r="J135" s="302">
        <v>50</v>
      </c>
      <c r="K135" s="350"/>
    </row>
    <row r="136" s="1" customFormat="1" ht="15" customHeight="1">
      <c r="B136" s="347"/>
      <c r="C136" s="302" t="s">
        <v>996</v>
      </c>
      <c r="D136" s="302"/>
      <c r="E136" s="302"/>
      <c r="F136" s="325" t="s">
        <v>975</v>
      </c>
      <c r="G136" s="302"/>
      <c r="H136" s="302" t="s">
        <v>1009</v>
      </c>
      <c r="I136" s="302" t="s">
        <v>971</v>
      </c>
      <c r="J136" s="302">
        <v>50</v>
      </c>
      <c r="K136" s="350"/>
    </row>
    <row r="137" s="1" customFormat="1" ht="15" customHeight="1">
      <c r="B137" s="347"/>
      <c r="C137" s="302" t="s">
        <v>997</v>
      </c>
      <c r="D137" s="302"/>
      <c r="E137" s="302"/>
      <c r="F137" s="325" t="s">
        <v>975</v>
      </c>
      <c r="G137" s="302"/>
      <c r="H137" s="302" t="s">
        <v>1022</v>
      </c>
      <c r="I137" s="302" t="s">
        <v>971</v>
      </c>
      <c r="J137" s="302">
        <v>255</v>
      </c>
      <c r="K137" s="350"/>
    </row>
    <row r="138" s="1" customFormat="1" ht="15" customHeight="1">
      <c r="B138" s="347"/>
      <c r="C138" s="302" t="s">
        <v>999</v>
      </c>
      <c r="D138" s="302"/>
      <c r="E138" s="302"/>
      <c r="F138" s="325" t="s">
        <v>969</v>
      </c>
      <c r="G138" s="302"/>
      <c r="H138" s="302" t="s">
        <v>1023</v>
      </c>
      <c r="I138" s="302" t="s">
        <v>1001</v>
      </c>
      <c r="J138" s="302"/>
      <c r="K138" s="350"/>
    </row>
    <row r="139" s="1" customFormat="1" ht="15" customHeight="1">
      <c r="B139" s="347"/>
      <c r="C139" s="302" t="s">
        <v>1002</v>
      </c>
      <c r="D139" s="302"/>
      <c r="E139" s="302"/>
      <c r="F139" s="325" t="s">
        <v>969</v>
      </c>
      <c r="G139" s="302"/>
      <c r="H139" s="302" t="s">
        <v>1024</v>
      </c>
      <c r="I139" s="302" t="s">
        <v>1004</v>
      </c>
      <c r="J139" s="302"/>
      <c r="K139" s="350"/>
    </row>
    <row r="140" s="1" customFormat="1" ht="15" customHeight="1">
      <c r="B140" s="347"/>
      <c r="C140" s="302" t="s">
        <v>1005</v>
      </c>
      <c r="D140" s="302"/>
      <c r="E140" s="302"/>
      <c r="F140" s="325" t="s">
        <v>969</v>
      </c>
      <c r="G140" s="302"/>
      <c r="H140" s="302" t="s">
        <v>1005</v>
      </c>
      <c r="I140" s="302" t="s">
        <v>1004</v>
      </c>
      <c r="J140" s="302"/>
      <c r="K140" s="350"/>
    </row>
    <row r="141" s="1" customFormat="1" ht="15" customHeight="1">
      <c r="B141" s="347"/>
      <c r="C141" s="302" t="s">
        <v>42</v>
      </c>
      <c r="D141" s="302"/>
      <c r="E141" s="302"/>
      <c r="F141" s="325" t="s">
        <v>969</v>
      </c>
      <c r="G141" s="302"/>
      <c r="H141" s="302" t="s">
        <v>1025</v>
      </c>
      <c r="I141" s="302" t="s">
        <v>1004</v>
      </c>
      <c r="J141" s="302"/>
      <c r="K141" s="350"/>
    </row>
    <row r="142" s="1" customFormat="1" ht="15" customHeight="1">
      <c r="B142" s="347"/>
      <c r="C142" s="302" t="s">
        <v>1026</v>
      </c>
      <c r="D142" s="302"/>
      <c r="E142" s="302"/>
      <c r="F142" s="325" t="s">
        <v>969</v>
      </c>
      <c r="G142" s="302"/>
      <c r="H142" s="302" t="s">
        <v>1027</v>
      </c>
      <c r="I142" s="302" t="s">
        <v>1004</v>
      </c>
      <c r="J142" s="302"/>
      <c r="K142" s="350"/>
    </row>
    <row r="143" s="1" customFormat="1" ht="15" customHeight="1">
      <c r="B143" s="351"/>
      <c r="C143" s="352"/>
      <c r="D143" s="352"/>
      <c r="E143" s="352"/>
      <c r="F143" s="352"/>
      <c r="G143" s="352"/>
      <c r="H143" s="352"/>
      <c r="I143" s="352"/>
      <c r="J143" s="352"/>
      <c r="K143" s="353"/>
    </row>
    <row r="144" s="1" customFormat="1" ht="18.75" customHeight="1">
      <c r="B144" s="338"/>
      <c r="C144" s="338"/>
      <c r="D144" s="338"/>
      <c r="E144" s="338"/>
      <c r="F144" s="339"/>
      <c r="G144" s="338"/>
      <c r="H144" s="338"/>
      <c r="I144" s="338"/>
      <c r="J144" s="338"/>
      <c r="K144" s="338"/>
    </row>
    <row r="145" s="1" customFormat="1" ht="18.75" customHeight="1">
      <c r="B145" s="310"/>
      <c r="C145" s="310"/>
      <c r="D145" s="310"/>
      <c r="E145" s="310"/>
      <c r="F145" s="310"/>
      <c r="G145" s="310"/>
      <c r="H145" s="310"/>
      <c r="I145" s="310"/>
      <c r="J145" s="310"/>
      <c r="K145" s="310"/>
    </row>
    <row r="146" s="1" customFormat="1" ht="7.5" customHeight="1">
      <c r="B146" s="311"/>
      <c r="C146" s="312"/>
      <c r="D146" s="312"/>
      <c r="E146" s="312"/>
      <c r="F146" s="312"/>
      <c r="G146" s="312"/>
      <c r="H146" s="312"/>
      <c r="I146" s="312"/>
      <c r="J146" s="312"/>
      <c r="K146" s="313"/>
    </row>
    <row r="147" s="1" customFormat="1" ht="45" customHeight="1">
      <c r="B147" s="314"/>
      <c r="C147" s="315" t="s">
        <v>1028</v>
      </c>
      <c r="D147" s="315"/>
      <c r="E147" s="315"/>
      <c r="F147" s="315"/>
      <c r="G147" s="315"/>
      <c r="H147" s="315"/>
      <c r="I147" s="315"/>
      <c r="J147" s="315"/>
      <c r="K147" s="316"/>
    </row>
    <row r="148" s="1" customFormat="1" ht="17.25" customHeight="1">
      <c r="B148" s="314"/>
      <c r="C148" s="317" t="s">
        <v>963</v>
      </c>
      <c r="D148" s="317"/>
      <c r="E148" s="317"/>
      <c r="F148" s="317" t="s">
        <v>964</v>
      </c>
      <c r="G148" s="318"/>
      <c r="H148" s="317" t="s">
        <v>58</v>
      </c>
      <c r="I148" s="317" t="s">
        <v>61</v>
      </c>
      <c r="J148" s="317" t="s">
        <v>965</v>
      </c>
      <c r="K148" s="316"/>
    </row>
    <row r="149" s="1" customFormat="1" ht="17.25" customHeight="1">
      <c r="B149" s="314"/>
      <c r="C149" s="319" t="s">
        <v>966</v>
      </c>
      <c r="D149" s="319"/>
      <c r="E149" s="319"/>
      <c r="F149" s="320" t="s">
        <v>967</v>
      </c>
      <c r="G149" s="321"/>
      <c r="H149" s="319"/>
      <c r="I149" s="319"/>
      <c r="J149" s="319" t="s">
        <v>968</v>
      </c>
      <c r="K149" s="316"/>
    </row>
    <row r="150" s="1" customFormat="1" ht="5.25" customHeight="1">
      <c r="B150" s="327"/>
      <c r="C150" s="322"/>
      <c r="D150" s="322"/>
      <c r="E150" s="322"/>
      <c r="F150" s="322"/>
      <c r="G150" s="323"/>
      <c r="H150" s="322"/>
      <c r="I150" s="322"/>
      <c r="J150" s="322"/>
      <c r="K150" s="350"/>
    </row>
    <row r="151" s="1" customFormat="1" ht="15" customHeight="1">
      <c r="B151" s="327"/>
      <c r="C151" s="354" t="s">
        <v>972</v>
      </c>
      <c r="D151" s="302"/>
      <c r="E151" s="302"/>
      <c r="F151" s="355" t="s">
        <v>969</v>
      </c>
      <c r="G151" s="302"/>
      <c r="H151" s="354" t="s">
        <v>1009</v>
      </c>
      <c r="I151" s="354" t="s">
        <v>971</v>
      </c>
      <c r="J151" s="354">
        <v>120</v>
      </c>
      <c r="K151" s="350"/>
    </row>
    <row r="152" s="1" customFormat="1" ht="15" customHeight="1">
      <c r="B152" s="327"/>
      <c r="C152" s="354" t="s">
        <v>1018</v>
      </c>
      <c r="D152" s="302"/>
      <c r="E152" s="302"/>
      <c r="F152" s="355" t="s">
        <v>969</v>
      </c>
      <c r="G152" s="302"/>
      <c r="H152" s="354" t="s">
        <v>1029</v>
      </c>
      <c r="I152" s="354" t="s">
        <v>971</v>
      </c>
      <c r="J152" s="354" t="s">
        <v>1020</v>
      </c>
      <c r="K152" s="350"/>
    </row>
    <row r="153" s="1" customFormat="1" ht="15" customHeight="1">
      <c r="B153" s="327"/>
      <c r="C153" s="354" t="s">
        <v>917</v>
      </c>
      <c r="D153" s="302"/>
      <c r="E153" s="302"/>
      <c r="F153" s="355" t="s">
        <v>969</v>
      </c>
      <c r="G153" s="302"/>
      <c r="H153" s="354" t="s">
        <v>1030</v>
      </c>
      <c r="I153" s="354" t="s">
        <v>971</v>
      </c>
      <c r="J153" s="354" t="s">
        <v>1020</v>
      </c>
      <c r="K153" s="350"/>
    </row>
    <row r="154" s="1" customFormat="1" ht="15" customHeight="1">
      <c r="B154" s="327"/>
      <c r="C154" s="354" t="s">
        <v>974</v>
      </c>
      <c r="D154" s="302"/>
      <c r="E154" s="302"/>
      <c r="F154" s="355" t="s">
        <v>975</v>
      </c>
      <c r="G154" s="302"/>
      <c r="H154" s="354" t="s">
        <v>1009</v>
      </c>
      <c r="I154" s="354" t="s">
        <v>971</v>
      </c>
      <c r="J154" s="354">
        <v>50</v>
      </c>
      <c r="K154" s="350"/>
    </row>
    <row r="155" s="1" customFormat="1" ht="15" customHeight="1">
      <c r="B155" s="327"/>
      <c r="C155" s="354" t="s">
        <v>977</v>
      </c>
      <c r="D155" s="302"/>
      <c r="E155" s="302"/>
      <c r="F155" s="355" t="s">
        <v>969</v>
      </c>
      <c r="G155" s="302"/>
      <c r="H155" s="354" t="s">
        <v>1009</v>
      </c>
      <c r="I155" s="354" t="s">
        <v>979</v>
      </c>
      <c r="J155" s="354"/>
      <c r="K155" s="350"/>
    </row>
    <row r="156" s="1" customFormat="1" ht="15" customHeight="1">
      <c r="B156" s="327"/>
      <c r="C156" s="354" t="s">
        <v>988</v>
      </c>
      <c r="D156" s="302"/>
      <c r="E156" s="302"/>
      <c r="F156" s="355" t="s">
        <v>975</v>
      </c>
      <c r="G156" s="302"/>
      <c r="H156" s="354" t="s">
        <v>1009</v>
      </c>
      <c r="I156" s="354" t="s">
        <v>971</v>
      </c>
      <c r="J156" s="354">
        <v>50</v>
      </c>
      <c r="K156" s="350"/>
    </row>
    <row r="157" s="1" customFormat="1" ht="15" customHeight="1">
      <c r="B157" s="327"/>
      <c r="C157" s="354" t="s">
        <v>996</v>
      </c>
      <c r="D157" s="302"/>
      <c r="E157" s="302"/>
      <c r="F157" s="355" t="s">
        <v>975</v>
      </c>
      <c r="G157" s="302"/>
      <c r="H157" s="354" t="s">
        <v>1009</v>
      </c>
      <c r="I157" s="354" t="s">
        <v>971</v>
      </c>
      <c r="J157" s="354">
        <v>50</v>
      </c>
      <c r="K157" s="350"/>
    </row>
    <row r="158" s="1" customFormat="1" ht="15" customHeight="1">
      <c r="B158" s="327"/>
      <c r="C158" s="354" t="s">
        <v>994</v>
      </c>
      <c r="D158" s="302"/>
      <c r="E158" s="302"/>
      <c r="F158" s="355" t="s">
        <v>975</v>
      </c>
      <c r="G158" s="302"/>
      <c r="H158" s="354" t="s">
        <v>1009</v>
      </c>
      <c r="I158" s="354" t="s">
        <v>971</v>
      </c>
      <c r="J158" s="354">
        <v>50</v>
      </c>
      <c r="K158" s="350"/>
    </row>
    <row r="159" s="1" customFormat="1" ht="15" customHeight="1">
      <c r="B159" s="327"/>
      <c r="C159" s="354" t="s">
        <v>95</v>
      </c>
      <c r="D159" s="302"/>
      <c r="E159" s="302"/>
      <c r="F159" s="355" t="s">
        <v>969</v>
      </c>
      <c r="G159" s="302"/>
      <c r="H159" s="354" t="s">
        <v>1031</v>
      </c>
      <c r="I159" s="354" t="s">
        <v>971</v>
      </c>
      <c r="J159" s="354" t="s">
        <v>1032</v>
      </c>
      <c r="K159" s="350"/>
    </row>
    <row r="160" s="1" customFormat="1" ht="15" customHeight="1">
      <c r="B160" s="327"/>
      <c r="C160" s="354" t="s">
        <v>1033</v>
      </c>
      <c r="D160" s="302"/>
      <c r="E160" s="302"/>
      <c r="F160" s="355" t="s">
        <v>969</v>
      </c>
      <c r="G160" s="302"/>
      <c r="H160" s="354" t="s">
        <v>1034</v>
      </c>
      <c r="I160" s="354" t="s">
        <v>1004</v>
      </c>
      <c r="J160" s="354"/>
      <c r="K160" s="350"/>
    </row>
    <row r="161" s="1" customFormat="1" ht="15" customHeight="1">
      <c r="B161" s="356"/>
      <c r="C161" s="336"/>
      <c r="D161" s="336"/>
      <c r="E161" s="336"/>
      <c r="F161" s="336"/>
      <c r="G161" s="336"/>
      <c r="H161" s="336"/>
      <c r="I161" s="336"/>
      <c r="J161" s="336"/>
      <c r="K161" s="357"/>
    </row>
    <row r="162" s="1" customFormat="1" ht="18.75" customHeight="1">
      <c r="B162" s="338"/>
      <c r="C162" s="348"/>
      <c r="D162" s="348"/>
      <c r="E162" s="348"/>
      <c r="F162" s="358"/>
      <c r="G162" s="348"/>
      <c r="H162" s="348"/>
      <c r="I162" s="348"/>
      <c r="J162" s="348"/>
      <c r="K162" s="338"/>
    </row>
    <row r="163" s="1" customFormat="1" ht="18.75" customHeight="1">
      <c r="B163" s="310"/>
      <c r="C163" s="310"/>
      <c r="D163" s="310"/>
      <c r="E163" s="310"/>
      <c r="F163" s="310"/>
      <c r="G163" s="310"/>
      <c r="H163" s="310"/>
      <c r="I163" s="310"/>
      <c r="J163" s="310"/>
      <c r="K163" s="310"/>
    </row>
    <row r="164" s="1" customFormat="1" ht="7.5" customHeight="1">
      <c r="B164" s="289"/>
      <c r="C164" s="290"/>
      <c r="D164" s="290"/>
      <c r="E164" s="290"/>
      <c r="F164" s="290"/>
      <c r="G164" s="290"/>
      <c r="H164" s="290"/>
      <c r="I164" s="290"/>
      <c r="J164" s="290"/>
      <c r="K164" s="291"/>
    </row>
    <row r="165" s="1" customFormat="1" ht="45" customHeight="1">
      <c r="B165" s="292"/>
      <c r="C165" s="293" t="s">
        <v>1035</v>
      </c>
      <c r="D165" s="293"/>
      <c r="E165" s="293"/>
      <c r="F165" s="293"/>
      <c r="G165" s="293"/>
      <c r="H165" s="293"/>
      <c r="I165" s="293"/>
      <c r="J165" s="293"/>
      <c r="K165" s="294"/>
    </row>
    <row r="166" s="1" customFormat="1" ht="17.25" customHeight="1">
      <c r="B166" s="292"/>
      <c r="C166" s="317" t="s">
        <v>963</v>
      </c>
      <c r="D166" s="317"/>
      <c r="E166" s="317"/>
      <c r="F166" s="317" t="s">
        <v>964</v>
      </c>
      <c r="G166" s="359"/>
      <c r="H166" s="360" t="s">
        <v>58</v>
      </c>
      <c r="I166" s="360" t="s">
        <v>61</v>
      </c>
      <c r="J166" s="317" t="s">
        <v>965</v>
      </c>
      <c r="K166" s="294"/>
    </row>
    <row r="167" s="1" customFormat="1" ht="17.25" customHeight="1">
      <c r="B167" s="295"/>
      <c r="C167" s="319" t="s">
        <v>966</v>
      </c>
      <c r="D167" s="319"/>
      <c r="E167" s="319"/>
      <c r="F167" s="320" t="s">
        <v>967</v>
      </c>
      <c r="G167" s="361"/>
      <c r="H167" s="362"/>
      <c r="I167" s="362"/>
      <c r="J167" s="319" t="s">
        <v>968</v>
      </c>
      <c r="K167" s="297"/>
    </row>
    <row r="168" s="1" customFormat="1" ht="5.25" customHeight="1">
      <c r="B168" s="327"/>
      <c r="C168" s="322"/>
      <c r="D168" s="322"/>
      <c r="E168" s="322"/>
      <c r="F168" s="322"/>
      <c r="G168" s="323"/>
      <c r="H168" s="322"/>
      <c r="I168" s="322"/>
      <c r="J168" s="322"/>
      <c r="K168" s="350"/>
    </row>
    <row r="169" s="1" customFormat="1" ht="15" customHeight="1">
      <c r="B169" s="327"/>
      <c r="C169" s="302" t="s">
        <v>972</v>
      </c>
      <c r="D169" s="302"/>
      <c r="E169" s="302"/>
      <c r="F169" s="325" t="s">
        <v>969</v>
      </c>
      <c r="G169" s="302"/>
      <c r="H169" s="302" t="s">
        <v>1009</v>
      </c>
      <c r="I169" s="302" t="s">
        <v>971</v>
      </c>
      <c r="J169" s="302">
        <v>120</v>
      </c>
      <c r="K169" s="350"/>
    </row>
    <row r="170" s="1" customFormat="1" ht="15" customHeight="1">
      <c r="B170" s="327"/>
      <c r="C170" s="302" t="s">
        <v>1018</v>
      </c>
      <c r="D170" s="302"/>
      <c r="E170" s="302"/>
      <c r="F170" s="325" t="s">
        <v>969</v>
      </c>
      <c r="G170" s="302"/>
      <c r="H170" s="302" t="s">
        <v>1019</v>
      </c>
      <c r="I170" s="302" t="s">
        <v>971</v>
      </c>
      <c r="J170" s="302" t="s">
        <v>1020</v>
      </c>
      <c r="K170" s="350"/>
    </row>
    <row r="171" s="1" customFormat="1" ht="15" customHeight="1">
      <c r="B171" s="327"/>
      <c r="C171" s="302" t="s">
        <v>917</v>
      </c>
      <c r="D171" s="302"/>
      <c r="E171" s="302"/>
      <c r="F171" s="325" t="s">
        <v>969</v>
      </c>
      <c r="G171" s="302"/>
      <c r="H171" s="302" t="s">
        <v>1036</v>
      </c>
      <c r="I171" s="302" t="s">
        <v>971</v>
      </c>
      <c r="J171" s="302" t="s">
        <v>1020</v>
      </c>
      <c r="K171" s="350"/>
    </row>
    <row r="172" s="1" customFormat="1" ht="15" customHeight="1">
      <c r="B172" s="327"/>
      <c r="C172" s="302" t="s">
        <v>974</v>
      </c>
      <c r="D172" s="302"/>
      <c r="E172" s="302"/>
      <c r="F172" s="325" t="s">
        <v>975</v>
      </c>
      <c r="G172" s="302"/>
      <c r="H172" s="302" t="s">
        <v>1036</v>
      </c>
      <c r="I172" s="302" t="s">
        <v>971</v>
      </c>
      <c r="J172" s="302">
        <v>50</v>
      </c>
      <c r="K172" s="350"/>
    </row>
    <row r="173" s="1" customFormat="1" ht="15" customHeight="1">
      <c r="B173" s="327"/>
      <c r="C173" s="302" t="s">
        <v>977</v>
      </c>
      <c r="D173" s="302"/>
      <c r="E173" s="302"/>
      <c r="F173" s="325" t="s">
        <v>969</v>
      </c>
      <c r="G173" s="302"/>
      <c r="H173" s="302" t="s">
        <v>1036</v>
      </c>
      <c r="I173" s="302" t="s">
        <v>979</v>
      </c>
      <c r="J173" s="302"/>
      <c r="K173" s="350"/>
    </row>
    <row r="174" s="1" customFormat="1" ht="15" customHeight="1">
      <c r="B174" s="327"/>
      <c r="C174" s="302" t="s">
        <v>988</v>
      </c>
      <c r="D174" s="302"/>
      <c r="E174" s="302"/>
      <c r="F174" s="325" t="s">
        <v>975</v>
      </c>
      <c r="G174" s="302"/>
      <c r="H174" s="302" t="s">
        <v>1036</v>
      </c>
      <c r="I174" s="302" t="s">
        <v>971</v>
      </c>
      <c r="J174" s="302">
        <v>50</v>
      </c>
      <c r="K174" s="350"/>
    </row>
    <row r="175" s="1" customFormat="1" ht="15" customHeight="1">
      <c r="B175" s="327"/>
      <c r="C175" s="302" t="s">
        <v>996</v>
      </c>
      <c r="D175" s="302"/>
      <c r="E175" s="302"/>
      <c r="F175" s="325" t="s">
        <v>975</v>
      </c>
      <c r="G175" s="302"/>
      <c r="H175" s="302" t="s">
        <v>1036</v>
      </c>
      <c r="I175" s="302" t="s">
        <v>971</v>
      </c>
      <c r="J175" s="302">
        <v>50</v>
      </c>
      <c r="K175" s="350"/>
    </row>
    <row r="176" s="1" customFormat="1" ht="15" customHeight="1">
      <c r="B176" s="327"/>
      <c r="C176" s="302" t="s">
        <v>994</v>
      </c>
      <c r="D176" s="302"/>
      <c r="E176" s="302"/>
      <c r="F176" s="325" t="s">
        <v>975</v>
      </c>
      <c r="G176" s="302"/>
      <c r="H176" s="302" t="s">
        <v>1036</v>
      </c>
      <c r="I176" s="302" t="s">
        <v>971</v>
      </c>
      <c r="J176" s="302">
        <v>50</v>
      </c>
      <c r="K176" s="350"/>
    </row>
    <row r="177" s="1" customFormat="1" ht="15" customHeight="1">
      <c r="B177" s="327"/>
      <c r="C177" s="302" t="s">
        <v>108</v>
      </c>
      <c r="D177" s="302"/>
      <c r="E177" s="302"/>
      <c r="F177" s="325" t="s">
        <v>969</v>
      </c>
      <c r="G177" s="302"/>
      <c r="H177" s="302" t="s">
        <v>1037</v>
      </c>
      <c r="I177" s="302" t="s">
        <v>1038</v>
      </c>
      <c r="J177" s="302"/>
      <c r="K177" s="350"/>
    </row>
    <row r="178" s="1" customFormat="1" ht="15" customHeight="1">
      <c r="B178" s="327"/>
      <c r="C178" s="302" t="s">
        <v>61</v>
      </c>
      <c r="D178" s="302"/>
      <c r="E178" s="302"/>
      <c r="F178" s="325" t="s">
        <v>969</v>
      </c>
      <c r="G178" s="302"/>
      <c r="H178" s="302" t="s">
        <v>1039</v>
      </c>
      <c r="I178" s="302" t="s">
        <v>1040</v>
      </c>
      <c r="J178" s="302">
        <v>1</v>
      </c>
      <c r="K178" s="350"/>
    </row>
    <row r="179" s="1" customFormat="1" ht="15" customHeight="1">
      <c r="B179" s="327"/>
      <c r="C179" s="302" t="s">
        <v>57</v>
      </c>
      <c r="D179" s="302"/>
      <c r="E179" s="302"/>
      <c r="F179" s="325" t="s">
        <v>969</v>
      </c>
      <c r="G179" s="302"/>
      <c r="H179" s="302" t="s">
        <v>1041</v>
      </c>
      <c r="I179" s="302" t="s">
        <v>971</v>
      </c>
      <c r="J179" s="302">
        <v>20</v>
      </c>
      <c r="K179" s="350"/>
    </row>
    <row r="180" s="1" customFormat="1" ht="15" customHeight="1">
      <c r="B180" s="327"/>
      <c r="C180" s="302" t="s">
        <v>58</v>
      </c>
      <c r="D180" s="302"/>
      <c r="E180" s="302"/>
      <c r="F180" s="325" t="s">
        <v>969</v>
      </c>
      <c r="G180" s="302"/>
      <c r="H180" s="302" t="s">
        <v>1042</v>
      </c>
      <c r="I180" s="302" t="s">
        <v>971</v>
      </c>
      <c r="J180" s="302">
        <v>255</v>
      </c>
      <c r="K180" s="350"/>
    </row>
    <row r="181" s="1" customFormat="1" ht="15" customHeight="1">
      <c r="B181" s="327"/>
      <c r="C181" s="302" t="s">
        <v>109</v>
      </c>
      <c r="D181" s="302"/>
      <c r="E181" s="302"/>
      <c r="F181" s="325" t="s">
        <v>969</v>
      </c>
      <c r="G181" s="302"/>
      <c r="H181" s="302" t="s">
        <v>933</v>
      </c>
      <c r="I181" s="302" t="s">
        <v>971</v>
      </c>
      <c r="J181" s="302">
        <v>10</v>
      </c>
      <c r="K181" s="350"/>
    </row>
    <row r="182" s="1" customFormat="1" ht="15" customHeight="1">
      <c r="B182" s="327"/>
      <c r="C182" s="302" t="s">
        <v>110</v>
      </c>
      <c r="D182" s="302"/>
      <c r="E182" s="302"/>
      <c r="F182" s="325" t="s">
        <v>969</v>
      </c>
      <c r="G182" s="302"/>
      <c r="H182" s="302" t="s">
        <v>1043</v>
      </c>
      <c r="I182" s="302" t="s">
        <v>1004</v>
      </c>
      <c r="J182" s="302"/>
      <c r="K182" s="350"/>
    </row>
    <row r="183" s="1" customFormat="1" ht="15" customHeight="1">
      <c r="B183" s="327"/>
      <c r="C183" s="302" t="s">
        <v>1044</v>
      </c>
      <c r="D183" s="302"/>
      <c r="E183" s="302"/>
      <c r="F183" s="325" t="s">
        <v>969</v>
      </c>
      <c r="G183" s="302"/>
      <c r="H183" s="302" t="s">
        <v>1045</v>
      </c>
      <c r="I183" s="302" t="s">
        <v>1004</v>
      </c>
      <c r="J183" s="302"/>
      <c r="K183" s="350"/>
    </row>
    <row r="184" s="1" customFormat="1" ht="15" customHeight="1">
      <c r="B184" s="327"/>
      <c r="C184" s="302" t="s">
        <v>1033</v>
      </c>
      <c r="D184" s="302"/>
      <c r="E184" s="302"/>
      <c r="F184" s="325" t="s">
        <v>969</v>
      </c>
      <c r="G184" s="302"/>
      <c r="H184" s="302" t="s">
        <v>1046</v>
      </c>
      <c r="I184" s="302" t="s">
        <v>1004</v>
      </c>
      <c r="J184" s="302"/>
      <c r="K184" s="350"/>
    </row>
    <row r="185" s="1" customFormat="1" ht="15" customHeight="1">
      <c r="B185" s="327"/>
      <c r="C185" s="302" t="s">
        <v>112</v>
      </c>
      <c r="D185" s="302"/>
      <c r="E185" s="302"/>
      <c r="F185" s="325" t="s">
        <v>975</v>
      </c>
      <c r="G185" s="302"/>
      <c r="H185" s="302" t="s">
        <v>1047</v>
      </c>
      <c r="I185" s="302" t="s">
        <v>971</v>
      </c>
      <c r="J185" s="302">
        <v>50</v>
      </c>
      <c r="K185" s="350"/>
    </row>
    <row r="186" s="1" customFormat="1" ht="15" customHeight="1">
      <c r="B186" s="327"/>
      <c r="C186" s="302" t="s">
        <v>1048</v>
      </c>
      <c r="D186" s="302"/>
      <c r="E186" s="302"/>
      <c r="F186" s="325" t="s">
        <v>975</v>
      </c>
      <c r="G186" s="302"/>
      <c r="H186" s="302" t="s">
        <v>1049</v>
      </c>
      <c r="I186" s="302" t="s">
        <v>1050</v>
      </c>
      <c r="J186" s="302"/>
      <c r="K186" s="350"/>
    </row>
    <row r="187" s="1" customFormat="1" ht="15" customHeight="1">
      <c r="B187" s="327"/>
      <c r="C187" s="302" t="s">
        <v>1051</v>
      </c>
      <c r="D187" s="302"/>
      <c r="E187" s="302"/>
      <c r="F187" s="325" t="s">
        <v>975</v>
      </c>
      <c r="G187" s="302"/>
      <c r="H187" s="302" t="s">
        <v>1052</v>
      </c>
      <c r="I187" s="302" t="s">
        <v>1050</v>
      </c>
      <c r="J187" s="302"/>
      <c r="K187" s="350"/>
    </row>
    <row r="188" s="1" customFormat="1" ht="15" customHeight="1">
      <c r="B188" s="327"/>
      <c r="C188" s="302" t="s">
        <v>1053</v>
      </c>
      <c r="D188" s="302"/>
      <c r="E188" s="302"/>
      <c r="F188" s="325" t="s">
        <v>975</v>
      </c>
      <c r="G188" s="302"/>
      <c r="H188" s="302" t="s">
        <v>1054</v>
      </c>
      <c r="I188" s="302" t="s">
        <v>1050</v>
      </c>
      <c r="J188" s="302"/>
      <c r="K188" s="350"/>
    </row>
    <row r="189" s="1" customFormat="1" ht="15" customHeight="1">
      <c r="B189" s="327"/>
      <c r="C189" s="363" t="s">
        <v>1055</v>
      </c>
      <c r="D189" s="302"/>
      <c r="E189" s="302"/>
      <c r="F189" s="325" t="s">
        <v>975</v>
      </c>
      <c r="G189" s="302"/>
      <c r="H189" s="302" t="s">
        <v>1056</v>
      </c>
      <c r="I189" s="302" t="s">
        <v>1057</v>
      </c>
      <c r="J189" s="364" t="s">
        <v>1058</v>
      </c>
      <c r="K189" s="350"/>
    </row>
    <row r="190" s="18" customFormat="1" ht="15" customHeight="1">
      <c r="B190" s="365"/>
      <c r="C190" s="366" t="s">
        <v>1059</v>
      </c>
      <c r="D190" s="367"/>
      <c r="E190" s="367"/>
      <c r="F190" s="368" t="s">
        <v>975</v>
      </c>
      <c r="G190" s="367"/>
      <c r="H190" s="367" t="s">
        <v>1060</v>
      </c>
      <c r="I190" s="367" t="s">
        <v>1057</v>
      </c>
      <c r="J190" s="369" t="s">
        <v>1058</v>
      </c>
      <c r="K190" s="370"/>
    </row>
    <row r="191" s="1" customFormat="1" ht="15" customHeight="1">
      <c r="B191" s="327"/>
      <c r="C191" s="363" t="s">
        <v>46</v>
      </c>
      <c r="D191" s="302"/>
      <c r="E191" s="302"/>
      <c r="F191" s="325" t="s">
        <v>969</v>
      </c>
      <c r="G191" s="302"/>
      <c r="H191" s="299" t="s">
        <v>1061</v>
      </c>
      <c r="I191" s="302" t="s">
        <v>1062</v>
      </c>
      <c r="J191" s="302"/>
      <c r="K191" s="350"/>
    </row>
    <row r="192" s="1" customFormat="1" ht="15" customHeight="1">
      <c r="B192" s="327"/>
      <c r="C192" s="363" t="s">
        <v>1063</v>
      </c>
      <c r="D192" s="302"/>
      <c r="E192" s="302"/>
      <c r="F192" s="325" t="s">
        <v>969</v>
      </c>
      <c r="G192" s="302"/>
      <c r="H192" s="302" t="s">
        <v>1064</v>
      </c>
      <c r="I192" s="302" t="s">
        <v>1004</v>
      </c>
      <c r="J192" s="302"/>
      <c r="K192" s="350"/>
    </row>
    <row r="193" s="1" customFormat="1" ht="15" customHeight="1">
      <c r="B193" s="327"/>
      <c r="C193" s="363" t="s">
        <v>1065</v>
      </c>
      <c r="D193" s="302"/>
      <c r="E193" s="302"/>
      <c r="F193" s="325" t="s">
        <v>969</v>
      </c>
      <c r="G193" s="302"/>
      <c r="H193" s="302" t="s">
        <v>1066</v>
      </c>
      <c r="I193" s="302" t="s">
        <v>1004</v>
      </c>
      <c r="J193" s="302"/>
      <c r="K193" s="350"/>
    </row>
    <row r="194" s="1" customFormat="1" ht="15" customHeight="1">
      <c r="B194" s="327"/>
      <c r="C194" s="363" t="s">
        <v>1067</v>
      </c>
      <c r="D194" s="302"/>
      <c r="E194" s="302"/>
      <c r="F194" s="325" t="s">
        <v>975</v>
      </c>
      <c r="G194" s="302"/>
      <c r="H194" s="302" t="s">
        <v>1068</v>
      </c>
      <c r="I194" s="302" t="s">
        <v>1004</v>
      </c>
      <c r="J194" s="302"/>
      <c r="K194" s="350"/>
    </row>
    <row r="195" s="1" customFormat="1" ht="15" customHeight="1">
      <c r="B195" s="356"/>
      <c r="C195" s="371"/>
      <c r="D195" s="336"/>
      <c r="E195" s="336"/>
      <c r="F195" s="336"/>
      <c r="G195" s="336"/>
      <c r="H195" s="336"/>
      <c r="I195" s="336"/>
      <c r="J195" s="336"/>
      <c r="K195" s="357"/>
    </row>
    <row r="196" s="1" customFormat="1" ht="18.75" customHeight="1">
      <c r="B196" s="338"/>
      <c r="C196" s="348"/>
      <c r="D196" s="348"/>
      <c r="E196" s="348"/>
      <c r="F196" s="358"/>
      <c r="G196" s="348"/>
      <c r="H196" s="348"/>
      <c r="I196" s="348"/>
      <c r="J196" s="348"/>
      <c r="K196" s="338"/>
    </row>
    <row r="197" s="1" customFormat="1" ht="18.75" customHeight="1">
      <c r="B197" s="338"/>
      <c r="C197" s="348"/>
      <c r="D197" s="348"/>
      <c r="E197" s="348"/>
      <c r="F197" s="358"/>
      <c r="G197" s="348"/>
      <c r="H197" s="348"/>
      <c r="I197" s="348"/>
      <c r="J197" s="348"/>
      <c r="K197" s="338"/>
    </row>
    <row r="198" s="1" customFormat="1" ht="18.75" customHeight="1">
      <c r="B198" s="310"/>
      <c r="C198" s="310"/>
      <c r="D198" s="310"/>
      <c r="E198" s="310"/>
      <c r="F198" s="310"/>
      <c r="G198" s="310"/>
      <c r="H198" s="310"/>
      <c r="I198" s="310"/>
      <c r="J198" s="310"/>
      <c r="K198" s="310"/>
    </row>
    <row r="199" s="1" customFormat="1" ht="13.5">
      <c r="B199" s="289"/>
      <c r="C199" s="290"/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1">
      <c r="B200" s="292"/>
      <c r="C200" s="293" t="s">
        <v>1069</v>
      </c>
      <c r="D200" s="293"/>
      <c r="E200" s="293"/>
      <c r="F200" s="293"/>
      <c r="G200" s="293"/>
      <c r="H200" s="293"/>
      <c r="I200" s="293"/>
      <c r="J200" s="293"/>
      <c r="K200" s="294"/>
    </row>
    <row r="201" s="1" customFormat="1" ht="25.5" customHeight="1">
      <c r="B201" s="292"/>
      <c r="C201" s="372" t="s">
        <v>1070</v>
      </c>
      <c r="D201" s="372"/>
      <c r="E201" s="372"/>
      <c r="F201" s="372" t="s">
        <v>1071</v>
      </c>
      <c r="G201" s="373"/>
      <c r="H201" s="372" t="s">
        <v>1072</v>
      </c>
      <c r="I201" s="372"/>
      <c r="J201" s="372"/>
      <c r="K201" s="294"/>
    </row>
    <row r="202" s="1" customFormat="1" ht="5.25" customHeight="1">
      <c r="B202" s="327"/>
      <c r="C202" s="322"/>
      <c r="D202" s="322"/>
      <c r="E202" s="322"/>
      <c r="F202" s="322"/>
      <c r="G202" s="348"/>
      <c r="H202" s="322"/>
      <c r="I202" s="322"/>
      <c r="J202" s="322"/>
      <c r="K202" s="350"/>
    </row>
    <row r="203" s="1" customFormat="1" ht="15" customHeight="1">
      <c r="B203" s="327"/>
      <c r="C203" s="302" t="s">
        <v>1062</v>
      </c>
      <c r="D203" s="302"/>
      <c r="E203" s="302"/>
      <c r="F203" s="325" t="s">
        <v>47</v>
      </c>
      <c r="G203" s="302"/>
      <c r="H203" s="302" t="s">
        <v>1073</v>
      </c>
      <c r="I203" s="302"/>
      <c r="J203" s="302"/>
      <c r="K203" s="350"/>
    </row>
    <row r="204" s="1" customFormat="1" ht="15" customHeight="1">
      <c r="B204" s="327"/>
      <c r="C204" s="302"/>
      <c r="D204" s="302"/>
      <c r="E204" s="302"/>
      <c r="F204" s="325" t="s">
        <v>48</v>
      </c>
      <c r="G204" s="302"/>
      <c r="H204" s="302" t="s">
        <v>1074</v>
      </c>
      <c r="I204" s="302"/>
      <c r="J204" s="302"/>
      <c r="K204" s="350"/>
    </row>
    <row r="205" s="1" customFormat="1" ht="15" customHeight="1">
      <c r="B205" s="327"/>
      <c r="C205" s="302"/>
      <c r="D205" s="302"/>
      <c r="E205" s="302"/>
      <c r="F205" s="325" t="s">
        <v>51</v>
      </c>
      <c r="G205" s="302"/>
      <c r="H205" s="302" t="s">
        <v>1075</v>
      </c>
      <c r="I205" s="302"/>
      <c r="J205" s="302"/>
      <c r="K205" s="350"/>
    </row>
    <row r="206" s="1" customFormat="1" ht="15" customHeight="1">
      <c r="B206" s="327"/>
      <c r="C206" s="302"/>
      <c r="D206" s="302"/>
      <c r="E206" s="302"/>
      <c r="F206" s="325" t="s">
        <v>49</v>
      </c>
      <c r="G206" s="302"/>
      <c r="H206" s="302" t="s">
        <v>1076</v>
      </c>
      <c r="I206" s="302"/>
      <c r="J206" s="302"/>
      <c r="K206" s="350"/>
    </row>
    <row r="207" s="1" customFormat="1" ht="15" customHeight="1">
      <c r="B207" s="327"/>
      <c r="C207" s="302"/>
      <c r="D207" s="302"/>
      <c r="E207" s="302"/>
      <c r="F207" s="325" t="s">
        <v>50</v>
      </c>
      <c r="G207" s="302"/>
      <c r="H207" s="302" t="s">
        <v>1077</v>
      </c>
      <c r="I207" s="302"/>
      <c r="J207" s="302"/>
      <c r="K207" s="350"/>
    </row>
    <row r="208" s="1" customFormat="1" ht="15" customHeight="1">
      <c r="B208" s="327"/>
      <c r="C208" s="302"/>
      <c r="D208" s="302"/>
      <c r="E208" s="302"/>
      <c r="F208" s="325"/>
      <c r="G208" s="302"/>
      <c r="H208" s="302"/>
      <c r="I208" s="302"/>
      <c r="J208" s="302"/>
      <c r="K208" s="350"/>
    </row>
    <row r="209" s="1" customFormat="1" ht="15" customHeight="1">
      <c r="B209" s="327"/>
      <c r="C209" s="302" t="s">
        <v>1016</v>
      </c>
      <c r="D209" s="302"/>
      <c r="E209" s="302"/>
      <c r="F209" s="325" t="s">
        <v>83</v>
      </c>
      <c r="G209" s="302"/>
      <c r="H209" s="302" t="s">
        <v>1078</v>
      </c>
      <c r="I209" s="302"/>
      <c r="J209" s="302"/>
      <c r="K209" s="350"/>
    </row>
    <row r="210" s="1" customFormat="1" ht="15" customHeight="1">
      <c r="B210" s="327"/>
      <c r="C210" s="302"/>
      <c r="D210" s="302"/>
      <c r="E210" s="302"/>
      <c r="F210" s="325" t="s">
        <v>912</v>
      </c>
      <c r="G210" s="302"/>
      <c r="H210" s="302" t="s">
        <v>913</v>
      </c>
      <c r="I210" s="302"/>
      <c r="J210" s="302"/>
      <c r="K210" s="350"/>
    </row>
    <row r="211" s="1" customFormat="1" ht="15" customHeight="1">
      <c r="B211" s="327"/>
      <c r="C211" s="302"/>
      <c r="D211" s="302"/>
      <c r="E211" s="302"/>
      <c r="F211" s="325" t="s">
        <v>910</v>
      </c>
      <c r="G211" s="302"/>
      <c r="H211" s="302" t="s">
        <v>1079</v>
      </c>
      <c r="I211" s="302"/>
      <c r="J211" s="302"/>
      <c r="K211" s="350"/>
    </row>
    <row r="212" s="1" customFormat="1" ht="15" customHeight="1">
      <c r="B212" s="374"/>
      <c r="C212" s="302"/>
      <c r="D212" s="302"/>
      <c r="E212" s="302"/>
      <c r="F212" s="325" t="s">
        <v>88</v>
      </c>
      <c r="G212" s="363"/>
      <c r="H212" s="354" t="s">
        <v>914</v>
      </c>
      <c r="I212" s="354"/>
      <c r="J212" s="354"/>
      <c r="K212" s="375"/>
    </row>
    <row r="213" s="1" customFormat="1" ht="15" customHeight="1">
      <c r="B213" s="374"/>
      <c r="C213" s="302"/>
      <c r="D213" s="302"/>
      <c r="E213" s="302"/>
      <c r="F213" s="325" t="s">
        <v>915</v>
      </c>
      <c r="G213" s="363"/>
      <c r="H213" s="354" t="s">
        <v>859</v>
      </c>
      <c r="I213" s="354"/>
      <c r="J213" s="354"/>
      <c r="K213" s="375"/>
    </row>
    <row r="214" s="1" customFormat="1" ht="15" customHeight="1">
      <c r="B214" s="374"/>
      <c r="C214" s="302"/>
      <c r="D214" s="302"/>
      <c r="E214" s="302"/>
      <c r="F214" s="325"/>
      <c r="G214" s="363"/>
      <c r="H214" s="354"/>
      <c r="I214" s="354"/>
      <c r="J214" s="354"/>
      <c r="K214" s="375"/>
    </row>
    <row r="215" s="1" customFormat="1" ht="15" customHeight="1">
      <c r="B215" s="374"/>
      <c r="C215" s="302" t="s">
        <v>1040</v>
      </c>
      <c r="D215" s="302"/>
      <c r="E215" s="302"/>
      <c r="F215" s="325">
        <v>1</v>
      </c>
      <c r="G215" s="363"/>
      <c r="H215" s="354" t="s">
        <v>1080</v>
      </c>
      <c r="I215" s="354"/>
      <c r="J215" s="354"/>
      <c r="K215" s="375"/>
    </row>
    <row r="216" s="1" customFormat="1" ht="15" customHeight="1">
      <c r="B216" s="374"/>
      <c r="C216" s="302"/>
      <c r="D216" s="302"/>
      <c r="E216" s="302"/>
      <c r="F216" s="325">
        <v>2</v>
      </c>
      <c r="G216" s="363"/>
      <c r="H216" s="354" t="s">
        <v>1081</v>
      </c>
      <c r="I216" s="354"/>
      <c r="J216" s="354"/>
      <c r="K216" s="375"/>
    </row>
    <row r="217" s="1" customFormat="1" ht="15" customHeight="1">
      <c r="B217" s="374"/>
      <c r="C217" s="302"/>
      <c r="D217" s="302"/>
      <c r="E217" s="302"/>
      <c r="F217" s="325">
        <v>3</v>
      </c>
      <c r="G217" s="363"/>
      <c r="H217" s="354" t="s">
        <v>1082</v>
      </c>
      <c r="I217" s="354"/>
      <c r="J217" s="354"/>
      <c r="K217" s="375"/>
    </row>
    <row r="218" s="1" customFormat="1" ht="15" customHeight="1">
      <c r="B218" s="374"/>
      <c r="C218" s="302"/>
      <c r="D218" s="302"/>
      <c r="E218" s="302"/>
      <c r="F218" s="325">
        <v>4</v>
      </c>
      <c r="G218" s="363"/>
      <c r="H218" s="354" t="s">
        <v>1083</v>
      </c>
      <c r="I218" s="354"/>
      <c r="J218" s="354"/>
      <c r="K218" s="375"/>
    </row>
    <row r="219" s="1" customFormat="1" ht="12.75" customHeight="1">
      <c r="B219" s="376"/>
      <c r="C219" s="377"/>
      <c r="D219" s="377"/>
      <c r="E219" s="377"/>
      <c r="F219" s="377"/>
      <c r="G219" s="377"/>
      <c r="H219" s="377"/>
      <c r="I219" s="377"/>
      <c r="J219" s="377"/>
      <c r="K219" s="37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Miroslava Šmejdířová</dc:creator>
  <cp:lastModifiedBy>Miroslava Šmejdířová</cp:lastModifiedBy>
  <dcterms:created xsi:type="dcterms:W3CDTF">2024-08-20T11:49:34Z</dcterms:created>
  <dcterms:modified xsi:type="dcterms:W3CDTF">2024-08-20T11:49:36Z</dcterms:modified>
</cp:coreProperties>
</file>