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E:\Data\Pardubice\Pardubičky propojení vodovodu DN 600-DN 300\DOKUMENTACE PRO PROVÁDĚNÍ STAVBY\VÝKAZ VÝMĚR_snížení ceny\"/>
    </mc:Choice>
  </mc:AlternateContent>
  <xr:revisionPtr revIDLastSave="0" documentId="8_{5DC0685B-6A63-4030-810D-5CC01692B5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856-1 - IO 01 - Vodovod" sheetId="2" r:id="rId2"/>
    <sheet name="856-10 - VON 01 - Vedlejš..." sheetId="3" r:id="rId3"/>
  </sheets>
  <definedNames>
    <definedName name="_xlnm._FilterDatabase" localSheetId="1" hidden="1">'856-1 - IO 01 - Vodovod'!$C$129:$K$1067</definedName>
    <definedName name="_xlnm._FilterDatabase" localSheetId="2" hidden="1">'856-10 - VON 01 - Vedlejš...'!$C$120:$K$153</definedName>
    <definedName name="_xlnm.Print_Titles" localSheetId="1">'856-1 - IO 01 - Vodovod'!$129:$129</definedName>
    <definedName name="_xlnm.Print_Titles" localSheetId="2">'856-10 - VON 01 - Vedlejš...'!$120:$120</definedName>
    <definedName name="_xlnm.Print_Titles" localSheetId="0">'Rekapitulace stavby'!$92:$92</definedName>
    <definedName name="_xlnm.Print_Area" localSheetId="1">'856-1 - IO 01 - Vodovod'!$C$4:$J$76,'856-1 - IO 01 - Vodovod'!$C$82:$J$111,'856-1 - IO 01 - Vodovod'!$C$117:$K$1067</definedName>
    <definedName name="_xlnm.Print_Area" localSheetId="2">'856-10 - VON 01 - Vedlejš...'!$C$4:$J$76,'856-10 - VON 01 - Vedlejš...'!$C$82:$J$102,'856-10 - VON 01 - Vedlejš...'!$C$108:$K$153</definedName>
    <definedName name="_xlnm.Print_Area" localSheetId="0">'Rekapitulace stavby'!$D$4:$AO$76,'Rekapitulace stavby'!$C$82:$AQ$97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50" i="3"/>
  <c r="BH150" i="3"/>
  <c r="BG150" i="3"/>
  <c r="BF150" i="3"/>
  <c r="T150" i="3"/>
  <c r="T149" i="3"/>
  <c r="R150" i="3"/>
  <c r="R149" i="3" s="1"/>
  <c r="P150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T142" i="3" s="1"/>
  <c r="R143" i="3"/>
  <c r="P143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J118" i="3"/>
  <c r="J117" i="3"/>
  <c r="F117" i="3"/>
  <c r="F115" i="3"/>
  <c r="E113" i="3"/>
  <c r="J92" i="3"/>
  <c r="J91" i="3"/>
  <c r="F91" i="3"/>
  <c r="F89" i="3"/>
  <c r="E87" i="3"/>
  <c r="J18" i="3"/>
  <c r="E18" i="3"/>
  <c r="F118" i="3" s="1"/>
  <c r="J17" i="3"/>
  <c r="J12" i="3"/>
  <c r="J115" i="3" s="1"/>
  <c r="E7" i="3"/>
  <c r="E111" i="3"/>
  <c r="J37" i="2"/>
  <c r="J36" i="2"/>
  <c r="AY95" i="1" s="1"/>
  <c r="J35" i="2"/>
  <c r="AX95" i="1"/>
  <c r="BI1063" i="2"/>
  <c r="BH1063" i="2"/>
  <c r="BG1063" i="2"/>
  <c r="BF1063" i="2"/>
  <c r="T1063" i="2"/>
  <c r="R1063" i="2"/>
  <c r="P1063" i="2"/>
  <c r="BI1059" i="2"/>
  <c r="BH1059" i="2"/>
  <c r="BG1059" i="2"/>
  <c r="BF1059" i="2"/>
  <c r="T1059" i="2"/>
  <c r="R1059" i="2"/>
  <c r="P1059" i="2"/>
  <c r="BI1055" i="2"/>
  <c r="BH1055" i="2"/>
  <c r="BG1055" i="2"/>
  <c r="BF1055" i="2"/>
  <c r="T1055" i="2"/>
  <c r="R1055" i="2"/>
  <c r="P1055" i="2"/>
  <c r="BI1051" i="2"/>
  <c r="BH1051" i="2"/>
  <c r="BG1051" i="2"/>
  <c r="BF1051" i="2"/>
  <c r="T1051" i="2"/>
  <c r="R1051" i="2"/>
  <c r="P1051" i="2"/>
  <c r="BI1047" i="2"/>
  <c r="BH1047" i="2"/>
  <c r="BG1047" i="2"/>
  <c r="BF1047" i="2"/>
  <c r="T1047" i="2"/>
  <c r="R1047" i="2"/>
  <c r="P1047" i="2"/>
  <c r="BI1043" i="2"/>
  <c r="BH1043" i="2"/>
  <c r="BG1043" i="2"/>
  <c r="BF1043" i="2"/>
  <c r="T1043" i="2"/>
  <c r="R1043" i="2"/>
  <c r="P1043" i="2"/>
  <c r="BI1034" i="2"/>
  <c r="BH1034" i="2"/>
  <c r="BG1034" i="2"/>
  <c r="BF1034" i="2"/>
  <c r="T1034" i="2"/>
  <c r="T1026" i="2"/>
  <c r="R1034" i="2"/>
  <c r="P1034" i="2"/>
  <c r="P1026" i="2"/>
  <c r="BI1027" i="2"/>
  <c r="BH1027" i="2"/>
  <c r="BG1027" i="2"/>
  <c r="BF1027" i="2"/>
  <c r="T1027" i="2"/>
  <c r="R1027" i="2"/>
  <c r="R1026" i="2" s="1"/>
  <c r="P1027" i="2"/>
  <c r="BI1022" i="2"/>
  <c r="BH1022" i="2"/>
  <c r="BG1022" i="2"/>
  <c r="BF1022" i="2"/>
  <c r="T1022" i="2"/>
  <c r="R1022" i="2"/>
  <c r="P1022" i="2"/>
  <c r="BI1018" i="2"/>
  <c r="BH1018" i="2"/>
  <c r="BG1018" i="2"/>
  <c r="BF1018" i="2"/>
  <c r="T1018" i="2"/>
  <c r="R1018" i="2"/>
  <c r="P1018" i="2"/>
  <c r="BI1014" i="2"/>
  <c r="BH1014" i="2"/>
  <c r="BG1014" i="2"/>
  <c r="BF1014" i="2"/>
  <c r="T1014" i="2"/>
  <c r="T1013" i="2"/>
  <c r="R1014" i="2"/>
  <c r="R1013" i="2" s="1"/>
  <c r="P1014" i="2"/>
  <c r="P1013" i="2"/>
  <c r="BI1011" i="2"/>
  <c r="BH1011" i="2"/>
  <c r="BG1011" i="2"/>
  <c r="BF1011" i="2"/>
  <c r="T1011" i="2"/>
  <c r="R1011" i="2"/>
  <c r="P1011" i="2"/>
  <c r="BI1009" i="2"/>
  <c r="BH1009" i="2"/>
  <c r="BG1009" i="2"/>
  <c r="BF1009" i="2"/>
  <c r="T1009" i="2"/>
  <c r="R1009" i="2"/>
  <c r="P1009" i="2"/>
  <c r="BI1006" i="2"/>
  <c r="BH1006" i="2"/>
  <c r="BG1006" i="2"/>
  <c r="BF1006" i="2"/>
  <c r="T1006" i="2"/>
  <c r="R1006" i="2"/>
  <c r="P1006" i="2"/>
  <c r="BI1004" i="2"/>
  <c r="BH1004" i="2"/>
  <c r="BG1004" i="2"/>
  <c r="BF1004" i="2"/>
  <c r="T1004" i="2"/>
  <c r="R1004" i="2"/>
  <c r="P1004" i="2"/>
  <c r="BI998" i="2"/>
  <c r="BH998" i="2"/>
  <c r="BG998" i="2"/>
  <c r="BF998" i="2"/>
  <c r="T998" i="2"/>
  <c r="T997" i="2" s="1"/>
  <c r="R998" i="2"/>
  <c r="R997" i="2"/>
  <c r="P998" i="2"/>
  <c r="P997" i="2" s="1"/>
  <c r="BI992" i="2"/>
  <c r="BH992" i="2"/>
  <c r="BG992" i="2"/>
  <c r="BF992" i="2"/>
  <c r="T992" i="2"/>
  <c r="R992" i="2"/>
  <c r="P992" i="2"/>
  <c r="BI986" i="2"/>
  <c r="BH986" i="2"/>
  <c r="BG986" i="2"/>
  <c r="BF986" i="2"/>
  <c r="T986" i="2"/>
  <c r="R986" i="2"/>
  <c r="P986" i="2"/>
  <c r="BI981" i="2"/>
  <c r="BH981" i="2"/>
  <c r="BG981" i="2"/>
  <c r="BF981" i="2"/>
  <c r="T981" i="2"/>
  <c r="R981" i="2"/>
  <c r="P981" i="2"/>
  <c r="BI979" i="2"/>
  <c r="BH979" i="2"/>
  <c r="BG979" i="2"/>
  <c r="BF979" i="2"/>
  <c r="T979" i="2"/>
  <c r="R979" i="2"/>
  <c r="P979" i="2"/>
  <c r="BI977" i="2"/>
  <c r="BH977" i="2"/>
  <c r="BG977" i="2"/>
  <c r="BF977" i="2"/>
  <c r="T977" i="2"/>
  <c r="R977" i="2"/>
  <c r="P977" i="2"/>
  <c r="BI973" i="2"/>
  <c r="BH973" i="2"/>
  <c r="BG973" i="2"/>
  <c r="BF973" i="2"/>
  <c r="T973" i="2"/>
  <c r="R973" i="2"/>
  <c r="P973" i="2"/>
  <c r="BI968" i="2"/>
  <c r="BH968" i="2"/>
  <c r="BG968" i="2"/>
  <c r="BF968" i="2"/>
  <c r="T968" i="2"/>
  <c r="R968" i="2"/>
  <c r="P968" i="2"/>
  <c r="BI963" i="2"/>
  <c r="BH963" i="2"/>
  <c r="BG963" i="2"/>
  <c r="BF963" i="2"/>
  <c r="T963" i="2"/>
  <c r="R963" i="2"/>
  <c r="P963" i="2"/>
  <c r="BI953" i="2"/>
  <c r="BH953" i="2"/>
  <c r="BG953" i="2"/>
  <c r="BF953" i="2"/>
  <c r="T953" i="2"/>
  <c r="R953" i="2"/>
  <c r="P953" i="2"/>
  <c r="BI943" i="2"/>
  <c r="BH943" i="2"/>
  <c r="BG943" i="2"/>
  <c r="BF943" i="2"/>
  <c r="T943" i="2"/>
  <c r="R943" i="2"/>
  <c r="P943" i="2"/>
  <c r="BI933" i="2"/>
  <c r="BH933" i="2"/>
  <c r="BG933" i="2"/>
  <c r="BF933" i="2"/>
  <c r="T933" i="2"/>
  <c r="R933" i="2"/>
  <c r="P933" i="2"/>
  <c r="BI928" i="2"/>
  <c r="BH928" i="2"/>
  <c r="BG928" i="2"/>
  <c r="BF928" i="2"/>
  <c r="T928" i="2"/>
  <c r="R928" i="2"/>
  <c r="P928" i="2"/>
  <c r="BI923" i="2"/>
  <c r="BH923" i="2"/>
  <c r="BG923" i="2"/>
  <c r="BF923" i="2"/>
  <c r="T923" i="2"/>
  <c r="R923" i="2"/>
  <c r="P923" i="2"/>
  <c r="BI918" i="2"/>
  <c r="BH918" i="2"/>
  <c r="BG918" i="2"/>
  <c r="BF918" i="2"/>
  <c r="T918" i="2"/>
  <c r="R918" i="2"/>
  <c r="P918" i="2"/>
  <c r="BI913" i="2"/>
  <c r="BH913" i="2"/>
  <c r="BG913" i="2"/>
  <c r="BF913" i="2"/>
  <c r="T913" i="2"/>
  <c r="R913" i="2"/>
  <c r="P913" i="2"/>
  <c r="BI908" i="2"/>
  <c r="BH908" i="2"/>
  <c r="BG908" i="2"/>
  <c r="BF908" i="2"/>
  <c r="T908" i="2"/>
  <c r="R908" i="2"/>
  <c r="P908" i="2"/>
  <c r="BI903" i="2"/>
  <c r="BH903" i="2"/>
  <c r="BG903" i="2"/>
  <c r="BF903" i="2"/>
  <c r="T903" i="2"/>
  <c r="R903" i="2"/>
  <c r="P903" i="2"/>
  <c r="BI898" i="2"/>
  <c r="BH898" i="2"/>
  <c r="BG898" i="2"/>
  <c r="BF898" i="2"/>
  <c r="T898" i="2"/>
  <c r="R898" i="2"/>
  <c r="P898" i="2"/>
  <c r="BI893" i="2"/>
  <c r="BH893" i="2"/>
  <c r="BG893" i="2"/>
  <c r="BF893" i="2"/>
  <c r="T893" i="2"/>
  <c r="R893" i="2"/>
  <c r="P893" i="2"/>
  <c r="BI888" i="2"/>
  <c r="BH888" i="2"/>
  <c r="BG888" i="2"/>
  <c r="BF888" i="2"/>
  <c r="T888" i="2"/>
  <c r="R888" i="2"/>
  <c r="P888" i="2"/>
  <c r="BI881" i="2"/>
  <c r="BH881" i="2"/>
  <c r="BG881" i="2"/>
  <c r="BF881" i="2"/>
  <c r="T881" i="2"/>
  <c r="R881" i="2"/>
  <c r="P881" i="2"/>
  <c r="BI874" i="2"/>
  <c r="BH874" i="2"/>
  <c r="BG874" i="2"/>
  <c r="BF874" i="2"/>
  <c r="T874" i="2"/>
  <c r="R874" i="2"/>
  <c r="P874" i="2"/>
  <c r="BI869" i="2"/>
  <c r="BH869" i="2"/>
  <c r="BG869" i="2"/>
  <c r="BF869" i="2"/>
  <c r="T869" i="2"/>
  <c r="R869" i="2"/>
  <c r="P869" i="2"/>
  <c r="BI864" i="2"/>
  <c r="BH864" i="2"/>
  <c r="BG864" i="2"/>
  <c r="BF864" i="2"/>
  <c r="T864" i="2"/>
  <c r="R864" i="2"/>
  <c r="P864" i="2"/>
  <c r="BI859" i="2"/>
  <c r="BH859" i="2"/>
  <c r="BG859" i="2"/>
  <c r="BF859" i="2"/>
  <c r="T859" i="2"/>
  <c r="R859" i="2"/>
  <c r="P859" i="2"/>
  <c r="BI854" i="2"/>
  <c r="BH854" i="2"/>
  <c r="BG854" i="2"/>
  <c r="BF854" i="2"/>
  <c r="T854" i="2"/>
  <c r="R854" i="2"/>
  <c r="P854" i="2"/>
  <c r="BI849" i="2"/>
  <c r="BH849" i="2"/>
  <c r="BG849" i="2"/>
  <c r="BF849" i="2"/>
  <c r="T849" i="2"/>
  <c r="R849" i="2"/>
  <c r="P849" i="2"/>
  <c r="BI844" i="2"/>
  <c r="BH844" i="2"/>
  <c r="BG844" i="2"/>
  <c r="BF844" i="2"/>
  <c r="T844" i="2"/>
  <c r="R844" i="2"/>
  <c r="P844" i="2"/>
  <c r="BI838" i="2"/>
  <c r="BH838" i="2"/>
  <c r="BG838" i="2"/>
  <c r="BF838" i="2"/>
  <c r="T838" i="2"/>
  <c r="R838" i="2"/>
  <c r="P838" i="2"/>
  <c r="BI833" i="2"/>
  <c r="BH833" i="2"/>
  <c r="BG833" i="2"/>
  <c r="BF833" i="2"/>
  <c r="T833" i="2"/>
  <c r="R833" i="2"/>
  <c r="P833" i="2"/>
  <c r="BI828" i="2"/>
  <c r="BH828" i="2"/>
  <c r="BG828" i="2"/>
  <c r="BF828" i="2"/>
  <c r="T828" i="2"/>
  <c r="R828" i="2"/>
  <c r="P828" i="2"/>
  <c r="BI823" i="2"/>
  <c r="BH823" i="2"/>
  <c r="BG823" i="2"/>
  <c r="BF823" i="2"/>
  <c r="T823" i="2"/>
  <c r="R823" i="2"/>
  <c r="P823" i="2"/>
  <c r="BI818" i="2"/>
  <c r="BH818" i="2"/>
  <c r="BG818" i="2"/>
  <c r="BF818" i="2"/>
  <c r="T818" i="2"/>
  <c r="R818" i="2"/>
  <c r="P818" i="2"/>
  <c r="BI812" i="2"/>
  <c r="BH812" i="2"/>
  <c r="BG812" i="2"/>
  <c r="BF812" i="2"/>
  <c r="T812" i="2"/>
  <c r="R812" i="2"/>
  <c r="P812" i="2"/>
  <c r="BI807" i="2"/>
  <c r="BH807" i="2"/>
  <c r="BG807" i="2"/>
  <c r="BF807" i="2"/>
  <c r="T807" i="2"/>
  <c r="R807" i="2"/>
  <c r="P807" i="2"/>
  <c r="BI803" i="2"/>
  <c r="BH803" i="2"/>
  <c r="BG803" i="2"/>
  <c r="BF803" i="2"/>
  <c r="T803" i="2"/>
  <c r="R803" i="2"/>
  <c r="P803" i="2"/>
  <c r="BI799" i="2"/>
  <c r="BH799" i="2"/>
  <c r="BG799" i="2"/>
  <c r="BF799" i="2"/>
  <c r="T799" i="2"/>
  <c r="R799" i="2"/>
  <c r="P799" i="2"/>
  <c r="BI793" i="2"/>
  <c r="BH793" i="2"/>
  <c r="BG793" i="2"/>
  <c r="BF793" i="2"/>
  <c r="T793" i="2"/>
  <c r="R793" i="2"/>
  <c r="P793" i="2"/>
  <c r="BI788" i="2"/>
  <c r="BH788" i="2"/>
  <c r="BG788" i="2"/>
  <c r="BF788" i="2"/>
  <c r="T788" i="2"/>
  <c r="R788" i="2"/>
  <c r="P788" i="2"/>
  <c r="BI782" i="2"/>
  <c r="BH782" i="2"/>
  <c r="BG782" i="2"/>
  <c r="BF782" i="2"/>
  <c r="T782" i="2"/>
  <c r="R782" i="2"/>
  <c r="P782" i="2"/>
  <c r="BI777" i="2"/>
  <c r="BH777" i="2"/>
  <c r="BG777" i="2"/>
  <c r="BF777" i="2"/>
  <c r="T777" i="2"/>
  <c r="R777" i="2"/>
  <c r="P777" i="2"/>
  <c r="BI772" i="2"/>
  <c r="BH772" i="2"/>
  <c r="BG772" i="2"/>
  <c r="BF772" i="2"/>
  <c r="T772" i="2"/>
  <c r="R772" i="2"/>
  <c r="P772" i="2"/>
  <c r="BI767" i="2"/>
  <c r="BH767" i="2"/>
  <c r="BG767" i="2"/>
  <c r="BF767" i="2"/>
  <c r="T767" i="2"/>
  <c r="R767" i="2"/>
  <c r="P767" i="2"/>
  <c r="BI762" i="2"/>
  <c r="BH762" i="2"/>
  <c r="BG762" i="2"/>
  <c r="BF762" i="2"/>
  <c r="T762" i="2"/>
  <c r="R762" i="2"/>
  <c r="P762" i="2"/>
  <c r="BI757" i="2"/>
  <c r="BH757" i="2"/>
  <c r="BG757" i="2"/>
  <c r="BF757" i="2"/>
  <c r="T757" i="2"/>
  <c r="R757" i="2"/>
  <c r="P757" i="2"/>
  <c r="BI752" i="2"/>
  <c r="BH752" i="2"/>
  <c r="BG752" i="2"/>
  <c r="BF752" i="2"/>
  <c r="T752" i="2"/>
  <c r="R752" i="2"/>
  <c r="P752" i="2"/>
  <c r="BI747" i="2"/>
  <c r="BH747" i="2"/>
  <c r="BG747" i="2"/>
  <c r="BF747" i="2"/>
  <c r="T747" i="2"/>
  <c r="R747" i="2"/>
  <c r="P747" i="2"/>
  <c r="BI742" i="2"/>
  <c r="BH742" i="2"/>
  <c r="BG742" i="2"/>
  <c r="BF742" i="2"/>
  <c r="T742" i="2"/>
  <c r="R742" i="2"/>
  <c r="P742" i="2"/>
  <c r="BI737" i="2"/>
  <c r="BH737" i="2"/>
  <c r="BG737" i="2"/>
  <c r="BF737" i="2"/>
  <c r="T737" i="2"/>
  <c r="R737" i="2"/>
  <c r="P737" i="2"/>
  <c r="BI732" i="2"/>
  <c r="BH732" i="2"/>
  <c r="BG732" i="2"/>
  <c r="BF732" i="2"/>
  <c r="T732" i="2"/>
  <c r="R732" i="2"/>
  <c r="P732" i="2"/>
  <c r="BI727" i="2"/>
  <c r="BH727" i="2"/>
  <c r="BG727" i="2"/>
  <c r="BF727" i="2"/>
  <c r="T727" i="2"/>
  <c r="R727" i="2"/>
  <c r="P727" i="2"/>
  <c r="BI722" i="2"/>
  <c r="BH722" i="2"/>
  <c r="BG722" i="2"/>
  <c r="BF722" i="2"/>
  <c r="T722" i="2"/>
  <c r="R722" i="2"/>
  <c r="P722" i="2"/>
  <c r="BI717" i="2"/>
  <c r="BH717" i="2"/>
  <c r="BG717" i="2"/>
  <c r="BF717" i="2"/>
  <c r="T717" i="2"/>
  <c r="R717" i="2"/>
  <c r="P717" i="2"/>
  <c r="BI712" i="2"/>
  <c r="BH712" i="2"/>
  <c r="BG712" i="2"/>
  <c r="BF712" i="2"/>
  <c r="T712" i="2"/>
  <c r="R712" i="2"/>
  <c r="P712" i="2"/>
  <c r="BI707" i="2"/>
  <c r="BH707" i="2"/>
  <c r="BG707" i="2"/>
  <c r="BF707" i="2"/>
  <c r="T707" i="2"/>
  <c r="R707" i="2"/>
  <c r="P707" i="2"/>
  <c r="BI702" i="2"/>
  <c r="BH702" i="2"/>
  <c r="BG702" i="2"/>
  <c r="BF702" i="2"/>
  <c r="T702" i="2"/>
  <c r="R702" i="2"/>
  <c r="P702" i="2"/>
  <c r="BI697" i="2"/>
  <c r="BH697" i="2"/>
  <c r="BG697" i="2"/>
  <c r="BF697" i="2"/>
  <c r="T697" i="2"/>
  <c r="R697" i="2"/>
  <c r="P697" i="2"/>
  <c r="BI691" i="2"/>
  <c r="BH691" i="2"/>
  <c r="BG691" i="2"/>
  <c r="BF691" i="2"/>
  <c r="T691" i="2"/>
  <c r="R691" i="2"/>
  <c r="P691" i="2"/>
  <c r="BI686" i="2"/>
  <c r="BH686" i="2"/>
  <c r="BG686" i="2"/>
  <c r="BF686" i="2"/>
  <c r="T686" i="2"/>
  <c r="R686" i="2"/>
  <c r="P686" i="2"/>
  <c r="BI681" i="2"/>
  <c r="BH681" i="2"/>
  <c r="BG681" i="2"/>
  <c r="BF681" i="2"/>
  <c r="T681" i="2"/>
  <c r="R681" i="2"/>
  <c r="P681" i="2"/>
  <c r="BI676" i="2"/>
  <c r="BH676" i="2"/>
  <c r="BG676" i="2"/>
  <c r="BF676" i="2"/>
  <c r="T676" i="2"/>
  <c r="R676" i="2"/>
  <c r="P676" i="2"/>
  <c r="BI671" i="2"/>
  <c r="BH671" i="2"/>
  <c r="BG671" i="2"/>
  <c r="BF671" i="2"/>
  <c r="T671" i="2"/>
  <c r="R671" i="2"/>
  <c r="P671" i="2"/>
  <c r="BI666" i="2"/>
  <c r="BH666" i="2"/>
  <c r="BG666" i="2"/>
  <c r="BF666" i="2"/>
  <c r="T666" i="2"/>
  <c r="R666" i="2"/>
  <c r="P666" i="2"/>
  <c r="BI660" i="2"/>
  <c r="BH660" i="2"/>
  <c r="BG660" i="2"/>
  <c r="BF660" i="2"/>
  <c r="T660" i="2"/>
  <c r="R660" i="2"/>
  <c r="P660" i="2"/>
  <c r="BI655" i="2"/>
  <c r="BH655" i="2"/>
  <c r="BG655" i="2"/>
  <c r="BF655" i="2"/>
  <c r="T655" i="2"/>
  <c r="R655" i="2"/>
  <c r="P655" i="2"/>
  <c r="BI650" i="2"/>
  <c r="BH650" i="2"/>
  <c r="BG650" i="2"/>
  <c r="BF650" i="2"/>
  <c r="T650" i="2"/>
  <c r="R650" i="2"/>
  <c r="P650" i="2"/>
  <c r="BI645" i="2"/>
  <c r="BH645" i="2"/>
  <c r="BG645" i="2"/>
  <c r="BF645" i="2"/>
  <c r="T645" i="2"/>
  <c r="R645" i="2"/>
  <c r="P645" i="2"/>
  <c r="BI639" i="2"/>
  <c r="BH639" i="2"/>
  <c r="BG639" i="2"/>
  <c r="BF639" i="2"/>
  <c r="T639" i="2"/>
  <c r="R639" i="2"/>
  <c r="P639" i="2"/>
  <c r="BI634" i="2"/>
  <c r="BH634" i="2"/>
  <c r="BG634" i="2"/>
  <c r="BF634" i="2"/>
  <c r="T634" i="2"/>
  <c r="R634" i="2"/>
  <c r="P634" i="2"/>
  <c r="BI629" i="2"/>
  <c r="BH629" i="2"/>
  <c r="BG629" i="2"/>
  <c r="BF629" i="2"/>
  <c r="T629" i="2"/>
  <c r="R629" i="2"/>
  <c r="P629" i="2"/>
  <c r="BI624" i="2"/>
  <c r="BH624" i="2"/>
  <c r="BG624" i="2"/>
  <c r="BF624" i="2"/>
  <c r="T624" i="2"/>
  <c r="R624" i="2"/>
  <c r="P624" i="2"/>
  <c r="BI619" i="2"/>
  <c r="BH619" i="2"/>
  <c r="BG619" i="2"/>
  <c r="BF619" i="2"/>
  <c r="T619" i="2"/>
  <c r="R619" i="2"/>
  <c r="P619" i="2"/>
  <c r="BI614" i="2"/>
  <c r="BH614" i="2"/>
  <c r="BG614" i="2"/>
  <c r="BF614" i="2"/>
  <c r="T614" i="2"/>
  <c r="R614" i="2"/>
  <c r="P614" i="2"/>
  <c r="BI609" i="2"/>
  <c r="BH609" i="2"/>
  <c r="BG609" i="2"/>
  <c r="BF609" i="2"/>
  <c r="T609" i="2"/>
  <c r="R609" i="2"/>
  <c r="P609" i="2"/>
  <c r="BI604" i="2"/>
  <c r="BH604" i="2"/>
  <c r="BG604" i="2"/>
  <c r="BF604" i="2"/>
  <c r="T604" i="2"/>
  <c r="R604" i="2"/>
  <c r="P604" i="2"/>
  <c r="BI599" i="2"/>
  <c r="BH599" i="2"/>
  <c r="BG599" i="2"/>
  <c r="BF599" i="2"/>
  <c r="T599" i="2"/>
  <c r="R599" i="2"/>
  <c r="P599" i="2"/>
  <c r="BI594" i="2"/>
  <c r="BH594" i="2"/>
  <c r="BG594" i="2"/>
  <c r="BF594" i="2"/>
  <c r="T594" i="2"/>
  <c r="R594" i="2"/>
  <c r="P594" i="2"/>
  <c r="BI589" i="2"/>
  <c r="BH589" i="2"/>
  <c r="BG589" i="2"/>
  <c r="BF589" i="2"/>
  <c r="T589" i="2"/>
  <c r="R589" i="2"/>
  <c r="P589" i="2"/>
  <c r="BI584" i="2"/>
  <c r="BH584" i="2"/>
  <c r="BG584" i="2"/>
  <c r="BF584" i="2"/>
  <c r="T584" i="2"/>
  <c r="R584" i="2"/>
  <c r="P584" i="2"/>
  <c r="BI579" i="2"/>
  <c r="BH579" i="2"/>
  <c r="BG579" i="2"/>
  <c r="BF579" i="2"/>
  <c r="T579" i="2"/>
  <c r="R579" i="2"/>
  <c r="P579" i="2"/>
  <c r="BI574" i="2"/>
  <c r="BH574" i="2"/>
  <c r="BG574" i="2"/>
  <c r="BF574" i="2"/>
  <c r="T574" i="2"/>
  <c r="R574" i="2"/>
  <c r="P574" i="2"/>
  <c r="BI569" i="2"/>
  <c r="BH569" i="2"/>
  <c r="BG569" i="2"/>
  <c r="BF569" i="2"/>
  <c r="T569" i="2"/>
  <c r="R569" i="2"/>
  <c r="P569" i="2"/>
  <c r="BI564" i="2"/>
  <c r="BH564" i="2"/>
  <c r="BG564" i="2"/>
  <c r="BF564" i="2"/>
  <c r="T564" i="2"/>
  <c r="R564" i="2"/>
  <c r="P564" i="2"/>
  <c r="BI559" i="2"/>
  <c r="BH559" i="2"/>
  <c r="BG559" i="2"/>
  <c r="BF559" i="2"/>
  <c r="T559" i="2"/>
  <c r="R559" i="2"/>
  <c r="P559" i="2"/>
  <c r="BI554" i="2"/>
  <c r="BH554" i="2"/>
  <c r="BG554" i="2"/>
  <c r="BF554" i="2"/>
  <c r="T554" i="2"/>
  <c r="R554" i="2"/>
  <c r="P554" i="2"/>
  <c r="BI549" i="2"/>
  <c r="BH549" i="2"/>
  <c r="BG549" i="2"/>
  <c r="BF549" i="2"/>
  <c r="T549" i="2"/>
  <c r="R549" i="2"/>
  <c r="P549" i="2"/>
  <c r="BI544" i="2"/>
  <c r="BH544" i="2"/>
  <c r="BG544" i="2"/>
  <c r="BF544" i="2"/>
  <c r="T544" i="2"/>
  <c r="R544" i="2"/>
  <c r="P544" i="2"/>
  <c r="BI539" i="2"/>
  <c r="BH539" i="2"/>
  <c r="BG539" i="2"/>
  <c r="BF539" i="2"/>
  <c r="T539" i="2"/>
  <c r="R539" i="2"/>
  <c r="P539" i="2"/>
  <c r="BI534" i="2"/>
  <c r="BH534" i="2"/>
  <c r="BG534" i="2"/>
  <c r="BF534" i="2"/>
  <c r="T534" i="2"/>
  <c r="R534" i="2"/>
  <c r="P534" i="2"/>
  <c r="BI529" i="2"/>
  <c r="BH529" i="2"/>
  <c r="BG529" i="2"/>
  <c r="BF529" i="2"/>
  <c r="T529" i="2"/>
  <c r="R529" i="2"/>
  <c r="P529" i="2"/>
  <c r="BI523" i="2"/>
  <c r="BH523" i="2"/>
  <c r="BG523" i="2"/>
  <c r="BF523" i="2"/>
  <c r="T523" i="2"/>
  <c r="R523" i="2"/>
  <c r="P523" i="2"/>
  <c r="BI518" i="2"/>
  <c r="BH518" i="2"/>
  <c r="BG518" i="2"/>
  <c r="BF518" i="2"/>
  <c r="T518" i="2"/>
  <c r="R518" i="2"/>
  <c r="P518" i="2"/>
  <c r="BI512" i="2"/>
  <c r="BH512" i="2"/>
  <c r="BG512" i="2"/>
  <c r="BF512" i="2"/>
  <c r="T512" i="2"/>
  <c r="R512" i="2"/>
  <c r="P512" i="2"/>
  <c r="BI507" i="2"/>
  <c r="BH507" i="2"/>
  <c r="BG507" i="2"/>
  <c r="BF507" i="2"/>
  <c r="T507" i="2"/>
  <c r="R507" i="2"/>
  <c r="P507" i="2"/>
  <c r="BI502" i="2"/>
  <c r="BH502" i="2"/>
  <c r="BG502" i="2"/>
  <c r="BF502" i="2"/>
  <c r="T502" i="2"/>
  <c r="R502" i="2"/>
  <c r="P502" i="2"/>
  <c r="BI497" i="2"/>
  <c r="BH497" i="2"/>
  <c r="BG497" i="2"/>
  <c r="BF497" i="2"/>
  <c r="T497" i="2"/>
  <c r="R497" i="2"/>
  <c r="P497" i="2"/>
  <c r="BI492" i="2"/>
  <c r="BH492" i="2"/>
  <c r="BG492" i="2"/>
  <c r="BF492" i="2"/>
  <c r="T492" i="2"/>
  <c r="R492" i="2"/>
  <c r="P492" i="2"/>
  <c r="BI487" i="2"/>
  <c r="BH487" i="2"/>
  <c r="BG487" i="2"/>
  <c r="BF487" i="2"/>
  <c r="T487" i="2"/>
  <c r="R487" i="2"/>
  <c r="P487" i="2"/>
  <c r="BI482" i="2"/>
  <c r="BH482" i="2"/>
  <c r="BG482" i="2"/>
  <c r="BF482" i="2"/>
  <c r="T482" i="2"/>
  <c r="R482" i="2"/>
  <c r="P482" i="2"/>
  <c r="BI477" i="2"/>
  <c r="BH477" i="2"/>
  <c r="BG477" i="2"/>
  <c r="BF477" i="2"/>
  <c r="T477" i="2"/>
  <c r="R477" i="2"/>
  <c r="P477" i="2"/>
  <c r="BI472" i="2"/>
  <c r="BH472" i="2"/>
  <c r="BG472" i="2"/>
  <c r="BF472" i="2"/>
  <c r="T472" i="2"/>
  <c r="R472" i="2"/>
  <c r="P472" i="2"/>
  <c r="BI462" i="2"/>
  <c r="BH462" i="2"/>
  <c r="BG462" i="2"/>
  <c r="BF462" i="2"/>
  <c r="T462" i="2"/>
  <c r="T461" i="2"/>
  <c r="R462" i="2"/>
  <c r="R461" i="2"/>
  <c r="P462" i="2"/>
  <c r="P461" i="2"/>
  <c r="BI449" i="2"/>
  <c r="BH449" i="2"/>
  <c r="BG449" i="2"/>
  <c r="BF449" i="2"/>
  <c r="T449" i="2"/>
  <c r="R449" i="2"/>
  <c r="P449" i="2"/>
  <c r="BI437" i="2"/>
  <c r="BH437" i="2"/>
  <c r="BG437" i="2"/>
  <c r="BF437" i="2"/>
  <c r="T437" i="2"/>
  <c r="R437" i="2"/>
  <c r="P437" i="2"/>
  <c r="BI425" i="2"/>
  <c r="BH425" i="2"/>
  <c r="BG425" i="2"/>
  <c r="BF425" i="2"/>
  <c r="T425" i="2"/>
  <c r="R425" i="2"/>
  <c r="P425" i="2"/>
  <c r="BI417" i="2"/>
  <c r="BH417" i="2"/>
  <c r="BG417" i="2"/>
  <c r="BF417" i="2"/>
  <c r="T417" i="2"/>
  <c r="R417" i="2"/>
  <c r="P417" i="2"/>
  <c r="BI400" i="2"/>
  <c r="BH400" i="2"/>
  <c r="BG400" i="2"/>
  <c r="BF400" i="2"/>
  <c r="T400" i="2"/>
  <c r="R400" i="2"/>
  <c r="P400" i="2"/>
  <c r="BI392" i="2"/>
  <c r="BH392" i="2"/>
  <c r="BG392" i="2"/>
  <c r="BF392" i="2"/>
  <c r="T392" i="2"/>
  <c r="R392" i="2"/>
  <c r="P392" i="2"/>
  <c r="BI386" i="2"/>
  <c r="BH386" i="2"/>
  <c r="BG386" i="2"/>
  <c r="BF386" i="2"/>
  <c r="T386" i="2"/>
  <c r="R386" i="2"/>
  <c r="P386" i="2"/>
  <c r="BI381" i="2"/>
  <c r="BH381" i="2"/>
  <c r="BG381" i="2"/>
  <c r="BF381" i="2"/>
  <c r="T381" i="2"/>
  <c r="R381" i="2"/>
  <c r="P381" i="2"/>
  <c r="BI375" i="2"/>
  <c r="BH375" i="2"/>
  <c r="BG375" i="2"/>
  <c r="BF375" i="2"/>
  <c r="T375" i="2"/>
  <c r="T374" i="2"/>
  <c r="R375" i="2"/>
  <c r="R374" i="2" s="1"/>
  <c r="P375" i="2"/>
  <c r="P374" i="2"/>
  <c r="BI364" i="2"/>
  <c r="BH364" i="2"/>
  <c r="BG364" i="2"/>
  <c r="BF364" i="2"/>
  <c r="T364" i="2"/>
  <c r="R364" i="2"/>
  <c r="P364" i="2"/>
  <c r="BI354" i="2"/>
  <c r="BH354" i="2"/>
  <c r="BG354" i="2"/>
  <c r="BF354" i="2"/>
  <c r="T354" i="2"/>
  <c r="R354" i="2"/>
  <c r="P354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28" i="2"/>
  <c r="BH328" i="2"/>
  <c r="BG328" i="2"/>
  <c r="BF328" i="2"/>
  <c r="T328" i="2"/>
  <c r="R328" i="2"/>
  <c r="P328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1" i="2"/>
  <c r="BH311" i="2"/>
  <c r="BG311" i="2"/>
  <c r="BF311" i="2"/>
  <c r="T311" i="2"/>
  <c r="R311" i="2"/>
  <c r="P311" i="2"/>
  <c r="BI298" i="2"/>
  <c r="BH298" i="2"/>
  <c r="BG298" i="2"/>
  <c r="BF298" i="2"/>
  <c r="T298" i="2"/>
  <c r="R298" i="2"/>
  <c r="P298" i="2"/>
  <c r="BI285" i="2"/>
  <c r="BH285" i="2"/>
  <c r="BG285" i="2"/>
  <c r="BF285" i="2"/>
  <c r="T285" i="2"/>
  <c r="R285" i="2"/>
  <c r="P285" i="2"/>
  <c r="BI273" i="2"/>
  <c r="BH273" i="2"/>
  <c r="BG273" i="2"/>
  <c r="BF273" i="2"/>
  <c r="T273" i="2"/>
  <c r="R273" i="2"/>
  <c r="P273" i="2"/>
  <c r="BI261" i="2"/>
  <c r="BH261" i="2"/>
  <c r="BG261" i="2"/>
  <c r="BF261" i="2"/>
  <c r="T261" i="2"/>
  <c r="R261" i="2"/>
  <c r="P261" i="2"/>
  <c r="BI249" i="2"/>
  <c r="BH249" i="2"/>
  <c r="BG249" i="2"/>
  <c r="BF249" i="2"/>
  <c r="T249" i="2"/>
  <c r="R249" i="2"/>
  <c r="P249" i="2"/>
  <c r="BI237" i="2"/>
  <c r="BH237" i="2"/>
  <c r="BG237" i="2"/>
  <c r="BF237" i="2"/>
  <c r="T237" i="2"/>
  <c r="R237" i="2"/>
  <c r="P237" i="2"/>
  <c r="BI232" i="2"/>
  <c r="BH232" i="2"/>
  <c r="BG232" i="2"/>
  <c r="BF232" i="2"/>
  <c r="T232" i="2"/>
  <c r="R232" i="2"/>
  <c r="P232" i="2"/>
  <c r="BI226" i="2"/>
  <c r="BH226" i="2"/>
  <c r="BG226" i="2"/>
  <c r="BF226" i="2"/>
  <c r="T226" i="2"/>
  <c r="R226" i="2"/>
  <c r="P226" i="2"/>
  <c r="BI220" i="2"/>
  <c r="BH220" i="2"/>
  <c r="BG220" i="2"/>
  <c r="BF220" i="2"/>
  <c r="T220" i="2"/>
  <c r="R220" i="2"/>
  <c r="P220" i="2"/>
  <c r="BI208" i="2"/>
  <c r="BH208" i="2"/>
  <c r="BG208" i="2"/>
  <c r="BF208" i="2"/>
  <c r="T208" i="2"/>
  <c r="R208" i="2"/>
  <c r="P208" i="2"/>
  <c r="BI196" i="2"/>
  <c r="BH196" i="2"/>
  <c r="BG196" i="2"/>
  <c r="BF196" i="2"/>
  <c r="T196" i="2"/>
  <c r="R196" i="2"/>
  <c r="P196" i="2"/>
  <c r="BI187" i="2"/>
  <c r="BH187" i="2"/>
  <c r="BG187" i="2"/>
  <c r="BF187" i="2"/>
  <c r="T187" i="2"/>
  <c r="R187" i="2"/>
  <c r="P187" i="2"/>
  <c r="BI182" i="2"/>
  <c r="BH182" i="2"/>
  <c r="BG182" i="2"/>
  <c r="BF182" i="2"/>
  <c r="T182" i="2"/>
  <c r="R182" i="2"/>
  <c r="P182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59" i="2"/>
  <c r="BH159" i="2"/>
  <c r="BG159" i="2"/>
  <c r="BF159" i="2"/>
  <c r="T159" i="2"/>
  <c r="R159" i="2"/>
  <c r="P159" i="2"/>
  <c r="BI154" i="2"/>
  <c r="BH154" i="2"/>
  <c r="BG154" i="2"/>
  <c r="BF154" i="2"/>
  <c r="T154" i="2"/>
  <c r="R154" i="2"/>
  <c r="P154" i="2"/>
  <c r="BI146" i="2"/>
  <c r="BH146" i="2"/>
  <c r="BG146" i="2"/>
  <c r="BF146" i="2"/>
  <c r="T146" i="2"/>
  <c r="R146" i="2"/>
  <c r="P146" i="2"/>
  <c r="BI138" i="2"/>
  <c r="BH138" i="2"/>
  <c r="BG138" i="2"/>
  <c r="BF138" i="2"/>
  <c r="T138" i="2"/>
  <c r="R138" i="2"/>
  <c r="P138" i="2"/>
  <c r="BI133" i="2"/>
  <c r="BH133" i="2"/>
  <c r="BG133" i="2"/>
  <c r="BF133" i="2"/>
  <c r="T133" i="2"/>
  <c r="R133" i="2"/>
  <c r="P133" i="2"/>
  <c r="J127" i="2"/>
  <c r="J126" i="2"/>
  <c r="F126" i="2"/>
  <c r="F124" i="2"/>
  <c r="E122" i="2"/>
  <c r="J92" i="2"/>
  <c r="J91" i="2"/>
  <c r="F91" i="2"/>
  <c r="F89" i="2"/>
  <c r="E87" i="2"/>
  <c r="J18" i="2"/>
  <c r="E18" i="2"/>
  <c r="F127" i="2" s="1"/>
  <c r="J17" i="2"/>
  <c r="J12" i="2"/>
  <c r="J124" i="2" s="1"/>
  <c r="E7" i="2"/>
  <c r="E85" i="2" s="1"/>
  <c r="L90" i="1"/>
  <c r="AM90" i="1"/>
  <c r="AM89" i="1"/>
  <c r="L89" i="1"/>
  <c r="AM87" i="1"/>
  <c r="L87" i="1"/>
  <c r="L85" i="1"/>
  <c r="L84" i="1"/>
  <c r="BK1011" i="2"/>
  <c r="BK981" i="2"/>
  <c r="BK953" i="2"/>
  <c r="J928" i="2"/>
  <c r="J908" i="2"/>
  <c r="J893" i="2"/>
  <c r="BK869" i="2"/>
  <c r="BK838" i="2"/>
  <c r="J807" i="2"/>
  <c r="BK782" i="2"/>
  <c r="BK742" i="2"/>
  <c r="BK702" i="2"/>
  <c r="BK676" i="2"/>
  <c r="BK660" i="2"/>
  <c r="BK639" i="2"/>
  <c r="J614" i="2"/>
  <c r="J584" i="2"/>
  <c r="J559" i="2"/>
  <c r="J539" i="2"/>
  <c r="J529" i="2"/>
  <c r="BK502" i="2"/>
  <c r="BK487" i="2"/>
  <c r="BK375" i="2"/>
  <c r="J343" i="2"/>
  <c r="BK298" i="2"/>
  <c r="BK168" i="2"/>
  <c r="BK138" i="2"/>
  <c r="J1022" i="2"/>
  <c r="J998" i="2"/>
  <c r="BK977" i="2"/>
  <c r="BK908" i="2"/>
  <c r="BK849" i="2"/>
  <c r="J818" i="2"/>
  <c r="J799" i="2"/>
  <c r="J742" i="2"/>
  <c r="BK707" i="2"/>
  <c r="BK671" i="2"/>
  <c r="BK624" i="2"/>
  <c r="J589" i="2"/>
  <c r="BK559" i="2"/>
  <c r="BK512" i="2"/>
  <c r="J487" i="2"/>
  <c r="BK462" i="2"/>
  <c r="BK425" i="2"/>
  <c r="BK364" i="2"/>
  <c r="BK321" i="2"/>
  <c r="J298" i="2"/>
  <c r="BK220" i="2"/>
  <c r="BK182" i="2"/>
  <c r="BK146" i="2"/>
  <c r="BK1059" i="2"/>
  <c r="BK1055" i="2"/>
  <c r="J1051" i="2"/>
  <c r="BK1043" i="2"/>
  <c r="BK1022" i="2"/>
  <c r="BK1006" i="2"/>
  <c r="J981" i="2"/>
  <c r="J963" i="2"/>
  <c r="BK913" i="2"/>
  <c r="J869" i="2"/>
  <c r="BK828" i="2"/>
  <c r="BK788" i="2"/>
  <c r="J752" i="2"/>
  <c r="J727" i="2"/>
  <c r="J697" i="2"/>
  <c r="J639" i="2"/>
  <c r="BK589" i="2"/>
  <c r="BK518" i="2"/>
  <c r="J477" i="2"/>
  <c r="J425" i="2"/>
  <c r="J386" i="2"/>
  <c r="BK328" i="2"/>
  <c r="BK318" i="2"/>
  <c r="J273" i="2"/>
  <c r="J232" i="2"/>
  <c r="BK196" i="2"/>
  <c r="J168" i="2"/>
  <c r="J1014" i="2"/>
  <c r="BK992" i="2"/>
  <c r="BK807" i="2"/>
  <c r="BK767" i="2"/>
  <c r="BK732" i="2"/>
  <c r="J712" i="2"/>
  <c r="BK634" i="2"/>
  <c r="J599" i="2"/>
  <c r="J549" i="2"/>
  <c r="BK150" i="3"/>
  <c r="BK140" i="3"/>
  <c r="J124" i="3"/>
  <c r="J145" i="3"/>
  <c r="J130" i="3"/>
  <c r="BK143" i="3"/>
  <c r="J126" i="3"/>
  <c r="BK986" i="2"/>
  <c r="BK973" i="2"/>
  <c r="BK943" i="2"/>
  <c r="J913" i="2"/>
  <c r="J898" i="2"/>
  <c r="J881" i="2"/>
  <c r="J864" i="2"/>
  <c r="BK833" i="2"/>
  <c r="J803" i="2"/>
  <c r="J772" i="2"/>
  <c r="BK722" i="2"/>
  <c r="BK691" i="2"/>
  <c r="J666" i="2"/>
  <c r="J645" i="2"/>
  <c r="BK619" i="2"/>
  <c r="J594" i="2"/>
  <c r="J569" i="2"/>
  <c r="BK549" i="2"/>
  <c r="J534" i="2"/>
  <c r="J523" i="2"/>
  <c r="J497" i="2"/>
  <c r="BK386" i="2"/>
  <c r="J364" i="2"/>
  <c r="J328" i="2"/>
  <c r="J285" i="2"/>
  <c r="BK164" i="2"/>
  <c r="BK1034" i="2"/>
  <c r="BK1014" i="2"/>
  <c r="BK979" i="2"/>
  <c r="J953" i="2"/>
  <c r="BK898" i="2"/>
  <c r="J859" i="2"/>
  <c r="J838" i="2"/>
  <c r="J788" i="2"/>
  <c r="BK737" i="2"/>
  <c r="J686" i="2"/>
  <c r="J650" i="2"/>
  <c r="BK599" i="2"/>
  <c r="BK574" i="2"/>
  <c r="J518" i="2"/>
  <c r="J492" i="2"/>
  <c r="J472" i="2"/>
  <c r="J417" i="2"/>
  <c r="BK381" i="2"/>
  <c r="J318" i="2"/>
  <c r="J237" i="2"/>
  <c r="J208" i="2"/>
  <c r="J172" i="2"/>
  <c r="BK154" i="2"/>
  <c r="AS94" i="1"/>
  <c r="J1004" i="2"/>
  <c r="J968" i="2"/>
  <c r="BK923" i="2"/>
  <c r="J888" i="2"/>
  <c r="BK859" i="2"/>
  <c r="J833" i="2"/>
  <c r="J812" i="2"/>
  <c r="J762" i="2"/>
  <c r="J717" i="2"/>
  <c r="BK686" i="2"/>
  <c r="J634" i="2"/>
  <c r="BK579" i="2"/>
  <c r="BK507" i="2"/>
  <c r="J462" i="2"/>
  <c r="BK417" i="2"/>
  <c r="J375" i="2"/>
  <c r="J323" i="2"/>
  <c r="BK311" i="2"/>
  <c r="BK237" i="2"/>
  <c r="BK208" i="2"/>
  <c r="BK172" i="2"/>
  <c r="BK1004" i="2"/>
  <c r="J933" i="2"/>
  <c r="BK777" i="2"/>
  <c r="BK762" i="2"/>
  <c r="BK747" i="2"/>
  <c r="J681" i="2"/>
  <c r="BK629" i="2"/>
  <c r="BK569" i="2"/>
  <c r="BK539" i="2"/>
  <c r="BK147" i="3"/>
  <c r="J138" i="3"/>
  <c r="J136" i="3"/>
  <c r="BK124" i="3"/>
  <c r="BK130" i="3"/>
  <c r="J1009" i="2"/>
  <c r="BK968" i="2"/>
  <c r="BK933" i="2"/>
  <c r="BK918" i="2"/>
  <c r="J903" i="2"/>
  <c r="BK888" i="2"/>
  <c r="J874" i="2"/>
  <c r="BK854" i="2"/>
  <c r="BK818" i="2"/>
  <c r="BK799" i="2"/>
  <c r="J747" i="2"/>
  <c r="BK712" i="2"/>
  <c r="BK697" i="2"/>
  <c r="J671" i="2"/>
  <c r="BK655" i="2"/>
  <c r="J629" i="2"/>
  <c r="J609" i="2"/>
  <c r="J574" i="2"/>
  <c r="J564" i="2"/>
  <c r="J544" i="2"/>
  <c r="BK529" i="2"/>
  <c r="J512" i="2"/>
  <c r="BK492" i="2"/>
  <c r="J381" i="2"/>
  <c r="BK354" i="2"/>
  <c r="BK323" i="2"/>
  <c r="J261" i="2"/>
  <c r="J159" i="2"/>
  <c r="J1027" i="2"/>
  <c r="BK1009" i="2"/>
  <c r="BK963" i="2"/>
  <c r="J923" i="2"/>
  <c r="BK874" i="2"/>
  <c r="BK844" i="2"/>
  <c r="BK812" i="2"/>
  <c r="J767" i="2"/>
  <c r="BK727" i="2"/>
  <c r="J691" i="2"/>
  <c r="J655" i="2"/>
  <c r="J619" i="2"/>
  <c r="BK594" i="2"/>
  <c r="J579" i="2"/>
  <c r="BK534" i="2"/>
  <c r="J507" i="2"/>
  <c r="J482" i="2"/>
  <c r="BK449" i="2"/>
  <c r="J400" i="2"/>
  <c r="BK343" i="2"/>
  <c r="BK315" i="2"/>
  <c r="J249" i="2"/>
  <c r="BK226" i="2"/>
  <c r="J187" i="2"/>
  <c r="BK159" i="2"/>
  <c r="BK133" i="2"/>
  <c r="BK1063" i="2"/>
  <c r="J1055" i="2"/>
  <c r="BK1047" i="2"/>
  <c r="J1043" i="2"/>
  <c r="BK1027" i="2"/>
  <c r="J1011" i="2"/>
  <c r="J992" i="2"/>
  <c r="J943" i="2"/>
  <c r="BK903" i="2"/>
  <c r="J849" i="2"/>
  <c r="J844" i="2"/>
  <c r="J793" i="2"/>
  <c r="J777" i="2"/>
  <c r="J732" i="2"/>
  <c r="J707" i="2"/>
  <c r="BK681" i="2"/>
  <c r="J624" i="2"/>
  <c r="BK564" i="2"/>
  <c r="J502" i="2"/>
  <c r="BK472" i="2"/>
  <c r="J437" i="2"/>
  <c r="J392" i="2"/>
  <c r="BK340" i="2"/>
  <c r="J315" i="2"/>
  <c r="BK261" i="2"/>
  <c r="J226" i="2"/>
  <c r="BK187" i="2"/>
  <c r="J154" i="2"/>
  <c r="J1006" i="2"/>
  <c r="J973" i="2"/>
  <c r="BK793" i="2"/>
  <c r="BK757" i="2"/>
  <c r="J722" i="2"/>
  <c r="J676" i="2"/>
  <c r="BK609" i="2"/>
  <c r="J554" i="2"/>
  <c r="BK145" i="3"/>
  <c r="BK136" i="3"/>
  <c r="J140" i="3"/>
  <c r="BK133" i="3"/>
  <c r="J147" i="3"/>
  <c r="J128" i="3"/>
  <c r="BK273" i="2"/>
  <c r="J1018" i="2"/>
  <c r="J986" i="2"/>
  <c r="BK928" i="2"/>
  <c r="BK881" i="2"/>
  <c r="J854" i="2"/>
  <c r="J828" i="2"/>
  <c r="BK803" i="2"/>
  <c r="J757" i="2"/>
  <c r="J660" i="2"/>
  <c r="BK645" i="2"/>
  <c r="BK614" i="2"/>
  <c r="BK584" i="2"/>
  <c r="BK554" i="2"/>
  <c r="BK497" i="2"/>
  <c r="BK477" i="2"/>
  <c r="BK437" i="2"/>
  <c r="BK392" i="2"/>
  <c r="J340" i="2"/>
  <c r="J311" i="2"/>
  <c r="BK232" i="2"/>
  <c r="J196" i="2"/>
  <c r="J164" i="2"/>
  <c r="J138" i="2"/>
  <c r="J1063" i="2"/>
  <c r="J1059" i="2"/>
  <c r="BK1051" i="2"/>
  <c r="J1047" i="2"/>
  <c r="J1034" i="2"/>
  <c r="BK1018" i="2"/>
  <c r="BK998" i="2"/>
  <c r="J979" i="2"/>
  <c r="J918" i="2"/>
  <c r="BK893" i="2"/>
  <c r="BK864" i="2"/>
  <c r="BK823" i="2"/>
  <c r="J782" i="2"/>
  <c r="J737" i="2"/>
  <c r="J702" i="2"/>
  <c r="BK666" i="2"/>
  <c r="J604" i="2"/>
  <c r="BK523" i="2"/>
  <c r="BK482" i="2"/>
  <c r="J449" i="2"/>
  <c r="BK400" i="2"/>
  <c r="J354" i="2"/>
  <c r="J321" i="2"/>
  <c r="BK285" i="2"/>
  <c r="BK249" i="2"/>
  <c r="J220" i="2"/>
  <c r="J182" i="2"/>
  <c r="J146" i="2"/>
  <c r="J977" i="2"/>
  <c r="J823" i="2"/>
  <c r="BK772" i="2"/>
  <c r="BK752" i="2"/>
  <c r="BK717" i="2"/>
  <c r="BK650" i="2"/>
  <c r="BK604" i="2"/>
  <c r="BK544" i="2"/>
  <c r="J133" i="2"/>
  <c r="J143" i="3"/>
  <c r="BK126" i="3"/>
  <c r="J150" i="3"/>
  <c r="BK138" i="3"/>
  <c r="BK128" i="3"/>
  <c r="J133" i="3"/>
  <c r="BK132" i="2" l="1"/>
  <c r="J132" i="2" s="1"/>
  <c r="J98" i="2" s="1"/>
  <c r="R380" i="2"/>
  <c r="P471" i="2"/>
  <c r="T1003" i="2"/>
  <c r="P1017" i="2"/>
  <c r="P1016" i="2"/>
  <c r="P1042" i="2"/>
  <c r="P1041" i="2" s="1"/>
  <c r="R1042" i="2"/>
  <c r="R1041" i="2"/>
  <c r="P123" i="3"/>
  <c r="R135" i="3"/>
  <c r="P132" i="2"/>
  <c r="T380" i="2"/>
  <c r="BK471" i="2"/>
  <c r="J471" i="2" s="1"/>
  <c r="J102" i="2" s="1"/>
  <c r="BK1003" i="2"/>
  <c r="J1003" i="2"/>
  <c r="J104" i="2" s="1"/>
  <c r="T132" i="2"/>
  <c r="P380" i="2"/>
  <c r="T471" i="2"/>
  <c r="R1003" i="2"/>
  <c r="R1017" i="2"/>
  <c r="R1016" i="2" s="1"/>
  <c r="R123" i="3"/>
  <c r="BK135" i="3"/>
  <c r="J135" i="3"/>
  <c r="J99" i="3" s="1"/>
  <c r="T135" i="3"/>
  <c r="T122" i="3" s="1"/>
  <c r="T121" i="3" s="1"/>
  <c r="R142" i="3"/>
  <c r="R132" i="2"/>
  <c r="BK380" i="2"/>
  <c r="J380" i="2"/>
  <c r="J100" i="2" s="1"/>
  <c r="R471" i="2"/>
  <c r="P1003" i="2"/>
  <c r="BK1017" i="2"/>
  <c r="J1017" i="2" s="1"/>
  <c r="J107" i="2" s="1"/>
  <c r="T1017" i="2"/>
  <c r="T1016" i="2"/>
  <c r="BK1042" i="2"/>
  <c r="J1042" i="2"/>
  <c r="J110" i="2" s="1"/>
  <c r="T1042" i="2"/>
  <c r="T1041" i="2" s="1"/>
  <c r="BK123" i="3"/>
  <c r="J123" i="3" s="1"/>
  <c r="J98" i="3" s="1"/>
  <c r="T123" i="3"/>
  <c r="P135" i="3"/>
  <c r="BK142" i="3"/>
  <c r="J142" i="3"/>
  <c r="J100" i="3" s="1"/>
  <c r="P142" i="3"/>
  <c r="BK997" i="2"/>
  <c r="J997" i="2"/>
  <c r="J103" i="2" s="1"/>
  <c r="BK374" i="2"/>
  <c r="J374" i="2" s="1"/>
  <c r="J99" i="2" s="1"/>
  <c r="BK461" i="2"/>
  <c r="J461" i="2"/>
  <c r="J101" i="2" s="1"/>
  <c r="BK1013" i="2"/>
  <c r="J1013" i="2" s="1"/>
  <c r="J105" i="2" s="1"/>
  <c r="BK1026" i="2"/>
  <c r="J1026" i="2"/>
  <c r="J108" i="2" s="1"/>
  <c r="BK149" i="3"/>
  <c r="J149" i="3" s="1"/>
  <c r="J101" i="3" s="1"/>
  <c r="E85" i="3"/>
  <c r="J89" i="3"/>
  <c r="BE128" i="3"/>
  <c r="BE133" i="3"/>
  <c r="BE143" i="3"/>
  <c r="BE150" i="3"/>
  <c r="BK1041" i="2"/>
  <c r="J1041" i="2" s="1"/>
  <c r="J109" i="2" s="1"/>
  <c r="F92" i="3"/>
  <c r="BE126" i="3"/>
  <c r="BE130" i="3"/>
  <c r="BE136" i="3"/>
  <c r="BE140" i="3"/>
  <c r="BE145" i="3"/>
  <c r="BE147" i="3"/>
  <c r="BE124" i="3"/>
  <c r="BE138" i="3"/>
  <c r="E120" i="2"/>
  <c r="BE146" i="2"/>
  <c r="BE518" i="2"/>
  <c r="BE523" i="2"/>
  <c r="BE559" i="2"/>
  <c r="BE574" i="2"/>
  <c r="BE584" i="2"/>
  <c r="BE589" i="2"/>
  <c r="BE614" i="2"/>
  <c r="BE619" i="2"/>
  <c r="BE660" i="2"/>
  <c r="BE666" i="2"/>
  <c r="BE686" i="2"/>
  <c r="BE691" i="2"/>
  <c r="BE697" i="2"/>
  <c r="BE727" i="2"/>
  <c r="BE742" i="2"/>
  <c r="BE782" i="2"/>
  <c r="BE923" i="2"/>
  <c r="BE943" i="2"/>
  <c r="BE963" i="2"/>
  <c r="BE968" i="2"/>
  <c r="BE979" i="2"/>
  <c r="BE981" i="2"/>
  <c r="BE1009" i="2"/>
  <c r="J89" i="2"/>
  <c r="F92" i="2"/>
  <c r="BE133" i="2"/>
  <c r="BE138" i="2"/>
  <c r="BE164" i="2"/>
  <c r="BE168" i="2"/>
  <c r="BE187" i="2"/>
  <c r="BE196" i="2"/>
  <c r="BE208" i="2"/>
  <c r="BE232" i="2"/>
  <c r="BE237" i="2"/>
  <c r="BE249" i="2"/>
  <c r="BE273" i="2"/>
  <c r="BE298" i="2"/>
  <c r="BE311" i="2"/>
  <c r="BE315" i="2"/>
  <c r="BE328" i="2"/>
  <c r="BE375" i="2"/>
  <c r="BE381" i="2"/>
  <c r="BE392" i="2"/>
  <c r="BE400" i="2"/>
  <c r="BE425" i="2"/>
  <c r="BE477" i="2"/>
  <c r="BE492" i="2"/>
  <c r="BE497" i="2"/>
  <c r="BE502" i="2"/>
  <c r="BE534" i="2"/>
  <c r="BE544" i="2"/>
  <c r="BE549" i="2"/>
  <c r="BE554" i="2"/>
  <c r="BE569" i="2"/>
  <c r="BE594" i="2"/>
  <c r="BE609" i="2"/>
  <c r="BE645" i="2"/>
  <c r="BE650" i="2"/>
  <c r="BE655" i="2"/>
  <c r="BE671" i="2"/>
  <c r="BE702" i="2"/>
  <c r="BE712" i="2"/>
  <c r="BE717" i="2"/>
  <c r="BE737" i="2"/>
  <c r="BE799" i="2"/>
  <c r="BE803" i="2"/>
  <c r="BE807" i="2"/>
  <c r="BE812" i="2"/>
  <c r="BE838" i="2"/>
  <c r="BE859" i="2"/>
  <c r="BE874" i="2"/>
  <c r="BE881" i="2"/>
  <c r="BE898" i="2"/>
  <c r="BE908" i="2"/>
  <c r="BE918" i="2"/>
  <c r="BE928" i="2"/>
  <c r="BE973" i="2"/>
  <c r="BE986" i="2"/>
  <c r="BE1011" i="2"/>
  <c r="BE1027" i="2"/>
  <c r="BE1034" i="2"/>
  <c r="BE1043" i="2"/>
  <c r="BE1047" i="2"/>
  <c r="BE1051" i="2"/>
  <c r="BE1055" i="2"/>
  <c r="BE1059" i="2"/>
  <c r="BE1063" i="2"/>
  <c r="BE172" i="2"/>
  <c r="BE182" i="2"/>
  <c r="BE220" i="2"/>
  <c r="BE226" i="2"/>
  <c r="BE261" i="2"/>
  <c r="BE285" i="2"/>
  <c r="BE318" i="2"/>
  <c r="BE323" i="2"/>
  <c r="BE340" i="2"/>
  <c r="BE354" i="2"/>
  <c r="BE386" i="2"/>
  <c r="BE462" i="2"/>
  <c r="BE472" i="2"/>
  <c r="BE507" i="2"/>
  <c r="BE512" i="2"/>
  <c r="BE529" i="2"/>
  <c r="BE539" i="2"/>
  <c r="BE564" i="2"/>
  <c r="BE604" i="2"/>
  <c r="BE634" i="2"/>
  <c r="BE639" i="2"/>
  <c r="BE676" i="2"/>
  <c r="BE747" i="2"/>
  <c r="BE767" i="2"/>
  <c r="BE772" i="2"/>
  <c r="BE777" i="2"/>
  <c r="BE823" i="2"/>
  <c r="BE833" i="2"/>
  <c r="BE844" i="2"/>
  <c r="BE854" i="2"/>
  <c r="BE864" i="2"/>
  <c r="BE888" i="2"/>
  <c r="BE903" i="2"/>
  <c r="BE933" i="2"/>
  <c r="BE1006" i="2"/>
  <c r="BE154" i="2"/>
  <c r="BE159" i="2"/>
  <c r="BE321" i="2"/>
  <c r="BE343" i="2"/>
  <c r="BE364" i="2"/>
  <c r="BE417" i="2"/>
  <c r="BE437" i="2"/>
  <c r="BE449" i="2"/>
  <c r="BE482" i="2"/>
  <c r="BE487" i="2"/>
  <c r="BE579" i="2"/>
  <c r="BE599" i="2"/>
  <c r="BE624" i="2"/>
  <c r="BE629" i="2"/>
  <c r="BE681" i="2"/>
  <c r="BE707" i="2"/>
  <c r="BE722" i="2"/>
  <c r="BE732" i="2"/>
  <c r="BE752" i="2"/>
  <c r="BE757" i="2"/>
  <c r="BE762" i="2"/>
  <c r="BE788" i="2"/>
  <c r="BE793" i="2"/>
  <c r="BE818" i="2"/>
  <c r="BE828" i="2"/>
  <c r="BE849" i="2"/>
  <c r="BE869" i="2"/>
  <c r="BE893" i="2"/>
  <c r="BE913" i="2"/>
  <c r="BE953" i="2"/>
  <c r="BE977" i="2"/>
  <c r="BE992" i="2"/>
  <c r="BE998" i="2"/>
  <c r="BE1004" i="2"/>
  <c r="BE1014" i="2"/>
  <c r="BE1018" i="2"/>
  <c r="BE1022" i="2"/>
  <c r="F35" i="2"/>
  <c r="BB95" i="1"/>
  <c r="F34" i="3"/>
  <c r="BA96" i="1"/>
  <c r="F35" i="3"/>
  <c r="BB96" i="1"/>
  <c r="J34" i="2"/>
  <c r="AW95" i="1"/>
  <c r="F37" i="2"/>
  <c r="BD95" i="1" s="1"/>
  <c r="F36" i="2"/>
  <c r="BC95" i="1"/>
  <c r="F34" i="2"/>
  <c r="BA95" i="1" s="1"/>
  <c r="J34" i="3"/>
  <c r="AW96" i="1"/>
  <c r="F37" i="3"/>
  <c r="BD96" i="1" s="1"/>
  <c r="F36" i="3"/>
  <c r="BC96" i="1"/>
  <c r="BK131" i="2" l="1"/>
  <c r="J131" i="2" s="1"/>
  <c r="J97" i="2" s="1"/>
  <c r="P131" i="2"/>
  <c r="P130" i="2"/>
  <c r="AU95" i="1"/>
  <c r="R131" i="2"/>
  <c r="R130" i="2" s="1"/>
  <c r="R122" i="3"/>
  <c r="R121" i="3" s="1"/>
  <c r="T131" i="2"/>
  <c r="T130" i="2" s="1"/>
  <c r="P122" i="3"/>
  <c r="P121" i="3" s="1"/>
  <c r="AU96" i="1" s="1"/>
  <c r="BK1016" i="2"/>
  <c r="J1016" i="2"/>
  <c r="J106" i="2"/>
  <c r="BK122" i="3"/>
  <c r="J122" i="3" s="1"/>
  <c r="J97" i="3" s="1"/>
  <c r="BK130" i="2"/>
  <c r="J130" i="2" s="1"/>
  <c r="J30" i="2" s="1"/>
  <c r="AG95" i="1" s="1"/>
  <c r="F33" i="2"/>
  <c r="AZ95" i="1" s="1"/>
  <c r="J33" i="2"/>
  <c r="AV95" i="1" s="1"/>
  <c r="AT95" i="1" s="1"/>
  <c r="BC94" i="1"/>
  <c r="W32" i="1"/>
  <c r="BD94" i="1"/>
  <c r="W33" i="1"/>
  <c r="BA94" i="1"/>
  <c r="W30" i="1"/>
  <c r="J33" i="3"/>
  <c r="AV96" i="1"/>
  <c r="AT96" i="1"/>
  <c r="BB94" i="1"/>
  <c r="AX94" i="1" s="1"/>
  <c r="F33" i="3"/>
  <c r="AZ96" i="1" s="1"/>
  <c r="BK121" i="3" l="1"/>
  <c r="J121" i="3"/>
  <c r="AN95" i="1"/>
  <c r="J96" i="2"/>
  <c r="J39" i="2"/>
  <c r="AU94" i="1"/>
  <c r="J30" i="3"/>
  <c r="AG96" i="1" s="1"/>
  <c r="AZ94" i="1"/>
  <c r="AV94" i="1"/>
  <c r="AK29" i="1"/>
  <c r="AW94" i="1"/>
  <c r="AK30" i="1" s="1"/>
  <c r="W31" i="1"/>
  <c r="AY94" i="1"/>
  <c r="J39" i="3" l="1"/>
  <c r="J96" i="3"/>
  <c r="AN96" i="1"/>
  <c r="AG94" i="1"/>
  <c r="AK26" i="1" s="1"/>
  <c r="AK35" i="1" s="1"/>
  <c r="W29" i="1"/>
  <c r="AT94" i="1"/>
  <c r="AN94" i="1" l="1"/>
</calcChain>
</file>

<file path=xl/sharedStrings.xml><?xml version="1.0" encoding="utf-8"?>
<sst xmlns="http://schemas.openxmlformats.org/spreadsheetml/2006/main" count="9398" uniqueCount="1061">
  <si>
    <t>Export Komplet</t>
  </si>
  <si>
    <t/>
  </si>
  <si>
    <t>2.0</t>
  </si>
  <si>
    <t>ZAMOK</t>
  </si>
  <si>
    <t>False</t>
  </si>
  <si>
    <t>{184ee4eb-aa58-46de-8fa1-ac9f60313676}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</si>
  <si>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</si>
  <si>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</si>
  <si>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</si>
  <si>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</si>
  <si>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</si>
  <si>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</si>
  <si>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</si>
  <si>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</si>
  <si>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856_1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</si>
  <si>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</si>
  <si>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</si>
  <si>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Pardubice, Pardubičky - propojení vodovodních řadů DN 600 a DN 300</t>
  </si>
  <si>
    <t>KSO:</t>
  </si>
  <si>
    <t>CC-CZ:</t>
  </si>
  <si>
    <t>Místo:</t>
  </si>
  <si>
    <t>Pardubice</t>
  </si>
  <si>
    <t>Datum:</t>
  </si>
  <si>
    <t>23. 8. 2024</t>
  </si>
  <si>
    <t>Zadavatel:</t>
  </si>
  <si>
    <t>IČ:</t>
  </si>
  <si>
    <t>60108631</t>
  </si>
  <si>
    <t>Vodovody a kanalizace Pardubice a.s</t>
  </si>
  <si>
    <t>DIČ:</t>
  </si>
  <si>
    <t>CZ60108631</t>
  </si>
  <si>
    <t>Uchazeč:</t>
  </si>
  <si>
    <t>Vyplň údaj</t>
  </si>
  <si>
    <t>Projektant:</t>
  </si>
  <si>
    <t>64826431</t>
  </si>
  <si>
    <t>VK PROJEKT, spol. s r.o.</t>
  </si>
  <si>
    <t>CZ64826431</t>
  </si>
  <si>
    <t>True</t>
  </si>
  <si>
    <t>Zpracovatel:</t>
  </si>
  <si>
    <t>Ladislav Konvalina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</si>
  <si>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</si>
  <si>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</si>
  <si>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</si>
  <si>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</si>
  <si>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</si>
  <si>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</si>
  <si>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</si>
  <si>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</si>
  <si>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</si>
  <si>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</si>
  <si>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</si>
  <si>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</si>
  <si>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</si>
  <si>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</si>
  <si>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</si>
  <si>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</si>
  <si>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</si>
  <si>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</si>
  <si>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</si>
  <si>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</si>
  <si>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</si>
  <si>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</si>
  <si>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</si>
  <si>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</si>
  <si>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</si>
  <si>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</si>
  <si>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</si>
  <si>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</si>
  <si>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</si>
  <si>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</si>
  <si>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</si>
  <si>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</si>
  <si>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</si>
  <si>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</si>
  <si>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</si>
  <si>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</si>
  <si>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</si>
  <si>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</si>
  <si>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</si>
  <si>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</si>
  <si>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</si>
  <si>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</si>
  <si>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</si>
  <si>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</si>
  <si>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</si>
  <si>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</si>
  <si>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856-1</t>
  </si>
  <si>
    <t>IO 01 - Vodovod</t>
  </si>
  <si>
    <t>ING</t>
  </si>
  <si>
    <t>1</t>
  </si>
  <si>
    <t>{585ad084-1c77-439e-9a6c-dce86b03d23e}</t>
  </si>
  <si>
    <t>2</t>
  </si>
  <si>
    <t>856-10</t>
  </si>
  <si>
    <t>VON 01 - Vedlejší a ostatní náklady</t>
  </si>
  <si>
    <t>VON</t>
  </si>
  <si>
    <t>{3b3c1eec-5681-4d6b-b598-00ccf9be8858}</t>
  </si>
  <si>
    <t>KRYCÍ LIST SOUPISU PRACÍ</t>
  </si>
  <si>
    <t>Objekt:</t>
  </si>
  <si>
    <t>856-1 - IO 01 - Vodovod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</si>
  <si>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</si>
  <si>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</si>
  <si>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</si>
  <si>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</si>
  <si>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</si>
  <si>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</si>
  <si>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</si>
  <si>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</si>
  <si>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</si>
  <si>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</si>
  <si>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</si>
  <si>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</si>
  <si>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</si>
  <si>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</si>
  <si>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</si>
  <si>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</si>
  <si>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767 - Konstrukce zámečnické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</si>
  <si>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</si>
  <si>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</si>
  <si>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</si>
  <si>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</si>
  <si>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</si>
  <si>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</si>
  <si>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</si>
  <si>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</si>
  <si>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</si>
  <si>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</si>
  <si>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</si>
  <si>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</si>
  <si>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</si>
  <si>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</si>
  <si>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</si>
  <si>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</si>
  <si>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</si>
  <si>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</si>
  <si>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</si>
  <si>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</si>
  <si>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113107326</t>
  </si>
  <si>
    <t>Odstranění podkladu z kameniva drceného se štětem tl přes 250 do 450 mm strojně pl do 50 m2</t>
  </si>
  <si>
    <t>m2</t>
  </si>
  <si>
    <t>CS ÚRS 2024 02</t>
  </si>
  <si>
    <t>4</t>
  </si>
  <si>
    <t>-510746452</t>
  </si>
  <si>
    <t>PP</t>
  </si>
  <si>
    <t>Odstranění podkladů nebo krytů strojně plochy jednotlivě do 50 m2 s přemístěním hmot na skládku na vzdálenost do 3 m nebo s naložením na dopravní prostředek z kameniva hrubého drceného se štětem, o tl. vrstvy přes 250 do 450 mm</t>
  </si>
  <si>
    <t>VV</t>
  </si>
  <si>
    <t>př.č. C.3, D.1.01, D.1.02</t>
  </si>
  <si>
    <t>3*2</t>
  </si>
  <si>
    <t>Součet</t>
  </si>
  <si>
    <t>115101201</t>
  </si>
  <si>
    <t>Čerpání vody na dopravní výšku do 10 m průměrný přítok do 500 l/min</t>
  </si>
  <si>
    <t>hod</t>
  </si>
  <si>
    <t>-4961298</t>
  </si>
  <si>
    <t>př.č.  D.1.01</t>
  </si>
  <si>
    <t>spodní voda na řadu</t>
  </si>
  <si>
    <t>120*24</t>
  </si>
  <si>
    <t>spodní voda u protlaku</t>
  </si>
  <si>
    <t>30*24</t>
  </si>
  <si>
    <t>3</t>
  </si>
  <si>
    <t>115101301</t>
  </si>
  <si>
    <t>Pohotovost čerpací soupravy pro dopravní výšku do 10 m přítok do 500 l/min</t>
  </si>
  <si>
    <t>den</t>
  </si>
  <si>
    <t>394500819</t>
  </si>
  <si>
    <t>120</t>
  </si>
  <si>
    <t>30</t>
  </si>
  <si>
    <t>119001401</t>
  </si>
  <si>
    <t>Dočasné zajištění potrubí ocelového nebo litinového DN do 200 mm</t>
  </si>
  <si>
    <t>m</t>
  </si>
  <si>
    <t>1741799080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</si>
  <si>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</si>
  <si>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2*1,2</t>
  </si>
  <si>
    <t>5</t>
  </si>
  <si>
    <t>119001421</t>
  </si>
  <si>
    <t>Dočasné zajištění kabelů a kabelových tratí ze 3 volně ložených kabelů</t>
  </si>
  <si>
    <t>-220876090</t>
  </si>
  <si>
    <t>3*1,2</t>
  </si>
  <si>
    <t>6</t>
  </si>
  <si>
    <t>119002411</t>
  </si>
  <si>
    <t>Pojezdový ocelový plech pro zabezpčení výkopu  zřízení</t>
  </si>
  <si>
    <t>-949148073</t>
  </si>
  <si>
    <t>Pomocné konstrukce při zabezpečení výkopu vodorovné pojízdné z tlustého ocelového plechu šířky výkopu do 1,0 m zřízení</t>
  </si>
  <si>
    <t>1*(3*3)</t>
  </si>
  <si>
    <t>7</t>
  </si>
  <si>
    <t>119002412</t>
  </si>
  <si>
    <t>Pojezdový ocelový plech pro zabezpčení výkopu odstranění</t>
  </si>
  <si>
    <t>-1260378110</t>
  </si>
  <si>
    <t>Pomocné konstrukce při zabezpečení výkopu vodorovné pojízdné z tlustého ocelového plechu šířky výkopu do 1,0 m odstranění</t>
  </si>
  <si>
    <t>8</t>
  </si>
  <si>
    <t>121151125</t>
  </si>
  <si>
    <t>Sejmutí ornice plochy přes 500 m2 tl vrstvy přes 250 do 300 mm strojně</t>
  </si>
  <si>
    <t>-1622693825</t>
  </si>
  <si>
    <t>Sejmutí ornice strojně při souvislé ploše přes 500 m2, tl. vrstvy přes 250 do 300 mm</t>
  </si>
  <si>
    <t>př.č. C.3, D.1.01, D.1.02, D.1.11</t>
  </si>
  <si>
    <t>KM 0,0-0,349</t>
  </si>
  <si>
    <t>349,0*12</t>
  </si>
  <si>
    <t>OBRATIŠTĚ U KONTROLNÍ JÁMY</t>
  </si>
  <si>
    <t>28,0*10,0</t>
  </si>
  <si>
    <t>KM 0,383-0,389</t>
  </si>
  <si>
    <t>6,0*15</t>
  </si>
  <si>
    <t>9</t>
  </si>
  <si>
    <t>130001101</t>
  </si>
  <si>
    <t>Příplatek za ztížení vykopávky v blízkosti podzemního vedení</t>
  </si>
  <si>
    <t>m3</t>
  </si>
  <si>
    <t>-209826807</t>
  </si>
  <si>
    <t>(2*1,2*1,8)*5</t>
  </si>
  <si>
    <t>10</t>
  </si>
  <si>
    <t>131213701</t>
  </si>
  <si>
    <t>Hloubení nezapažených jam v soudržných horninách třídy těžitelnosti I skupiny 3 ručně</t>
  </si>
  <si>
    <t>1988195721</t>
  </si>
  <si>
    <t>Hloubení nezapažených jam ručně s urovnáním dna do předepsaného profilu a spádu v hornině třídy těžitelnosti I skupiny 3 soudržných</t>
  </si>
  <si>
    <t>př.č. D.1.08, D.1.10</t>
  </si>
  <si>
    <t>blok pod sloup fotovoltajky</t>
  </si>
  <si>
    <t>0,4*0,4*0,6</t>
  </si>
  <si>
    <t>zajištění poklopů</t>
  </si>
  <si>
    <t>(1,7*1,7*0,3)*2</t>
  </si>
  <si>
    <t>(1,3*1,3*0,3)*2</t>
  </si>
  <si>
    <t>11</t>
  </si>
  <si>
    <t>131251203</t>
  </si>
  <si>
    <t>Hloubení jam zapažených v hornině třídy těžitelnosti I skupiny 3 objem do 100 m3 strojně</t>
  </si>
  <si>
    <t>60475439</t>
  </si>
  <si>
    <t>Hloubení zapažených jam a zářezů strojně s urovnáním dna do předepsaného profilu a spádu v hornině třídy těžitelnosti I skupiny 3 přes 50 do 100 m3</t>
  </si>
  <si>
    <t>př.č. D.1.04, D.1.08, D.1.09, D.1.10</t>
  </si>
  <si>
    <t>jáma protlaku pod tratí</t>
  </si>
  <si>
    <t>3,0*7,0*2,65</t>
  </si>
  <si>
    <t>kontrolní láma</t>
  </si>
  <si>
    <t>2*2*3,35</t>
  </si>
  <si>
    <t>vodoměrná šachta</t>
  </si>
  <si>
    <t>3,8*3,8*2,7</t>
  </si>
  <si>
    <t>kalosvodní šachta</t>
  </si>
  <si>
    <t>3,8*3,8*3,6</t>
  </si>
  <si>
    <t>132254205</t>
  </si>
  <si>
    <t>Hloubení zapažených rýh š do 2000 mm v hornině třídy těžitelnosti I skupiny 3 objem do 1000 m3</t>
  </si>
  <si>
    <t>-1698744673</t>
  </si>
  <si>
    <t>Hloubení zapažených rýh šířky přes 800 do 2 000 mm strojně s urovnáním dna do předepsaného profilu a spádu v hornině třídy těžitelnosti I skupiny 3 přes 500 do 1 000 m3</t>
  </si>
  <si>
    <t>př.č. C.3, D.1.01, D.1.02, D.1.03</t>
  </si>
  <si>
    <t>KM 0,0-0,129</t>
  </si>
  <si>
    <t>129,0*1,2*1,75</t>
  </si>
  <si>
    <t>KM 0,129-0,166</t>
  </si>
  <si>
    <t>37,0*1,4*1,8</t>
  </si>
  <si>
    <t>KM 0,166-0,349</t>
  </si>
  <si>
    <t>183,0*1,2*1,7</t>
  </si>
  <si>
    <t>6,0*1,2*1,7</t>
  </si>
  <si>
    <t>13</t>
  </si>
  <si>
    <t>141721223</t>
  </si>
  <si>
    <t>Řízený zemní protlak délky do 50 m hl do 6 m s protlačením potrubí průměru vrtu přes 450 do 500 mm v hornině třídy těžitelnosti I a II skupiny 1 až 4</t>
  </si>
  <si>
    <t>491923432</t>
  </si>
  <si>
    <t>P</t>
  </si>
  <si>
    <t>Poznámka k položce:_x000D_
protlak konzultován s TALPA-RPF, s.r.o.</t>
  </si>
  <si>
    <t>př.č. C.2.1, C.3, D.1.02, D.1.04, D.1.06</t>
  </si>
  <si>
    <t>34</t>
  </si>
  <si>
    <t>14</t>
  </si>
  <si>
    <t>M</t>
  </si>
  <si>
    <t>14011112_1R</t>
  </si>
  <si>
    <t>ocelová chránička dn 530 mm, vč. sváru vč. vnější polyethylenové izolace a vláknitocementové malty uvnitř černá</t>
  </si>
  <si>
    <t>-994644662</t>
  </si>
  <si>
    <t>Poznámka k položce:_x000D_
materiál potrubí konzultován s TALPA-RPF, s.r.o.</t>
  </si>
  <si>
    <t>15</t>
  </si>
  <si>
    <t>28655126</t>
  </si>
  <si>
    <t>manžeta chráničky vč. upínací pásky 324x530mm DN 300x500</t>
  </si>
  <si>
    <t>kus</t>
  </si>
  <si>
    <t>1277384710</t>
  </si>
  <si>
    <t>př.č. D.1.04, D.1.06</t>
  </si>
  <si>
    <t>16</t>
  </si>
  <si>
    <t>151101101</t>
  </si>
  <si>
    <t>Zřízení příložného pažení a rozepření stěn rýh hl do 2 m</t>
  </si>
  <si>
    <t>-273435965</t>
  </si>
  <si>
    <t>Zřízení pažení a rozepření stěn rýh pro podzemní vedení pro všechny šířky rýhy příložné pro jakoukoliv mezerovitost, hloubky do 2 m</t>
  </si>
  <si>
    <t>129,0*2,0*1,75</t>
  </si>
  <si>
    <t>37,0*2,0*1,8</t>
  </si>
  <si>
    <t>183,0*2,0*1,7</t>
  </si>
  <si>
    <t>6,0*2,0*1,7</t>
  </si>
  <si>
    <t>17</t>
  </si>
  <si>
    <t>151101111</t>
  </si>
  <si>
    <t>Odstranění příložného pažení a rozepření stěn rýh hl do 2 m</t>
  </si>
  <si>
    <t>395568167</t>
  </si>
  <si>
    <t>Odstranění pažení a rozepření stěn rýh pro podzemní vedení s uložením materiálu na vzdálenost do 3 m od kraje výkopu příložné, hloubky do 2 m</t>
  </si>
  <si>
    <t>18</t>
  </si>
  <si>
    <t>151201201</t>
  </si>
  <si>
    <t>Zřízení zátažného pažení stěn výkopu hl do 4 m</t>
  </si>
  <si>
    <t>814741865</t>
  </si>
  <si>
    <t>Zřízení pažení stěn výkopu bez rozepření nebo vzepření zátažné, hloubky do 4 m</t>
  </si>
  <si>
    <t>př.č. D.1.04, D.1.08, D.1.09</t>
  </si>
  <si>
    <t>((3,0*2)+(7,0*2))*2,65</t>
  </si>
  <si>
    <t>(4,0*2)*3,35</t>
  </si>
  <si>
    <t>3,8*4,0*2,7</t>
  </si>
  <si>
    <t>3,8*4,0*3,6</t>
  </si>
  <si>
    <t>19</t>
  </si>
  <si>
    <t>151201211</t>
  </si>
  <si>
    <t>Odstranění pažení stěn zátažného hl do 4 m</t>
  </si>
  <si>
    <t>-1007393777</t>
  </si>
  <si>
    <t>Odstranění pažení stěn výkopu bez rozepření nebo vzepření s uložením pažin na vzdálenost do 3 m od okraje výkopu zátažné, hloubky do 4 m</t>
  </si>
  <si>
    <t>20</t>
  </si>
  <si>
    <t>151201301</t>
  </si>
  <si>
    <t>Zřízení rozepření stěn při pažení zátažném hl do 4 m</t>
  </si>
  <si>
    <t>-1063509802</t>
  </si>
  <si>
    <t>Zřízení rozepření zapažených stěn výkopů s potřebným přepažováním při pažení zátažném, hloubky do 4 m</t>
  </si>
  <si>
    <t>(0,15*0,15*3,0)*6</t>
  </si>
  <si>
    <t>(0,15*0,15*7,0)*4</t>
  </si>
  <si>
    <t>(0,15*0,15*4)*8</t>
  </si>
  <si>
    <t>(0,15*0,15*3,8)*4</t>
  </si>
  <si>
    <t>151201311</t>
  </si>
  <si>
    <t>Odstranění rozepření stěn při pažení zátažném hl do 4 m</t>
  </si>
  <si>
    <t>392687360</t>
  </si>
  <si>
    <t>Odstranění rozepření stěn výkopů s uložením materiálu na vzdálenost do 3 m od okraje výkopu pažení zátažného, hloubky do 4 m</t>
  </si>
  <si>
    <t>22</t>
  </si>
  <si>
    <t>162751117</t>
  </si>
  <si>
    <t>Vodorovné přemístění do 10000 m výkopku/sypaniny z horniny třídy těžitelnosti I, skupiny 1 až 3</t>
  </si>
  <si>
    <t>-422461012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</si>
  <si>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</si>
  <si>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216,7+1,021+0,126+45,846</t>
  </si>
  <si>
    <t>23</t>
  </si>
  <si>
    <t>162751119</t>
  </si>
  <si>
    <t>Příplatek k vodorovnému přemístění výkopku/sypaniny z horniny třídy těžitelnosti I, skupiny 1 až 3 ZKD 1000 m přes 10000 m</t>
  </si>
  <si>
    <t>456642086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</si>
  <si>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</si>
  <si>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2263,8*11 'Přepočtené koeficientem množství</t>
  </si>
  <si>
    <t>24</t>
  </si>
  <si>
    <t>171201231</t>
  </si>
  <si>
    <t>Poplatek za uložení zeminy a kamení na recyklační skládce (skládkovné) kód odpadu 17 05 04</t>
  </si>
  <si>
    <t>t</t>
  </si>
  <si>
    <t>-1478513778</t>
  </si>
  <si>
    <t>Poplatek za uložení stavebního odpadu na recyklační skládce (skládkovné) zeminy a kamení zatříděného do Katalogu odpadů pod kódem 17 05 04</t>
  </si>
  <si>
    <t>263,693*2 'Přepočtené koeficientem množství</t>
  </si>
  <si>
    <t>25</t>
  </si>
  <si>
    <t>171251201</t>
  </si>
  <si>
    <t>Uložení sypaniny na skládky nebo meziskládky</t>
  </si>
  <si>
    <t>824514203</t>
  </si>
  <si>
    <t>Uložení sypaniny na skládky nebo meziskládky bez hutnění s upravením uložené sypaniny do předepsaného tvaru</t>
  </si>
  <si>
    <t>26</t>
  </si>
  <si>
    <t>174151101</t>
  </si>
  <si>
    <t>Zásyp jam, šachet rýh nebo kolem objektů sypaninou se zhutněním</t>
  </si>
  <si>
    <t>1345549447</t>
  </si>
  <si>
    <t>Zásyp sypaninou z jakékoliv horniny strojně s uložením výkopku ve vrstvách se zhutněním jam, šachet, rýh nebo kolem objektů v těchto vykopávkách</t>
  </si>
  <si>
    <t>(2,844+160,022+749,7)-(216,7+1,021+0,126+45,846)</t>
  </si>
  <si>
    <t>27</t>
  </si>
  <si>
    <t>175111101</t>
  </si>
  <si>
    <t>Obsypání potrubí ručně sypaninou bez prohození, uloženou do 3 m</t>
  </si>
  <si>
    <t>1826646071</t>
  </si>
  <si>
    <t>129,0*1,2*0,5</t>
  </si>
  <si>
    <t>37,0*1,4*0,5</t>
  </si>
  <si>
    <t>183,0*1,2*0,5</t>
  </si>
  <si>
    <t>6,0*1,2*0,5</t>
  </si>
  <si>
    <t>28</t>
  </si>
  <si>
    <t>58337331</t>
  </si>
  <si>
    <t>štěrkopísek frakce 0/22</t>
  </si>
  <si>
    <t>1080472769</t>
  </si>
  <si>
    <t>216,7*2 'Přepočtené koeficientem množství</t>
  </si>
  <si>
    <t>29</t>
  </si>
  <si>
    <t>181151331</t>
  </si>
  <si>
    <t>Plošná úprava terénu přes 500 m2 zemina skupiny 1 až 4 nerovnosti přes 150 do 200 mm v rovinně a svahu do 1:5</t>
  </si>
  <si>
    <t>-1763501005</t>
  </si>
  <si>
    <t>Plošná úprava terénu v zemině skupiny 1 až 4 s urovnáním povrchu bez doplnění ornice souvislé plochy přes 500 m2 při nerovnostech terénu přes 150 do 200 mm v rovině nebo na svahu do 1:5</t>
  </si>
  <si>
    <t>Poznámka k položce:_x000D_
Rozprostření ornice</t>
  </si>
  <si>
    <t>181311103</t>
  </si>
  <si>
    <t>Rozprostření ornice tl vrstvy do 200 mm v rovině nebo ve svahu do 1:5 ručně</t>
  </si>
  <si>
    <t>632107759</t>
  </si>
  <si>
    <t>Rozprostření a urovnání ornice v rovině nebo ve svahu sklonu do 1:5 ručně při souvislé ploše, tl. vrstvy do 200 mm</t>
  </si>
  <si>
    <t>31</t>
  </si>
  <si>
    <t>181451121_1R</t>
  </si>
  <si>
    <t>Úprava ploch po rozprostření ornice</t>
  </si>
  <si>
    <t>950616444</t>
  </si>
  <si>
    <t>Úprava ploch po rozprostření ornice, provede po dohodě se zhotovitelem nájemce pozemků za    20 Kč/m2.</t>
  </si>
  <si>
    <t>349,0*15</t>
  </si>
  <si>
    <t>Zakládání</t>
  </si>
  <si>
    <t>32</t>
  </si>
  <si>
    <t>212752701</t>
  </si>
  <si>
    <t>Trativod z drenážních trubek tunelových PVC-U SN 4 perforace 220° včetně lože otevřený výkop DN 100 pro liniové stavby</t>
  </si>
  <si>
    <t>1247495679</t>
  </si>
  <si>
    <t>539</t>
  </si>
  <si>
    <t>Vodorovné konstrukce</t>
  </si>
  <si>
    <t>33</t>
  </si>
  <si>
    <t>411386621_1R</t>
  </si>
  <si>
    <t>Zabetonování prostupů v kalosvodní a vzdušníkové šachtě</t>
  </si>
  <si>
    <t>-913090467</t>
  </si>
  <si>
    <t>Zabetonování prostupů v instalačních šachtách ve stropech železobetonových ze suchých směsí, včetně bednění, odbednění, výztuže a zajištění potrubí skelnou vatou s folií (materiál v ceně), plochy přes 0,09 do 0,25 m2</t>
  </si>
  <si>
    <t>př.č.D.1.08, D.1.09</t>
  </si>
  <si>
    <t>2+2</t>
  </si>
  <si>
    <t>451541111</t>
  </si>
  <si>
    <t>Lože pod potrubí otevřený výkop ze štěrkodrtě</t>
  </si>
  <si>
    <t>1384189116</t>
  </si>
  <si>
    <t>př.č. D.1.10</t>
  </si>
  <si>
    <t>((3,14*0,75*0,75)*0,2)*2</t>
  </si>
  <si>
    <t>((3,14*0,5*0,5)*0,2)*2</t>
  </si>
  <si>
    <t>35</t>
  </si>
  <si>
    <t>451572111</t>
  </si>
  <si>
    <t>Lože pod potrubí otevřený výkop z kameniva drobného těženého</t>
  </si>
  <si>
    <t>-1755551589</t>
  </si>
  <si>
    <t>Lože pod potrubí, stoky a drobné objekty v otevřeném výkopu z kameniva drobného těženého 0 až 4 mm</t>
  </si>
  <si>
    <t>př.č. D.1.08, D.1.09</t>
  </si>
  <si>
    <t>2,5*2,5*0,01</t>
  </si>
  <si>
    <t>36</t>
  </si>
  <si>
    <t>451573111</t>
  </si>
  <si>
    <t>Lože pod potrubí otevřený výkop ze štěrkopísku</t>
  </si>
  <si>
    <t>-2046898436</t>
  </si>
  <si>
    <t>Lože pod potrubí, stoky a drobné objekty v otevřeném výkopu z písku a štěrkopísku do 63 mm</t>
  </si>
  <si>
    <t>př.č. C.3, D.1.01, D.1.02, D.1.03, D.1.08, D.1.09</t>
  </si>
  <si>
    <t>vodovodní řad</t>
  </si>
  <si>
    <t>129,0*1,2*0,1</t>
  </si>
  <si>
    <t>37,0*1,4*0,1</t>
  </si>
  <si>
    <t>183,0*1,2*0,1</t>
  </si>
  <si>
    <t>6,0*1,2*0,1</t>
  </si>
  <si>
    <t>3,54*3,54*0,1</t>
  </si>
  <si>
    <t>37</t>
  </si>
  <si>
    <t>452311131</t>
  </si>
  <si>
    <t>Podkladní desky z betonu prostého bez zvýšených nároků na prostředí tř. C 12/15 otevřený výkop</t>
  </si>
  <si>
    <t>1529219323</t>
  </si>
  <si>
    <t>Podkladní a zajišťovací konstrukce z betonu prostého v otevřeném výkopu bez zvýšených nároků na prostředí desky pod potrubí, stoky a drobné objekty z betonu tř. C 12/15</t>
  </si>
  <si>
    <t>3,50*3,50*0,2</t>
  </si>
  <si>
    <t>38</t>
  </si>
  <si>
    <t>452313131</t>
  </si>
  <si>
    <t>Podkladní bloky z betonu prostého tř. C 12/15 otevřený výkop</t>
  </si>
  <si>
    <t>CS ÚRS 2020 01</t>
  </si>
  <si>
    <t>-1464817940</t>
  </si>
  <si>
    <t>Podkladní a zajišťovací konstrukce z betonu prostého v otevřeném výkopu bloky pro potrubí z betonu tř. C 12/15</t>
  </si>
  <si>
    <t xml:space="preserve">př.č.D.1.08, D.1.10, D.1.12 </t>
  </si>
  <si>
    <t>blok pro uložení stožáru fotovoltaiky</t>
  </si>
  <si>
    <t>(0,4*0,4*0,6)*1</t>
  </si>
  <si>
    <t>bloky pro orientační sloupky</t>
  </si>
  <si>
    <t>(0,35*0,35*0,5)*24</t>
  </si>
  <si>
    <t>B1</t>
  </si>
  <si>
    <t>(0,65*0,55*0,7)+(0,4*0,15*0,2)*2</t>
  </si>
  <si>
    <t>B2</t>
  </si>
  <si>
    <t>(0,4*0,25*0,15)+(0,15*0,25*0,15)*1</t>
  </si>
  <si>
    <t>39</t>
  </si>
  <si>
    <t>452353111</t>
  </si>
  <si>
    <t>Bednění podkladních bloků pod potrubí, stoky a drobné objekty otevřený výkop zřízení</t>
  </si>
  <si>
    <t>-1678430193</t>
  </si>
  <si>
    <t>Bednění podkladních a zajišťovacích konstrukcí v otevřeném výkopu bloků pro potrubí zřízení</t>
  </si>
  <si>
    <t>((0,4*4)*0,6)*1</t>
  </si>
  <si>
    <t>((0,35*0,5)*4)*24</t>
  </si>
  <si>
    <t>((0,55*0,75)*2+(0,15*0,2)*2+(0,75*0,65)+(0,4*0,2))*2</t>
  </si>
  <si>
    <t>((0,3*0,25)*2+(0,4*0,15)*2+(0,15*0,15)*2)*1</t>
  </si>
  <si>
    <t>40</t>
  </si>
  <si>
    <t>452353112</t>
  </si>
  <si>
    <t>Bednění podkladních bloků pod potrubí, stoky a drobné objekty otevřený výkop odstranění</t>
  </si>
  <si>
    <t>1754481409</t>
  </si>
  <si>
    <t>Bednění podkladních a zajišťovacích konstrukcí v otevřeném výkopu bloků pro potrubí odstranění</t>
  </si>
  <si>
    <t>Úpravy povrchů, podlahy a osazování výplní</t>
  </si>
  <si>
    <t>41</t>
  </si>
  <si>
    <t>631311126</t>
  </si>
  <si>
    <t>Mazanina tl do 120 mm z betonu prostého tř. C 25/30</t>
  </si>
  <si>
    <t>CS ÚRS 2023 02</t>
  </si>
  <si>
    <t>657718901</t>
  </si>
  <si>
    <t>Mazanina z betonu prostého tl. přes 80 do 120 mm tř. C 25/30</t>
  </si>
  <si>
    <t xml:space="preserve">Poznámka k položce:_x000D_
spádový beto v ČS_x000D_
</t>
  </si>
  <si>
    <t>př.č. D.1.08, D.1..09</t>
  </si>
  <si>
    <t>Vodoměrná šachta</t>
  </si>
  <si>
    <t xml:space="preserve">(1,17*1,17*3,14)*0,1-(0,8*0,8*0,1)*3 </t>
  </si>
  <si>
    <t>Kalosvodní šachta</t>
  </si>
  <si>
    <t>Trubní vedení</t>
  </si>
  <si>
    <t>42</t>
  </si>
  <si>
    <t>851371131</t>
  </si>
  <si>
    <t>Montáž potrubí z trub litinových hrdlových s integrovaným těsněním otevřený výkop DN 300</t>
  </si>
  <si>
    <t>1066685806</t>
  </si>
  <si>
    <t>Montáž potrubí z trub litinových tlakových hrdlových v otevřeném výkopu s integrovaným těsněním DN 300</t>
  </si>
  <si>
    <t>př.č.C.3, D.1.01, D.1.02, D.1.05, D.1.06</t>
  </si>
  <si>
    <t>389</t>
  </si>
  <si>
    <t>43</t>
  </si>
  <si>
    <t>PAM.NSB30F60AQ</t>
  </si>
  <si>
    <t>trouba vodovodní litinová DN 300 STD l=6,0m NATURAL</t>
  </si>
  <si>
    <t>758122441</t>
  </si>
  <si>
    <t>53</t>
  </si>
  <si>
    <t>44</t>
  </si>
  <si>
    <t>27311026_11R</t>
  </si>
  <si>
    <t>kroužek těsnící gumový EPDM TYTON pro vodovodní potrubí DN 300</t>
  </si>
  <si>
    <t>-878997578</t>
  </si>
  <si>
    <t>př.č. D.1.05, D.1.06</t>
  </si>
  <si>
    <t>45</t>
  </si>
  <si>
    <t>27311026_12R</t>
  </si>
  <si>
    <t>kroužek zámkový STD Vi EPDM pro vodovodní potrubí DN 300</t>
  </si>
  <si>
    <t>1672397168</t>
  </si>
  <si>
    <t>4+2+4+2</t>
  </si>
  <si>
    <t>46</t>
  </si>
  <si>
    <t>PAM.NSB30F60AQ_1R</t>
  </si>
  <si>
    <t>trouba vodovodní litinová DN 300 UNI STD Ve l=5,97m NATURAL BioZnAl C50</t>
  </si>
  <si>
    <t>-97164021</t>
  </si>
  <si>
    <t>47</t>
  </si>
  <si>
    <t>-1983128744</t>
  </si>
  <si>
    <t>48</t>
  </si>
  <si>
    <t>27311026_13R</t>
  </si>
  <si>
    <t>kroužek zámkový UNI Ve pro vodovodní potrubí DN 300</t>
  </si>
  <si>
    <t>-16882476</t>
  </si>
  <si>
    <t>49</t>
  </si>
  <si>
    <t>852351122</t>
  </si>
  <si>
    <t>Montáž potrubí z trub litinových tlakových přírubových normálních délek otevřený výkop DN 200</t>
  </si>
  <si>
    <t>1730325084</t>
  </si>
  <si>
    <t>Montáž potrubí z trub litinových tlakových přírubových normálních délek v otevřeném výkopu, kanálu nebo v šachtě DN 200</t>
  </si>
  <si>
    <t>př.č. D.1.06, D.1.07</t>
  </si>
  <si>
    <t>50</t>
  </si>
  <si>
    <t>55253308</t>
  </si>
  <si>
    <t>tvarovka přírubová litinová vodovodní FF-kus PN10 DN 200 dl 1000mm</t>
  </si>
  <si>
    <t>1519407336</t>
  </si>
  <si>
    <t>3*1,01 'Přepočtené koeficientem množství</t>
  </si>
  <si>
    <t>51</t>
  </si>
  <si>
    <t>852371122</t>
  </si>
  <si>
    <t>Montáž potrubí z trub litinových tlakových přírubových normálních délek otevřený výkop DN 300</t>
  </si>
  <si>
    <t>958598111</t>
  </si>
  <si>
    <t>Montáž potrubí z trub litinových tlakových přírubových normálních délek v otevřeném výkopu, kanálu nebo v šachtě DN 300</t>
  </si>
  <si>
    <t>52</t>
  </si>
  <si>
    <t>55253337</t>
  </si>
  <si>
    <t>tvarovka přírubová litinová vodovodní FF-kus PN10 DN 300 dl 1000mm</t>
  </si>
  <si>
    <t>-2106001382</t>
  </si>
  <si>
    <t>2*1,01 'Přepočtené koeficientem množství</t>
  </si>
  <si>
    <t>857242122</t>
  </si>
  <si>
    <t>Montáž litinových tvarovek jednoosých přírubových otevřený výkop DN 80</t>
  </si>
  <si>
    <t>1938129922</t>
  </si>
  <si>
    <t>Montáž litinových tvarovek na potrubí litinovém tlakovém jednoosých na potrubí z trub přírubových v otevřeném výkopu, kanálu nebo v šachtě DN 80</t>
  </si>
  <si>
    <t>1+1+1</t>
  </si>
  <si>
    <t>54</t>
  </si>
  <si>
    <t>55253601</t>
  </si>
  <si>
    <t>přechod přírubový,práškový epoxid tl 250µm FFR-kus litinový DN 80/50</t>
  </si>
  <si>
    <t>-949185067</t>
  </si>
  <si>
    <t>55</t>
  </si>
  <si>
    <t>55254047</t>
  </si>
  <si>
    <t>koleno 90° s patkou přírubové litinové vodovodní N-kus PN10/40 DN 80</t>
  </si>
  <si>
    <t>82934521</t>
  </si>
  <si>
    <t>56</t>
  </si>
  <si>
    <t>857242192</t>
  </si>
  <si>
    <t>Příplatek za práci ve štole při montáži litinových tvarovek jednoosých přírubových DN 80 až 250</t>
  </si>
  <si>
    <t>-619922118</t>
  </si>
  <si>
    <t>Montáž litinových tvarovek na potrubí litinovém tlakovém jednoosých na potrubí z trub přírubových Příplatek k ceně za práce ve štole, v uzavřeném kanálu nebo v objektech DN od 80 do 250</t>
  </si>
  <si>
    <t>57</t>
  </si>
  <si>
    <t>HWL.810008000316</t>
  </si>
  <si>
    <t>PŘÍRUBA VNITŘNÍ ZÁVIT 80-3''</t>
  </si>
  <si>
    <t>-499073889</t>
  </si>
  <si>
    <t>58</t>
  </si>
  <si>
    <t>857371131</t>
  </si>
  <si>
    <t>Montáž litinových tvarovek jednoosých hrdlových otevřený výkop s integrovaným těsněním DN 300</t>
  </si>
  <si>
    <t>1988165524</t>
  </si>
  <si>
    <t>Montáž litinových tvarovek na potrubí litinovém tlakovém jednoosých na potrubí z trub hrdlových v otevřeném výkopu, kanálu nebo v šachtě s integrovaným těsněním DN 300</t>
  </si>
  <si>
    <t>3+1+2</t>
  </si>
  <si>
    <t>59</t>
  </si>
  <si>
    <t>55253922</t>
  </si>
  <si>
    <t>koleno hrdlové z tvárné litiny,práškový epoxid tl 250µm MMK-kus DN 300-22,5°</t>
  </si>
  <si>
    <t>1123103880</t>
  </si>
  <si>
    <t>60</t>
  </si>
  <si>
    <t>55253934</t>
  </si>
  <si>
    <t>koleno hrdlové z tvárné litiny,práškový epoxid tl 250µm MMK-kus DN 300-30°</t>
  </si>
  <si>
    <t>2109826963</t>
  </si>
  <si>
    <t>61</t>
  </si>
  <si>
    <t>55253946</t>
  </si>
  <si>
    <t>koleno hrdlové z tvárné litiny,práškový epoxid tl 250µm MMK-kus DN 300-45°</t>
  </si>
  <si>
    <t>-1690899927</t>
  </si>
  <si>
    <t>62</t>
  </si>
  <si>
    <t>27311026_1R</t>
  </si>
  <si>
    <t>kroužek těsnící TYT-SIT EPDM TYTON zámkový DN 300</t>
  </si>
  <si>
    <t>-616775848</t>
  </si>
  <si>
    <t>63</t>
  </si>
  <si>
    <t>857372122</t>
  </si>
  <si>
    <t>Montáž litinových tvarovek jednoosých přírubových otevřený výkop DN 300</t>
  </si>
  <si>
    <t>-2056073469</t>
  </si>
  <si>
    <t>Montáž litinových tvarovek na potrubí litinovém tlakovém jednoosých na potrubí z trub přírubových v otevřeném výkopu, kanálu nebo v šachtě DN 300</t>
  </si>
  <si>
    <t>1+3+1</t>
  </si>
  <si>
    <t>64</t>
  </si>
  <si>
    <t>55253630</t>
  </si>
  <si>
    <t>přechod přírubový,práškový epoxid tl 250µm FFR-kus litinový DN 300/200</t>
  </si>
  <si>
    <t>1526221604</t>
  </si>
  <si>
    <t>65</t>
  </si>
  <si>
    <t>55253495</t>
  </si>
  <si>
    <t>tvarovka přírubová litinová s hladkým koncem,práškový epoxid tl 250µm F-kus DN 300</t>
  </si>
  <si>
    <t>808100352</t>
  </si>
  <si>
    <t>66</t>
  </si>
  <si>
    <t>55253495_1R</t>
  </si>
  <si>
    <t>tvarovka přírubová litinová s hladkým koncem a kotvou,délka 1,0 m práškový epoxid tl 250µm F-kus DN 300</t>
  </si>
  <si>
    <t>-1626408951</t>
  </si>
  <si>
    <t>tvarovka přírubová litinová s hladkým koncem a kotvou,práškový epoxid tl 250µm F-kus DN 300</t>
  </si>
  <si>
    <t>67</t>
  </si>
  <si>
    <t>55253898</t>
  </si>
  <si>
    <t>tvarovka přírubová s hrdlem z tvárné litiny,práškový epoxid tl 250µm EU-kus dl 150mm DN 300</t>
  </si>
  <si>
    <t>962969263</t>
  </si>
  <si>
    <t>68</t>
  </si>
  <si>
    <t>27311026_2R</t>
  </si>
  <si>
    <t>1959298001</t>
  </si>
  <si>
    <t>69</t>
  </si>
  <si>
    <t>857373131</t>
  </si>
  <si>
    <t>Montáž litinových tvarovek odbočných hrdlových otevřený výkop s integrovaným těsněním DN 300</t>
  </si>
  <si>
    <t>1154598997</t>
  </si>
  <si>
    <t>Montáž litinových tvarovek na potrubí litinovém tlakovém odbočných na potrubí z trub hrdlových v otevřeném výkopu, kanálu nebo v šachtě s integrovaným těsněním DN 300</t>
  </si>
  <si>
    <t>70</t>
  </si>
  <si>
    <t>55253775</t>
  </si>
  <si>
    <t>tvarovka hrdlová s přírubovou odbočkou z tvárné litiny,práškový epoxid tl 250µm MMA-kus DN 300/80</t>
  </si>
  <si>
    <t>6308088</t>
  </si>
  <si>
    <t>71</t>
  </si>
  <si>
    <t>27311026_3R</t>
  </si>
  <si>
    <t>-1244142364</t>
  </si>
  <si>
    <t>72</t>
  </si>
  <si>
    <t>857374122</t>
  </si>
  <si>
    <t>Montáž litinových tvarovek odbočných přírubových otevřený výkop DN 300</t>
  </si>
  <si>
    <t>-1809999435</t>
  </si>
  <si>
    <t>Montáž litinových tvarovek na potrubí litinovém tlakovém odbočných na potrubí z trub přírubových v otevřeném výkopu, kanálu nebo v šachtě DN 300</t>
  </si>
  <si>
    <t>73</t>
  </si>
  <si>
    <t>55253545</t>
  </si>
  <si>
    <t>tvarovka přírubová litinová s přírubovou odbočkou,práškový epoxid tl 250µm T-kus DN 300/80</t>
  </si>
  <si>
    <t>-1551924193</t>
  </si>
  <si>
    <t>74</t>
  </si>
  <si>
    <t>857442122</t>
  </si>
  <si>
    <t>Montáž litinových tvarovek jednoosých přírubových otevřený výkop DN 600</t>
  </si>
  <si>
    <t>926321942</t>
  </si>
  <si>
    <t>Montáž litinových tvarovek na potrubí litinovém tlakovém jednoosých na potrubí z trub přírubových v otevřeném výkopu, kanálu nebo v šachtě DN 600</t>
  </si>
  <si>
    <t>75</t>
  </si>
  <si>
    <t>TMP.709355678</t>
  </si>
  <si>
    <t>GF-WAGA M/J 3057 Plus EPDM těs.- spojka s přírubou   DN 600/PN 10 rozteč šroubů PN 10/16; Rozsah d 605 - 637 / DN 600; jištění v tahu do  PN 10</t>
  </si>
  <si>
    <t>450741525</t>
  </si>
  <si>
    <t>Poznámka k položce:_x000D_
Rozsah d 605 - 637 / DN 600; jištění v tahu do  PN 10</t>
  </si>
  <si>
    <t>76</t>
  </si>
  <si>
    <t>857444122</t>
  </si>
  <si>
    <t>Montáž litinových tvarovek odbočných přírubových otevřený výkop DN 600</t>
  </si>
  <si>
    <t>-470864950</t>
  </si>
  <si>
    <t>Montáž litinových tvarovek na potrubí litinovém tlakovém odbočných na potrubí z trub přírubových v otevřeném výkopu, kanálu nebo v šachtě DN 600</t>
  </si>
  <si>
    <t>77</t>
  </si>
  <si>
    <t>55251757</t>
  </si>
  <si>
    <t>tvarovka přírubová litinová s přírubovou odbočkou,práškový epoxid tl 250µm T-kus DN 600/200</t>
  </si>
  <si>
    <t>634680838</t>
  </si>
  <si>
    <t>78</t>
  </si>
  <si>
    <t>891213321</t>
  </si>
  <si>
    <t>Montáž ventilů vodovodních odvzdušňovacích přírubových DN 50</t>
  </si>
  <si>
    <t>-2073757997</t>
  </si>
  <si>
    <t>Montáž vodovodních armatur na potrubí ventilů odvzdušňovacích nebo zavzdušňovacích mechanických a plovákových přírubových na venkovních řadech DN 50</t>
  </si>
  <si>
    <t>79</t>
  </si>
  <si>
    <t>HWL.982205012516</t>
  </si>
  <si>
    <t>HYDRANT ODVZDUŠŇOVACÍ PN 1-16 1305/50</t>
  </si>
  <si>
    <t>-244893564</t>
  </si>
  <si>
    <t>Poznámka k položce:_x000D_
ZA-A ODVZDUŠŇOVACÍ SOUPRAVA</t>
  </si>
  <si>
    <t>80</t>
  </si>
  <si>
    <t>891241112</t>
  </si>
  <si>
    <t>Montáž vodovodních šoupátek otevřený výkop DN 80</t>
  </si>
  <si>
    <t>-953193820</t>
  </si>
  <si>
    <t>Montáž vodovodních armatur na potrubí šoupátek nebo klapek uzavíracích v otevřeném výkopu nebo v šachtách s osazením zemní soupravy (bez poklopů) DN 80</t>
  </si>
  <si>
    <t>81</t>
  </si>
  <si>
    <t>HWL.400208000016</t>
  </si>
  <si>
    <t>ŠOUPĚ E2 PŘÍRUBOVÉ KRÁTKÉ 80</t>
  </si>
  <si>
    <t>-1176183283</t>
  </si>
  <si>
    <t>82</t>
  </si>
  <si>
    <t>HWL.950205010003</t>
  </si>
  <si>
    <t>SOUPRAVA ZEMNÍ TELESKOPICKÁ E2-1,3 -1,8 50-100 (1,3-1,8m)</t>
  </si>
  <si>
    <t>-1654876156</t>
  </si>
  <si>
    <t>83</t>
  </si>
  <si>
    <t>891241112_1R</t>
  </si>
  <si>
    <t>Montáž požární koncovky</t>
  </si>
  <si>
    <t>-426611891</t>
  </si>
  <si>
    <t>84</t>
  </si>
  <si>
    <t>48484001_1R</t>
  </si>
  <si>
    <t>Požární koncovka B75 bajonetová - vnitřní závit G3"</t>
  </si>
  <si>
    <t>-1723888538</t>
  </si>
  <si>
    <t>85</t>
  </si>
  <si>
    <t>IVR.1552G001111</t>
  </si>
  <si>
    <t>Vsuvka - 3"x3"</t>
  </si>
  <si>
    <t>-1174508049</t>
  </si>
  <si>
    <t>Poznámka k položce:_x000D_
IVAR.1552 G</t>
  </si>
  <si>
    <t>86</t>
  </si>
  <si>
    <t>891241222</t>
  </si>
  <si>
    <t>Montáž vodovodních šoupátek s ručním kolečkem v šachtách DN 80</t>
  </si>
  <si>
    <t>1634569217</t>
  </si>
  <si>
    <t>Montáž vodovodních armatur na potrubí šoupátek nebo klapek uzavíracích v šachtách s ručním kolečkem DN 80</t>
  </si>
  <si>
    <t>87</t>
  </si>
  <si>
    <t>959435715</t>
  </si>
  <si>
    <t>88</t>
  </si>
  <si>
    <t>HWL.780008000000</t>
  </si>
  <si>
    <t>KOLO RUČNÍ HAWLE 65-80</t>
  </si>
  <si>
    <t>1259958031</t>
  </si>
  <si>
    <t>89</t>
  </si>
  <si>
    <t>891247112</t>
  </si>
  <si>
    <t>Montáž hydrantů podzemních DN 80</t>
  </si>
  <si>
    <t>4677009</t>
  </si>
  <si>
    <t>Montáž vodovodních armatur na potrubí hydrantů podzemních (bez osazení poklopů) DN 80</t>
  </si>
  <si>
    <t>90</t>
  </si>
  <si>
    <t>HWL.K24008015016</t>
  </si>
  <si>
    <t>HYDRANT DUO PODZEMNÍ 80/1,5 m</t>
  </si>
  <si>
    <t>1696213837</t>
  </si>
  <si>
    <t>91</t>
  </si>
  <si>
    <t>550195000000001_1R</t>
  </si>
  <si>
    <t>HYDRANTOVÁ DRENÁŽ K PODZ. HYDR</t>
  </si>
  <si>
    <t>KS</t>
  </si>
  <si>
    <t>-254101860</t>
  </si>
  <si>
    <t>92</t>
  </si>
  <si>
    <t>891351112</t>
  </si>
  <si>
    <t>Montáž vodovodních šoupátek otevřený výkop DN 200</t>
  </si>
  <si>
    <t>1469853870</t>
  </si>
  <si>
    <t>Montáž vodovodních armatur na potrubí šoupátek nebo klapek uzavíracích v otevřeném výkopu nebo v šachtách s osazením zemní soupravy (bez poklopů) DN 200</t>
  </si>
  <si>
    <t>93</t>
  </si>
  <si>
    <t>HWL.400220000010</t>
  </si>
  <si>
    <t>ŠOUPĚ E2 PŘÍRUBOVÉ KRÁTKÉ 200</t>
  </si>
  <si>
    <t>450877129</t>
  </si>
  <si>
    <t>94</t>
  </si>
  <si>
    <t>HWL.950220000003</t>
  </si>
  <si>
    <t>SOUPRAVA ZEMNÍ TELESKOPICKÁ E2-1,35-1,8 200 (1,3-1,8m)</t>
  </si>
  <si>
    <t>-1032057415</t>
  </si>
  <si>
    <t>95</t>
  </si>
  <si>
    <t>891352312</t>
  </si>
  <si>
    <t>Montáž přírubového vodoměru DN 200 v šachtě</t>
  </si>
  <si>
    <t>-1400072067</t>
  </si>
  <si>
    <t>Montáž vodovodních armatur na potrubí vodoměrů v šachtě přírubových DN 200-oddělené provedení</t>
  </si>
  <si>
    <t>96</t>
  </si>
  <si>
    <t>38821721_1R</t>
  </si>
  <si>
    <t>Bareriový indukční průtokoměr SIMENS MAG 8000 DN 200</t>
  </si>
  <si>
    <t>1632512105</t>
  </si>
  <si>
    <t>Bareriový indukční průtokoměr SIMENS MAG 8000 DN 200, Q3 1000 m3/h, l=350 mm, PN10</t>
  </si>
  <si>
    <t>97</t>
  </si>
  <si>
    <t>891354121</t>
  </si>
  <si>
    <t>Montáž kompenzátorů nebo montážních vložek DN 200</t>
  </si>
  <si>
    <t>-1906724364</t>
  </si>
  <si>
    <t>Montáž vodovodních armatur na potrubí kompenzátorů ucpávkových a gumových nebo montážních vložek DN 200</t>
  </si>
  <si>
    <t>98</t>
  </si>
  <si>
    <t>42273010</t>
  </si>
  <si>
    <t>montážní vložka přírubová litinová DN 200 PN 16</t>
  </si>
  <si>
    <t>-106229378</t>
  </si>
  <si>
    <t>99</t>
  </si>
  <si>
    <t>891371112</t>
  </si>
  <si>
    <t>Montáž vodovodních šoupátek otevřený výkop DN 300</t>
  </si>
  <si>
    <t>256816977</t>
  </si>
  <si>
    <t>Montáž vodovodních armatur na potrubí šoupátek nebo klapek uzavíracích v otevřeném výkopu nebo v šachtách s osazením zemní soupravy (bez poklopů) DN 300</t>
  </si>
  <si>
    <t>100</t>
  </si>
  <si>
    <t>HWL.400230000010</t>
  </si>
  <si>
    <t>ŠOUPĚ E2 PŘÍRUBOVÉ KRÁTKÉ 300</t>
  </si>
  <si>
    <t>-2088516889</t>
  </si>
  <si>
    <t>101</t>
  </si>
  <si>
    <t>HWL.950230000003</t>
  </si>
  <si>
    <t>SOUPRAVA ZEMNÍ TELESKOPICKÁ-1,5 -1,8 300 (1,5-1,8m)</t>
  </si>
  <si>
    <t>1023415711</t>
  </si>
  <si>
    <t>102</t>
  </si>
  <si>
    <t>891441112</t>
  </si>
  <si>
    <t>Montáž vodovodních šoupátek otevřený výkop DN 600</t>
  </si>
  <si>
    <t>-1446625613</t>
  </si>
  <si>
    <t>Montáž vodovodních armatur na potrubí šoupátek nebo klapek uzavíracích v otevřeném výkopu nebo v šachtách s osazením zemní soupravy (bez poklopů) DN 600</t>
  </si>
  <si>
    <t>103</t>
  </si>
  <si>
    <t>AVK.611600</t>
  </si>
  <si>
    <t>Dvojitě excentrická klapka přírubová typ 6.1, DN 600, PN 10</t>
  </si>
  <si>
    <t>528304064</t>
  </si>
  <si>
    <t>Poznámka k položce:_x000D_
Provedení pro uložení do země</t>
  </si>
  <si>
    <t>104</t>
  </si>
  <si>
    <t>AVK.75131050_1R</t>
  </si>
  <si>
    <t>Teleskopická souprava, teleskopická, pro uzavírací klapku DN 600, rozsah 1,05-1,75 m</t>
  </si>
  <si>
    <t>2129024927</t>
  </si>
  <si>
    <t>TTeleskopická souprava, teleskopická, pro uzavírací klapku DN 600, rozsah 1,05-1,75 m</t>
  </si>
  <si>
    <t>105</t>
  </si>
  <si>
    <t>892372111</t>
  </si>
  <si>
    <t>Zabezpečení konců potrubí DN do 300 při tlakových zkouškách vodou</t>
  </si>
  <si>
    <t>1560841191</t>
  </si>
  <si>
    <t>Tlakové zkoušky vodou zabezpečení konců potrubí při tlakových zkouškách DN do 300</t>
  </si>
  <si>
    <t>př.č.D.1.01</t>
  </si>
  <si>
    <t>106</t>
  </si>
  <si>
    <t>892381111</t>
  </si>
  <si>
    <t>Tlaková zkouška vodou potrubí DN 250, DN 300 nebo 350</t>
  </si>
  <si>
    <t>-341322811</t>
  </si>
  <si>
    <t>Tlakové zkoušky vodou na potrubí DN 250, 300 nebo 350</t>
  </si>
  <si>
    <t>389,0</t>
  </si>
  <si>
    <t>107</t>
  </si>
  <si>
    <t>892383122</t>
  </si>
  <si>
    <t>Proplach a dezinfekce vodovodního potrubí DN 250, DN 300 nebo 350</t>
  </si>
  <si>
    <t>-624958881</t>
  </si>
  <si>
    <t>Proplach a dezinfekce vodovodního potrubí DN 250, 300 nebo 350</t>
  </si>
  <si>
    <t>108</t>
  </si>
  <si>
    <t>893342111</t>
  </si>
  <si>
    <t>Šachty armaturní z ŽB se stropem z dílců půdorysné pl přes 3,50 do 4,50 m2</t>
  </si>
  <si>
    <t>906695668</t>
  </si>
  <si>
    <t>Šachty armaturní ze železového betonu se stropem z dílců, vnitřní půdorysné plochy přes 3,50 do 4,50 m2</t>
  </si>
  <si>
    <t>př.č.D.1.09</t>
  </si>
  <si>
    <t>109</t>
  </si>
  <si>
    <t>59224655_2R</t>
  </si>
  <si>
    <t>dno kalosvodní šachty výšky 2600, průměr2100 mm</t>
  </si>
  <si>
    <t>-1120519663</t>
  </si>
  <si>
    <t>dno vodoměrné šachty výšky 2600, průměr2100 mm</t>
  </si>
  <si>
    <t>Poznámka k položce:_x000D_
V šachtě vynechány otvory DN 600 pro prostup potrubí. Po osazení zabetonovat</t>
  </si>
  <si>
    <t>110</t>
  </si>
  <si>
    <t>59224655_3R</t>
  </si>
  <si>
    <t>nástavec kalosvodní šachty výšky 1000, průměr2100 mm</t>
  </si>
  <si>
    <t>-1627233299</t>
  </si>
  <si>
    <t>111</t>
  </si>
  <si>
    <t>56284685_1R</t>
  </si>
  <si>
    <t>spojovací a těsnící pásek</t>
  </si>
  <si>
    <t>litr</t>
  </si>
  <si>
    <t>1467541544</t>
  </si>
  <si>
    <t>112</t>
  </si>
  <si>
    <t>59224653_1R</t>
  </si>
  <si>
    <t>deska zákrytová vodoměrné šachty průměr 2340 mm</t>
  </si>
  <si>
    <t>315487596</t>
  </si>
  <si>
    <t>př.č.D.1.08</t>
  </si>
  <si>
    <t>113</t>
  </si>
  <si>
    <t>893410101</t>
  </si>
  <si>
    <t>Osazení vodoměrné šachty z betonových dílců nepojížděné pl do 1,5 m2 šachtové dno</t>
  </si>
  <si>
    <t>502123650</t>
  </si>
  <si>
    <t>Osazení vodoměrné šachty z betonových dílců nepojížděné plochy do 1,5 m2 šachtové dno</t>
  </si>
  <si>
    <t>114</t>
  </si>
  <si>
    <t>59224655_1R</t>
  </si>
  <si>
    <t>-405021670</t>
  </si>
  <si>
    <t>Poznámka k položce:_x000D_
V šachte vynechány prostuby DN 400 mm pro prostup potrubí. Po osazení zabetonovat.</t>
  </si>
  <si>
    <t>115</t>
  </si>
  <si>
    <t>893410103</t>
  </si>
  <si>
    <t>Osazení vodoměrné šachty z betonových dílců nepojížděné pl do 1,5 m2 zákrytová deska</t>
  </si>
  <si>
    <t>1332525193</t>
  </si>
  <si>
    <t>Osazení vodoměrné šachty z betonových dílců nepojížděné plochy do 1,5 m2 zákrytová deska</t>
  </si>
  <si>
    <t>116</t>
  </si>
  <si>
    <t>742039861</t>
  </si>
  <si>
    <t>117</t>
  </si>
  <si>
    <t>894410213</t>
  </si>
  <si>
    <t>Osazení betonových dílců pro kanalizační šachty DN 1000 skruž rovná výšky 1000 mm</t>
  </si>
  <si>
    <t>1551875638</t>
  </si>
  <si>
    <t>Osazení betonových dílců šachet kanalizačních skruž rovná DN 1000, výšky 1000 mm</t>
  </si>
  <si>
    <t>př.č.D.1.10</t>
  </si>
  <si>
    <t>118</t>
  </si>
  <si>
    <t>59224597_1R</t>
  </si>
  <si>
    <t>skruž betonové šachty DN 1000 kanalizační 100x100x12cm, bez stupadel</t>
  </si>
  <si>
    <t>-387116241</t>
  </si>
  <si>
    <t>119</t>
  </si>
  <si>
    <t>894410243</t>
  </si>
  <si>
    <t>Osazení betonových dílců pro kanalizační šachty DN 1500 skruž rovná výšky 1000 mm</t>
  </si>
  <si>
    <t>438986100</t>
  </si>
  <si>
    <t>Osazení betonových dílců šachet kanalizačních skruž rovná DN 1500, výšky 1000 mm</t>
  </si>
  <si>
    <t>59224437</t>
  </si>
  <si>
    <t>skruž betonové šachty DN 1500 kanalizační 150x100x14cm bez stupadel</t>
  </si>
  <si>
    <t>809171607</t>
  </si>
  <si>
    <t>121</t>
  </si>
  <si>
    <t>899102112</t>
  </si>
  <si>
    <t>Osazení poklopů litinových, ocelových nebo železobetonových včetně rámů pro třídu zatížení A15, A50</t>
  </si>
  <si>
    <t>1534297046</t>
  </si>
  <si>
    <t>Osazení poklopů šachtových litinových, ocelových nebo železobetonových včetně rámů pro třídu zatížení A15, A50</t>
  </si>
  <si>
    <t xml:space="preserve">př.č.D.1.08, </t>
  </si>
  <si>
    <t>122</t>
  </si>
  <si>
    <t>55341467_1R</t>
  </si>
  <si>
    <t>poklop šachtový kovový uzamykatelný rám 920x920mm vstup 800x800mm</t>
  </si>
  <si>
    <t>-897243907</t>
  </si>
  <si>
    <t>123</t>
  </si>
  <si>
    <t>899401111</t>
  </si>
  <si>
    <t>Osazení poklopů uličních litinových ventilových</t>
  </si>
  <si>
    <t>-2015067742</t>
  </si>
  <si>
    <t>Osazení poklopů uličních s pevným rámem litinových ventilových</t>
  </si>
  <si>
    <t>124</t>
  </si>
  <si>
    <t>HWL.179000000000</t>
  </si>
  <si>
    <t>POKLOP ODVZDUŠŇOVACÍ HYDRANTY</t>
  </si>
  <si>
    <t>-867136025</t>
  </si>
  <si>
    <t>125</t>
  </si>
  <si>
    <t>HWL.179000000099</t>
  </si>
  <si>
    <t>VÍČKO K POKLOPU 1790</t>
  </si>
  <si>
    <t>239433392</t>
  </si>
  <si>
    <t>126</t>
  </si>
  <si>
    <t>899401112</t>
  </si>
  <si>
    <t>Osazení poklopů litinových šoupátkových</t>
  </si>
  <si>
    <t>453926309</t>
  </si>
  <si>
    <t>127</t>
  </si>
  <si>
    <t>HWL.155000000000</t>
  </si>
  <si>
    <t>POKLOP ULIČNÍ LEHKÝ VODA</t>
  </si>
  <si>
    <t>-1367773132</t>
  </si>
  <si>
    <t>128</t>
  </si>
  <si>
    <t>HWL.348100000000</t>
  </si>
  <si>
    <t>PODKLAD. DESKA  UNI UNI</t>
  </si>
  <si>
    <t>361807026</t>
  </si>
  <si>
    <t>129</t>
  </si>
  <si>
    <t>899401113</t>
  </si>
  <si>
    <t>Osazení poklopů uličních litinových hydrantových</t>
  </si>
  <si>
    <t>-1253782651</t>
  </si>
  <si>
    <t>Osazení poklopů uličních s pevným rámem litinových hydrantových</t>
  </si>
  <si>
    <t>130</t>
  </si>
  <si>
    <t>HWL.195000000002</t>
  </si>
  <si>
    <t>HYDRANTOVÝ POKLOP 21 kg / HAWLE - HYDRANT</t>
  </si>
  <si>
    <t>765588122</t>
  </si>
  <si>
    <t>131</t>
  </si>
  <si>
    <t>HWL.348200000000</t>
  </si>
  <si>
    <t>PODKLAD. DESKA  POD HYDRANT.POKLOP</t>
  </si>
  <si>
    <t>661712311</t>
  </si>
  <si>
    <t>132</t>
  </si>
  <si>
    <t>899713111</t>
  </si>
  <si>
    <t>Orientační tabulky na sloupku betonovém nebo ocelovém</t>
  </si>
  <si>
    <t>-925952102</t>
  </si>
  <si>
    <t>př.č.D.1.07, D.1.10</t>
  </si>
  <si>
    <t>4*4</t>
  </si>
  <si>
    <t>133</t>
  </si>
  <si>
    <t>4221R</t>
  </si>
  <si>
    <t>Sloupek z nekorodujícího materiálu</t>
  </si>
  <si>
    <t>-1597491608</t>
  </si>
  <si>
    <t>Sloupek k orientačním tabulkám</t>
  </si>
  <si>
    <t>134</t>
  </si>
  <si>
    <t>562890400</t>
  </si>
  <si>
    <t>tabule orientační z plastu velká</t>
  </si>
  <si>
    <t>2040299197</t>
  </si>
  <si>
    <t>součásti tvářené z plastů pro výrobní spotřebu ostatní tabulky, čísla a znaky vodárenské orientační tabule velká 105 x 150 mm</t>
  </si>
  <si>
    <t>135</t>
  </si>
  <si>
    <t>899721111</t>
  </si>
  <si>
    <t>Signalizační vodič DN do 150 mm na potrubí PVC</t>
  </si>
  <si>
    <t>-1353652983</t>
  </si>
  <si>
    <t>Signalizační vodič na potrubí PVC DN do 150 mm</t>
  </si>
  <si>
    <t xml:space="preserve">př.č.D.1.07, </t>
  </si>
  <si>
    <t>398,0</t>
  </si>
  <si>
    <t>136</t>
  </si>
  <si>
    <t>899722114</t>
  </si>
  <si>
    <t>Krytí potrubí z plastů výstražnou fólií z PVC přes 34 do 40 cm</t>
  </si>
  <si>
    <t>376818257</t>
  </si>
  <si>
    <t>Krytí potrubí z plastů výstražnou fólií z PVC šířky přes 34 do 40 cm</t>
  </si>
  <si>
    <t>318</t>
  </si>
  <si>
    <t>137</t>
  </si>
  <si>
    <t>309856300_2R</t>
  </si>
  <si>
    <t>Příplatek za nerezové šrouby a izolační bandáž spojů</t>
  </si>
  <si>
    <t>kpl</t>
  </si>
  <si>
    <t>-488608950</t>
  </si>
  <si>
    <t>výkr.č.D.1.08</t>
  </si>
  <si>
    <t>138</t>
  </si>
  <si>
    <t>899911302</t>
  </si>
  <si>
    <t>Kluzná objímka výšky 90 mm vnějšího průměru potrubí přes 309 mm do 356 mm</t>
  </si>
  <si>
    <t>-599723755</t>
  </si>
  <si>
    <t>Kluzné objímky (pojízdná sedla) pro zasunutí potrubí do chráničky výšky 90 mm vnějšího průměru potrubí přes 309 do 356 mm</t>
  </si>
  <si>
    <t>139</t>
  </si>
  <si>
    <t>899913165</t>
  </si>
  <si>
    <t>Uzavírací manžeta chráničky potrubí DN 300 x 500</t>
  </si>
  <si>
    <t>-1041212844</t>
  </si>
  <si>
    <t>Koncové uzavírací manžety chrániček DN potrubí x DN chráničky DN 300 x 500</t>
  </si>
  <si>
    <t>140</t>
  </si>
  <si>
    <t>899914217</t>
  </si>
  <si>
    <t>Montáž ocelové chráničky D přes 450 do 550 mm</t>
  </si>
  <si>
    <t>1896749892</t>
  </si>
  <si>
    <t>Montáž ocelové chráničky v otevřeném výkopu vnějšího průměru přes 450 do 550 mm</t>
  </si>
  <si>
    <t>př.č. C.2.1, C.3, D.1.02, D.1.05, D.1.06</t>
  </si>
  <si>
    <t>141</t>
  </si>
  <si>
    <t>14011112_2R</t>
  </si>
  <si>
    <t>-687071547</t>
  </si>
  <si>
    <t>142</t>
  </si>
  <si>
    <t>-1586981162</t>
  </si>
  <si>
    <t>Ostatní konstrukce a práce, bourání</t>
  </si>
  <si>
    <t>143</t>
  </si>
  <si>
    <t>977151111</t>
  </si>
  <si>
    <t>Jádrové vrty diamantovými korunkami do stavebních materiálů D do 35 mm</t>
  </si>
  <si>
    <t>-1442524812</t>
  </si>
  <si>
    <t>Jádrové vrty diamantovými korunkami do stavebních materiálů (železobetonu, betonu, cihel, obkladů, dlažeb, kamene) průměru do 35 mm</t>
  </si>
  <si>
    <t>př.č. D.1.08</t>
  </si>
  <si>
    <t>otvory pro elekroinstalaci</t>
  </si>
  <si>
    <t>4*0,2</t>
  </si>
  <si>
    <t>997</t>
  </si>
  <si>
    <t>Přesun sutě</t>
  </si>
  <si>
    <t>144</t>
  </si>
  <si>
    <t>997006512</t>
  </si>
  <si>
    <t>Vodorovné doprava suti s naložením a složením na skládku do 1 km</t>
  </si>
  <si>
    <t>-1176258107</t>
  </si>
  <si>
    <t>145</t>
  </si>
  <si>
    <t>997006519</t>
  </si>
  <si>
    <t>Příplatek k vodorovnému přemístění suti na skládku ZKD 1 km přes 1 km</t>
  </si>
  <si>
    <t>1748370144</t>
  </si>
  <si>
    <t>3,722*20 'Přepočtené koeficientem množství</t>
  </si>
  <si>
    <t>146</t>
  </si>
  <si>
    <t>997006551</t>
  </si>
  <si>
    <t>Hrubé urovnání suti na skládce bez zhutnění</t>
  </si>
  <si>
    <t>-111613866</t>
  </si>
  <si>
    <t>147</t>
  </si>
  <si>
    <t>997221873</t>
  </si>
  <si>
    <t>Poplatek za uložení na recyklační skládce (skládkovné) stavebního odpadu zeminy a kamení zatříděného do Katalogu odpadů pod kódem 17 05 04</t>
  </si>
  <si>
    <t>-1197509397</t>
  </si>
  <si>
    <t>998</t>
  </si>
  <si>
    <t>Přesun hmot</t>
  </si>
  <si>
    <t>148</t>
  </si>
  <si>
    <t>998273102</t>
  </si>
  <si>
    <t>Přesun hmot pro trubní vedení z trub litinových otevřený výkop</t>
  </si>
  <si>
    <t>-780206962</t>
  </si>
  <si>
    <t>Přesun hmot pro trubní vedení hloubené z trub litinových pro vodovody nebo kanalizace v otevřeném výkopu dopravní vzdálenost do 15 m</t>
  </si>
  <si>
    <t>PSV</t>
  </si>
  <si>
    <t>Práce a dodávky PSV</t>
  </si>
  <si>
    <t>741</t>
  </si>
  <si>
    <t>Elektroinstalace - silnoproud</t>
  </si>
  <si>
    <t>149</t>
  </si>
  <si>
    <t>741721234_1R</t>
  </si>
  <si>
    <t>Montáž solární nabíječky na ocelový sloup</t>
  </si>
  <si>
    <t>1575648710</t>
  </si>
  <si>
    <t>150</t>
  </si>
  <si>
    <t>11.342.239_1R</t>
  </si>
  <si>
    <t>Solární nabíječka, nabíjecí napětí 12V, výkon 40W</t>
  </si>
  <si>
    <t>-1188236051</t>
  </si>
  <si>
    <t>Solární nabíječka, nabíjecí napětí 12V, výkon 40W, udržovací režim, ochrana proti přepólování, včetně střídače</t>
  </si>
  <si>
    <t>767</t>
  </si>
  <si>
    <t>Konstrukce zámečnické</t>
  </si>
  <si>
    <t>151</t>
  </si>
  <si>
    <t>767831022</t>
  </si>
  <si>
    <t>Montáž vnitřních kovových žebříků přímých kotvených do betonu</t>
  </si>
  <si>
    <t>1868998108</t>
  </si>
  <si>
    <t>Montáž vnitřních kovových žebříků přímých, ukotvených do betonu</t>
  </si>
  <si>
    <t>2,5</t>
  </si>
  <si>
    <t>3,5</t>
  </si>
  <si>
    <t>152</t>
  </si>
  <si>
    <t>44983027</t>
  </si>
  <si>
    <t>žebřík výstupový jednoduchý přímý z nerezové oceli dl 4m</t>
  </si>
  <si>
    <t>-914491002</t>
  </si>
  <si>
    <t>Práce a dodávky M</t>
  </si>
  <si>
    <t>21-M</t>
  </si>
  <si>
    <t>Elektromontáže</t>
  </si>
  <si>
    <t>153</t>
  </si>
  <si>
    <t>210191543_1R</t>
  </si>
  <si>
    <t>Montáž pilířů betonových 900x1620x470, nerezová dvířka 620x940</t>
  </si>
  <si>
    <t>1375206274</t>
  </si>
  <si>
    <t>154</t>
  </si>
  <si>
    <t>1371593_1R</t>
  </si>
  <si>
    <t>Betonový pilíř SR 522 - 900x1620x470</t>
  </si>
  <si>
    <t>392305127</t>
  </si>
  <si>
    <t>155</t>
  </si>
  <si>
    <t>210192635_1R</t>
  </si>
  <si>
    <t>Montáž skříní 7035 Thalassa PLM 747x536x300 mm</t>
  </si>
  <si>
    <t>1827664058</t>
  </si>
  <si>
    <t>156</t>
  </si>
  <si>
    <t>10.657.423_1R</t>
  </si>
  <si>
    <t>SCHNEIDER Thalassa IP66 747x536x300 včetně vystrojení</t>
  </si>
  <si>
    <t>227290797</t>
  </si>
  <si>
    <t>SCHNEIDER Thalassa IP66 747x536x300 včetně vystrojení: Siemens MAG8000, solární regulátor, vysilač Fiedler H1, akumulátor 12V 40Ah, signalizace otevřených dveří rozvaděče</t>
  </si>
  <si>
    <t>157</t>
  </si>
  <si>
    <t>210204002</t>
  </si>
  <si>
    <t>Montáž stožárů osvětlení parkových ocelových</t>
  </si>
  <si>
    <t>2061303123</t>
  </si>
  <si>
    <t>158</t>
  </si>
  <si>
    <t>8500610010</t>
  </si>
  <si>
    <t>Stožár osvětlovací K 5-133/89/60 Z 5 m</t>
  </si>
  <si>
    <t>-61253475</t>
  </si>
  <si>
    <t>Poznámka k položce:_x000D_
_x000D_
pro osvětlení parků, pěších zón a vedlejších komunikací, žárově pozinkováno, otvor s dvířky 100×400 mm, 2× otvor pro průchod kabelů 50×150 mm, celková výška 5,6 m, vetknutí 0,6 m, 42 kg, zatížení 30 kg</t>
  </si>
  <si>
    <t>856-10 - VON 01 -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</si>
  <si>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</si>
  <si>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</si>
  <si>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</si>
  <si>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</si>
  <si>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</si>
  <si>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</si>
  <si>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</si>
  <si>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</si>
  <si>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</si>
  <si>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</si>
  <si>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 - vytyčení inženýrských sítí</t>
  </si>
  <si>
    <t>soubor</t>
  </si>
  <si>
    <t>579701252</t>
  </si>
  <si>
    <t>012203000</t>
  </si>
  <si>
    <t>Geodetické práce při provádění stavby - vytyčení stavby</t>
  </si>
  <si>
    <t>-976766489</t>
  </si>
  <si>
    <t>012414000</t>
  </si>
  <si>
    <t>Geometrický plán</t>
  </si>
  <si>
    <t>1024</t>
  </si>
  <si>
    <t>832262510</t>
  </si>
  <si>
    <t>Geometrický plán, zanesení věcných břemen do katastru nemovitostí</t>
  </si>
  <si>
    <t>012444000</t>
  </si>
  <si>
    <t>Geodetické měření skutečného provedení stavby</t>
  </si>
  <si>
    <t>1334046940</t>
  </si>
  <si>
    <t>Poznámka k položce:_x000D_
Zaměření potrubí provedeno před záhozem</t>
  </si>
  <si>
    <t>013254000</t>
  </si>
  <si>
    <t>Dokumentace skutečného provedení stavby</t>
  </si>
  <si>
    <t>830421656</t>
  </si>
  <si>
    <t>VRN3</t>
  </si>
  <si>
    <t>Zařízení staveniště</t>
  </si>
  <si>
    <t>031002000</t>
  </si>
  <si>
    <t>1915542298</t>
  </si>
  <si>
    <t>034103000</t>
  </si>
  <si>
    <t>Oplocení staveniště</t>
  </si>
  <si>
    <t>101047832</t>
  </si>
  <si>
    <t>039103000</t>
  </si>
  <si>
    <t>Rozebrání, bourání a odvoz zařízení staveniště</t>
  </si>
  <si>
    <t>1749182814</t>
  </si>
  <si>
    <t>VRN4</t>
  </si>
  <si>
    <t>Inženýrská činnost</t>
  </si>
  <si>
    <t>041403000</t>
  </si>
  <si>
    <t>Koordinátor BOZP na staveništi</t>
  </si>
  <si>
    <t>1937072551</t>
  </si>
  <si>
    <t>041903000</t>
  </si>
  <si>
    <t>Dozor jiné osoby</t>
  </si>
  <si>
    <t>1586249725</t>
  </si>
  <si>
    <t>dozor geologa investora</t>
  </si>
  <si>
    <t>045002000</t>
  </si>
  <si>
    <t>Kompletační a koordinační činnost</t>
  </si>
  <si>
    <t>1497683910</t>
  </si>
  <si>
    <t>VRN5</t>
  </si>
  <si>
    <t>Finanční náklady</t>
  </si>
  <si>
    <t>053002000</t>
  </si>
  <si>
    <t>Poplatky za zábory</t>
  </si>
  <si>
    <t>-567959988</t>
  </si>
  <si>
    <t>Poznámka k položce:_x000D_
Poplatek za ušlou produkci</t>
  </si>
  <si>
    <t>5605,0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</si>
</sst>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0" xfId="0" applyFont="1" applyAlignment="1">
      <alignment vertical="center" wrapText="1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86"/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5" t="s">
        <v>14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R5" s="19"/>
      <c r="BE5" s="182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87" t="s">
        <v>17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R6" s="19"/>
      <c r="BE6" s="183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3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3"/>
      <c r="BS8" s="16" t="s">
        <v>6</v>
      </c>
    </row>
    <row r="9" spans="1:74" ht="14.45" customHeight="1">
      <c r="B9" s="19"/>
      <c r="AR9" s="19"/>
      <c r="BE9" s="183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26</v>
      </c>
      <c r="AR10" s="19"/>
      <c r="BE10" s="183"/>
      <c r="BS10" s="16" t="s">
        <v>6</v>
      </c>
    </row>
    <row r="11" spans="1:74" ht="18.399999999999999" customHeight="1">
      <c r="B11" s="19"/>
      <c r="E11" s="24" t="s">
        <v>27</v>
      </c>
      <c r="AK11" s="26" t="s">
        <v>28</v>
      </c>
      <c r="AN11" s="24" t="s">
        <v>29</v>
      </c>
      <c r="AR11" s="19"/>
      <c r="BE11" s="183"/>
      <c r="BS11" s="16" t="s">
        <v>6</v>
      </c>
    </row>
    <row r="12" spans="1:74" ht="6.95" customHeight="1">
      <c r="B12" s="19"/>
      <c r="AR12" s="19"/>
      <c r="BE12" s="183"/>
      <c r="BS12" s="16" t="s">
        <v>6</v>
      </c>
    </row>
    <row r="13" spans="1:74" ht="12" customHeight="1">
      <c r="B13" s="19"/>
      <c r="D13" s="26" t="s">
        <v>30</v>
      </c>
      <c r="AK13" s="26" t="s">
        <v>25</v>
      </c>
      <c r="AN13" s="28" t="s">
        <v>31</v>
      </c>
      <c r="AR13" s="19"/>
      <c r="BE13" s="183"/>
      <c r="BS13" s="16" t="s">
        <v>6</v>
      </c>
    </row>
    <row r="14" spans="1:74" ht="12.75">
      <c r="B14" s="19"/>
      <c r="E14" s="188" t="s">
        <v>31</v>
      </c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26" t="s">
        <v>28</v>
      </c>
      <c r="AN14" s="28" t="s">
        <v>31</v>
      </c>
      <c r="AR14" s="19"/>
      <c r="BE14" s="183"/>
      <c r="BS14" s="16" t="s">
        <v>6</v>
      </c>
    </row>
    <row r="15" spans="1:74" ht="6.95" customHeight="1">
      <c r="B15" s="19"/>
      <c r="AR15" s="19"/>
      <c r="BE15" s="183"/>
      <c r="BS15" s="16" t="s">
        <v>4</v>
      </c>
    </row>
    <row r="16" spans="1:74" ht="12" customHeight="1">
      <c r="B16" s="19"/>
      <c r="D16" s="26" t="s">
        <v>32</v>
      </c>
      <c r="AK16" s="26" t="s">
        <v>25</v>
      </c>
      <c r="AN16" s="24" t="s">
        <v>33</v>
      </c>
      <c r="AR16" s="19"/>
      <c r="BE16" s="183"/>
      <c r="BS16" s="16" t="s">
        <v>4</v>
      </c>
    </row>
    <row r="17" spans="2:71" ht="18.399999999999999" customHeight="1">
      <c r="B17" s="19"/>
      <c r="E17" s="24" t="s">
        <v>34</v>
      </c>
      <c r="AK17" s="26" t="s">
        <v>28</v>
      </c>
      <c r="AN17" s="24" t="s">
        <v>35</v>
      </c>
      <c r="AR17" s="19"/>
      <c r="BE17" s="183"/>
      <c r="BS17" s="16" t="s">
        <v>36</v>
      </c>
    </row>
    <row r="18" spans="2:71" ht="6.95" customHeight="1">
      <c r="B18" s="19"/>
      <c r="AR18" s="19"/>
      <c r="BE18" s="183"/>
      <c r="BS18" s="16" t="s">
        <v>6</v>
      </c>
    </row>
    <row r="19" spans="2:71" ht="12" customHeight="1">
      <c r="B19" s="19"/>
      <c r="D19" s="26" t="s">
        <v>37</v>
      </c>
      <c r="AK19" s="26" t="s">
        <v>25</v>
      </c>
      <c r="AN19" s="24" t="s">
        <v>1</v>
      </c>
      <c r="AR19" s="19"/>
      <c r="BE19" s="183"/>
      <c r="BS19" s="16" t="s">
        <v>6</v>
      </c>
    </row>
    <row r="20" spans="2:71" ht="18.399999999999999" customHeight="1">
      <c r="B20" s="19"/>
      <c r="E20" s="24" t="s">
        <v>38</v>
      </c>
      <c r="AK20" s="26" t="s">
        <v>28</v>
      </c>
      <c r="AN20" s="24" t="s">
        <v>1</v>
      </c>
      <c r="AR20" s="19"/>
      <c r="BE20" s="183"/>
      <c r="BS20" s="16" t="s">
        <v>36</v>
      </c>
    </row>
    <row r="21" spans="2:71" ht="6.95" customHeight="1">
      <c r="B21" s="19"/>
      <c r="AR21" s="19"/>
      <c r="BE21" s="183"/>
    </row>
    <row r="22" spans="2:71" ht="12" customHeight="1">
      <c r="B22" s="19"/>
      <c r="D22" s="26" t="s">
        <v>39</v>
      </c>
      <c r="AR22" s="19"/>
      <c r="BE22" s="183"/>
    </row>
    <row r="23" spans="2:71" ht="16.5" customHeight="1">
      <c r="B23" s="19"/>
      <c r="E23" s="190" t="s">
        <v>1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R23" s="19"/>
      <c r="BE23" s="183"/>
    </row>
    <row r="24" spans="2:71" ht="6.95" customHeight="1">
      <c r="B24" s="19"/>
      <c r="AR24" s="19"/>
      <c r="BE24" s="183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3"/>
    </row>
    <row r="26" spans="2:71" s="1" customFormat="1" ht="25.9" customHeight="1">
      <c r="B26" s="31"/>
      <c r="D26" s="32" t="s">
        <v>40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1">
        <f>ROUND(AG94,2)</f>
        <v>0</v>
      </c>
      <c r="AL26" s="192"/>
      <c r="AM26" s="192"/>
      <c r="AN26" s="192"/>
      <c r="AO26" s="192"/>
      <c r="AR26" s="31"/>
      <c r="BE26" s="183"/>
    </row>
    <row r="27" spans="2:71" s="1" customFormat="1" ht="6.95" customHeight="1">
      <c r="B27" s="31"/>
      <c r="AR27" s="31"/>
      <c r="BE27" s="183"/>
    </row>
    <row r="28" spans="2:71" s="1" customFormat="1" ht="12.75">
      <c r="B28" s="31"/>
      <c r="L28" s="193" t="s">
        <v>41</v>
      </c>
      <c r="M28" s="193"/>
      <c r="N28" s="193"/>
      <c r="O28" s="193"/>
      <c r="P28" s="193"/>
      <c r="W28" s="193" t="s">
        <v>42</v>
      </c>
      <c r="X28" s="193"/>
      <c r="Y28" s="193"/>
      <c r="Z28" s="193"/>
      <c r="AA28" s="193"/>
      <c r="AB28" s="193"/>
      <c r="AC28" s="193"/>
      <c r="AD28" s="193"/>
      <c r="AE28" s="193"/>
      <c r="AK28" s="193" t="s">
        <v>43</v>
      </c>
      <c r="AL28" s="193"/>
      <c r="AM28" s="193"/>
      <c r="AN28" s="193"/>
      <c r="AO28" s="193"/>
      <c r="AR28" s="31"/>
      <c r="BE28" s="183"/>
    </row>
    <row r="29" spans="2:71" s="2" customFormat="1" ht="14.45" customHeight="1">
      <c r="B29" s="35"/>
      <c r="D29" s="26" t="s">
        <v>44</v>
      </c>
      <c r="F29" s="26" t="s">
        <v>45</v>
      </c>
      <c r="L29" s="196">
        <v>0.21</v>
      </c>
      <c r="M29" s="195"/>
      <c r="N29" s="195"/>
      <c r="O29" s="195"/>
      <c r="P29" s="195"/>
      <c r="W29" s="194">
        <f>ROUND(AZ94, 2)</f>
        <v>0</v>
      </c>
      <c r="X29" s="195"/>
      <c r="Y29" s="195"/>
      <c r="Z29" s="195"/>
      <c r="AA29" s="195"/>
      <c r="AB29" s="195"/>
      <c r="AC29" s="195"/>
      <c r="AD29" s="195"/>
      <c r="AE29" s="195"/>
      <c r="AK29" s="194">
        <f>ROUND(AV94, 2)</f>
        <v>0</v>
      </c>
      <c r="AL29" s="195"/>
      <c r="AM29" s="195"/>
      <c r="AN29" s="195"/>
      <c r="AO29" s="195"/>
      <c r="AR29" s="35"/>
      <c r="BE29" s="184"/>
    </row>
    <row r="30" spans="2:71" s="2" customFormat="1" ht="14.45" customHeight="1">
      <c r="B30" s="35"/>
      <c r="F30" s="26" t="s">
        <v>46</v>
      </c>
      <c r="L30" s="196">
        <v>0.12</v>
      </c>
      <c r="M30" s="195"/>
      <c r="N30" s="195"/>
      <c r="O30" s="195"/>
      <c r="P30" s="195"/>
      <c r="W30" s="194">
        <f>ROUND(BA94, 2)</f>
        <v>0</v>
      </c>
      <c r="X30" s="195"/>
      <c r="Y30" s="195"/>
      <c r="Z30" s="195"/>
      <c r="AA30" s="195"/>
      <c r="AB30" s="195"/>
      <c r="AC30" s="195"/>
      <c r="AD30" s="195"/>
      <c r="AE30" s="195"/>
      <c r="AK30" s="194">
        <f>ROUND(AW94, 2)</f>
        <v>0</v>
      </c>
      <c r="AL30" s="195"/>
      <c r="AM30" s="195"/>
      <c r="AN30" s="195"/>
      <c r="AO30" s="195"/>
      <c r="AR30" s="35"/>
      <c r="BE30" s="184"/>
    </row>
    <row r="31" spans="2:71" s="2" customFormat="1" ht="14.45" hidden="1" customHeight="1">
      <c r="B31" s="35"/>
      <c r="F31" s="26" t="s">
        <v>47</v>
      </c>
      <c r="L31" s="196">
        <v>0.21</v>
      </c>
      <c r="M31" s="195"/>
      <c r="N31" s="195"/>
      <c r="O31" s="195"/>
      <c r="P31" s="195"/>
      <c r="W31" s="194">
        <f>ROUND(BB94,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194">
        <v>0</v>
      </c>
      <c r="AL31" s="195"/>
      <c r="AM31" s="195"/>
      <c r="AN31" s="195"/>
      <c r="AO31" s="195"/>
      <c r="AR31" s="35"/>
      <c r="BE31" s="184"/>
    </row>
    <row r="32" spans="2:71" s="2" customFormat="1" ht="14.45" hidden="1" customHeight="1">
      <c r="B32" s="35"/>
      <c r="F32" s="26" t="s">
        <v>48</v>
      </c>
      <c r="L32" s="196">
        <v>0.12</v>
      </c>
      <c r="M32" s="195"/>
      <c r="N32" s="195"/>
      <c r="O32" s="195"/>
      <c r="P32" s="195"/>
      <c r="W32" s="194">
        <f>ROUND(BC94,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194">
        <v>0</v>
      </c>
      <c r="AL32" s="195"/>
      <c r="AM32" s="195"/>
      <c r="AN32" s="195"/>
      <c r="AO32" s="195"/>
      <c r="AR32" s="35"/>
      <c r="BE32" s="184"/>
    </row>
    <row r="33" spans="2:57" s="2" customFormat="1" ht="14.45" hidden="1" customHeight="1">
      <c r="B33" s="35"/>
      <c r="F33" s="26" t="s">
        <v>49</v>
      </c>
      <c r="L33" s="196">
        <v>0</v>
      </c>
      <c r="M33" s="195"/>
      <c r="N33" s="195"/>
      <c r="O33" s="195"/>
      <c r="P33" s="195"/>
      <c r="W33" s="194">
        <f>ROUND(BD94, 2)</f>
        <v>0</v>
      </c>
      <c r="X33" s="195"/>
      <c r="Y33" s="195"/>
      <c r="Z33" s="195"/>
      <c r="AA33" s="195"/>
      <c r="AB33" s="195"/>
      <c r="AC33" s="195"/>
      <c r="AD33" s="195"/>
      <c r="AE33" s="195"/>
      <c r="AK33" s="194">
        <v>0</v>
      </c>
      <c r="AL33" s="195"/>
      <c r="AM33" s="195"/>
      <c r="AN33" s="195"/>
      <c r="AO33" s="195"/>
      <c r="AR33" s="35"/>
      <c r="BE33" s="184"/>
    </row>
    <row r="34" spans="2:57" s="1" customFormat="1" ht="6.95" customHeight="1">
      <c r="B34" s="31"/>
      <c r="AR34" s="31"/>
      <c r="BE34" s="183"/>
    </row>
    <row r="35" spans="2:57" s="1" customFormat="1" ht="25.9" customHeight="1">
      <c r="B35" s="31"/>
      <c r="C35" s="36"/>
      <c r="D35" s="37" t="s">
        <v>50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51</v>
      </c>
      <c r="U35" s="38"/>
      <c r="V35" s="38"/>
      <c r="W35" s="38"/>
      <c r="X35" s="197" t="s">
        <v>52</v>
      </c>
      <c r="Y35" s="198"/>
      <c r="Z35" s="198"/>
      <c r="AA35" s="198"/>
      <c r="AB35" s="198"/>
      <c r="AC35" s="38"/>
      <c r="AD35" s="38"/>
      <c r="AE35" s="38"/>
      <c r="AF35" s="38"/>
      <c r="AG35" s="38"/>
      <c r="AH35" s="38"/>
      <c r="AI35" s="38"/>
      <c r="AJ35" s="38"/>
      <c r="AK35" s="199">
        <f>SUM(AK26:AK33)</f>
        <v>0</v>
      </c>
      <c r="AL35" s="198"/>
      <c r="AM35" s="198"/>
      <c r="AN35" s="198"/>
      <c r="AO35" s="200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53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54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55</v>
      </c>
      <c r="AI60" s="33"/>
      <c r="AJ60" s="33"/>
      <c r="AK60" s="33"/>
      <c r="AL60" s="33"/>
      <c r="AM60" s="42" t="s">
        <v>56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57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58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55</v>
      </c>
      <c r="AI75" s="33"/>
      <c r="AJ75" s="33"/>
      <c r="AK75" s="33"/>
      <c r="AL75" s="33"/>
      <c r="AM75" s="42" t="s">
        <v>56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59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856_1</v>
      </c>
      <c r="AR84" s="47"/>
    </row>
    <row r="85" spans="1:91" s="4" customFormat="1" ht="36.950000000000003" customHeight="1">
      <c r="B85" s="48"/>
      <c r="C85" s="49" t="s">
        <v>16</v>
      </c>
      <c r="L85" s="201" t="str">
        <f>K6</f>
        <v>Pardubice, Pardubičky - propojení vodovodních řadů DN 600 a DN 300</v>
      </c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2"/>
      <c r="AH85" s="202"/>
      <c r="AI85" s="202"/>
      <c r="AJ85" s="202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Pardubice</v>
      </c>
      <c r="AI87" s="26" t="s">
        <v>22</v>
      </c>
      <c r="AM87" s="203" t="str">
        <f>IF(AN8= "","",AN8)</f>
        <v>23. 8. 2024</v>
      </c>
      <c r="AN87" s="203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Vodovody a kanalizace Pardubice a.s</v>
      </c>
      <c r="AI89" s="26" t="s">
        <v>32</v>
      </c>
      <c r="AM89" s="204" t="str">
        <f>IF(E17="","",E17)</f>
        <v>VK PROJEKT, spol. s r.o.</v>
      </c>
      <c r="AN89" s="205"/>
      <c r="AO89" s="205"/>
      <c r="AP89" s="205"/>
      <c r="AR89" s="31"/>
      <c r="AS89" s="206" t="s">
        <v>60</v>
      </c>
      <c r="AT89" s="207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30</v>
      </c>
      <c r="L90" s="3" t="str">
        <f>IF(E14= "Vyplň údaj","",E14)</f>
        <v/>
      </c>
      <c r="AI90" s="26" t="s">
        <v>37</v>
      </c>
      <c r="AM90" s="204" t="str">
        <f>IF(E20="","",E20)</f>
        <v>Ladislav Konvalina</v>
      </c>
      <c r="AN90" s="205"/>
      <c r="AO90" s="205"/>
      <c r="AP90" s="205"/>
      <c r="AR90" s="31"/>
      <c r="AS90" s="208"/>
      <c r="AT90" s="209"/>
      <c r="BD90" s="55"/>
    </row>
    <row r="91" spans="1:91" s="1" customFormat="1" ht="10.9" customHeight="1">
      <c r="B91" s="31"/>
      <c r="AR91" s="31"/>
      <c r="AS91" s="208"/>
      <c r="AT91" s="209"/>
      <c r="BD91" s="55"/>
    </row>
    <row r="92" spans="1:91" s="1" customFormat="1" ht="29.25" customHeight="1">
      <c r="B92" s="31"/>
      <c r="C92" s="210" t="s">
        <v>61</v>
      </c>
      <c r="D92" s="211"/>
      <c r="E92" s="211"/>
      <c r="F92" s="211"/>
      <c r="G92" s="211"/>
      <c r="H92" s="56"/>
      <c r="I92" s="212" t="s">
        <v>62</v>
      </c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13" t="s">
        <v>63</v>
      </c>
      <c r="AH92" s="211"/>
      <c r="AI92" s="211"/>
      <c r="AJ92" s="211"/>
      <c r="AK92" s="211"/>
      <c r="AL92" s="211"/>
      <c r="AM92" s="211"/>
      <c r="AN92" s="212" t="s">
        <v>64</v>
      </c>
      <c r="AO92" s="211"/>
      <c r="AP92" s="214"/>
      <c r="AQ92" s="57" t="s">
        <v>65</v>
      </c>
      <c r="AR92" s="31"/>
      <c r="AS92" s="58" t="s">
        <v>66</v>
      </c>
      <c r="AT92" s="59" t="s">
        <v>67</v>
      </c>
      <c r="AU92" s="59" t="s">
        <v>68</v>
      </c>
      <c r="AV92" s="59" t="s">
        <v>69</v>
      </c>
      <c r="AW92" s="59" t="s">
        <v>70</v>
      </c>
      <c r="AX92" s="59" t="s">
        <v>71</v>
      </c>
      <c r="AY92" s="59" t="s">
        <v>72</v>
      </c>
      <c r="AZ92" s="59" t="s">
        <v>73</v>
      </c>
      <c r="BA92" s="59" t="s">
        <v>74</v>
      </c>
      <c r="BB92" s="59" t="s">
        <v>75</v>
      </c>
      <c r="BC92" s="59" t="s">
        <v>76</v>
      </c>
      <c r="BD92" s="60" t="s">
        <v>77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8">
        <f>ROUND(SUM(AG95:AG96),2)</f>
        <v>0</v>
      </c>
      <c r="AH94" s="218"/>
      <c r="AI94" s="218"/>
      <c r="AJ94" s="218"/>
      <c r="AK94" s="218"/>
      <c r="AL94" s="218"/>
      <c r="AM94" s="218"/>
      <c r="AN94" s="219">
        <f>SUM(AG94,AT94)</f>
        <v>0</v>
      </c>
      <c r="AO94" s="219"/>
      <c r="AP94" s="219"/>
      <c r="AQ94" s="66" t="s">
        <v>1</v>
      </c>
      <c r="AR94" s="62"/>
      <c r="AS94" s="67">
        <f>ROUND(SUM(AS95:AS96),2)</f>
        <v>0</v>
      </c>
      <c r="AT94" s="68">
        <f>ROUND(SUM(AV94:AW94),2)</f>
        <v>0</v>
      </c>
      <c r="AU94" s="69">
        <f>ROUND(SUM(AU95:AU96),5)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ROUND(SUM(AZ95:AZ96),2)</f>
        <v>0</v>
      </c>
      <c r="BA94" s="68">
        <f>ROUND(SUM(BA95:BA96),2)</f>
        <v>0</v>
      </c>
      <c r="BB94" s="68">
        <f>ROUND(SUM(BB95:BB96),2)</f>
        <v>0</v>
      </c>
      <c r="BC94" s="68">
        <f>ROUND(SUM(BC95:BC96),2)</f>
        <v>0</v>
      </c>
      <c r="BD94" s="70">
        <f>ROUND(SUM(BD95:BD96),2)</f>
        <v>0</v>
      </c>
      <c r="BS94" s="71" t="s">
        <v>79</v>
      </c>
      <c r="BT94" s="71" t="s">
        <v>80</v>
      </c>
      <c r="BU94" s="72" t="s">
        <v>81</v>
      </c>
      <c r="BV94" s="71" t="s">
        <v>82</v>
      </c>
      <c r="BW94" s="71" t="s">
        <v>5</v>
      </c>
      <c r="BX94" s="71" t="s">
        <v>83</v>
      </c>
      <c r="CL94" s="71" t="s">
        <v>1</v>
      </c>
    </row>
    <row r="95" spans="1:91" s="6" customFormat="1" ht="16.5" customHeight="1">
      <c r="A95" s="73" t="s">
        <v>84</v>
      </c>
      <c r="B95" s="74"/>
      <c r="C95" s="75"/>
      <c r="D95" s="217" t="s">
        <v>85</v>
      </c>
      <c r="E95" s="217"/>
      <c r="F95" s="217"/>
      <c r="G95" s="217"/>
      <c r="H95" s="217"/>
      <c r="I95" s="76"/>
      <c r="J95" s="217" t="s">
        <v>86</v>
      </c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15">
        <f>'856-1 - IO 01 - Vodovod'!J30</f>
        <v>0</v>
      </c>
      <c r="AH95" s="216"/>
      <c r="AI95" s="216"/>
      <c r="AJ95" s="216"/>
      <c r="AK95" s="216"/>
      <c r="AL95" s="216"/>
      <c r="AM95" s="216"/>
      <c r="AN95" s="215">
        <f>SUM(AG95,AT95)</f>
        <v>0</v>
      </c>
      <c r="AO95" s="216"/>
      <c r="AP95" s="216"/>
      <c r="AQ95" s="77" t="s">
        <v>87</v>
      </c>
      <c r="AR95" s="74"/>
      <c r="AS95" s="78">
        <v>0</v>
      </c>
      <c r="AT95" s="79">
        <f>ROUND(SUM(AV95:AW95),2)</f>
        <v>0</v>
      </c>
      <c r="AU95" s="80">
        <f>'856-1 - IO 01 - Vodovod'!P130</f>
        <v>0</v>
      </c>
      <c r="AV95" s="79">
        <f>'856-1 - IO 01 - Vodovod'!J33</f>
        <v>0</v>
      </c>
      <c r="AW95" s="79">
        <f>'856-1 - IO 01 - Vodovod'!J34</f>
        <v>0</v>
      </c>
      <c r="AX95" s="79">
        <f>'856-1 - IO 01 - Vodovod'!J35</f>
        <v>0</v>
      </c>
      <c r="AY95" s="79">
        <f>'856-1 - IO 01 - Vodovod'!J36</f>
        <v>0</v>
      </c>
      <c r="AZ95" s="79">
        <f>'856-1 - IO 01 - Vodovod'!F33</f>
        <v>0</v>
      </c>
      <c r="BA95" s="79">
        <f>'856-1 - IO 01 - Vodovod'!F34</f>
        <v>0</v>
      </c>
      <c r="BB95" s="79">
        <f>'856-1 - IO 01 - Vodovod'!F35</f>
        <v>0</v>
      </c>
      <c r="BC95" s="79">
        <f>'856-1 - IO 01 - Vodovod'!F36</f>
        <v>0</v>
      </c>
      <c r="BD95" s="81">
        <f>'856-1 - IO 01 - Vodovod'!F37</f>
        <v>0</v>
      </c>
      <c r="BT95" s="82" t="s">
        <v>88</v>
      </c>
      <c r="BV95" s="82" t="s">
        <v>82</v>
      </c>
      <c r="BW95" s="82" t="s">
        <v>89</v>
      </c>
      <c r="BX95" s="82" t="s">
        <v>5</v>
      </c>
      <c r="CL95" s="82" t="s">
        <v>1</v>
      </c>
      <c r="CM95" s="82" t="s">
        <v>90</v>
      </c>
    </row>
    <row r="96" spans="1:91" s="6" customFormat="1" ht="16.5" customHeight="1">
      <c r="A96" s="73" t="s">
        <v>84</v>
      </c>
      <c r="B96" s="74"/>
      <c r="C96" s="75"/>
      <c r="D96" s="217" t="s">
        <v>91</v>
      </c>
      <c r="E96" s="217"/>
      <c r="F96" s="217"/>
      <c r="G96" s="217"/>
      <c r="H96" s="217"/>
      <c r="I96" s="76"/>
      <c r="J96" s="217" t="s">
        <v>92</v>
      </c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17"/>
      <c r="Y96" s="217"/>
      <c r="Z96" s="217"/>
      <c r="AA96" s="217"/>
      <c r="AB96" s="217"/>
      <c r="AC96" s="217"/>
      <c r="AD96" s="217"/>
      <c r="AE96" s="217"/>
      <c r="AF96" s="217"/>
      <c r="AG96" s="215">
        <f>'856-10 - VON 01 - Vedlejš...'!J30</f>
        <v>0</v>
      </c>
      <c r="AH96" s="216"/>
      <c r="AI96" s="216"/>
      <c r="AJ96" s="216"/>
      <c r="AK96" s="216"/>
      <c r="AL96" s="216"/>
      <c r="AM96" s="216"/>
      <c r="AN96" s="215">
        <f>SUM(AG96,AT96)</f>
        <v>0</v>
      </c>
      <c r="AO96" s="216"/>
      <c r="AP96" s="216"/>
      <c r="AQ96" s="77" t="s">
        <v>93</v>
      </c>
      <c r="AR96" s="74"/>
      <c r="AS96" s="83">
        <v>0</v>
      </c>
      <c r="AT96" s="84">
        <f>ROUND(SUM(AV96:AW96),2)</f>
        <v>0</v>
      </c>
      <c r="AU96" s="85">
        <f>'856-10 - VON 01 - Vedlejš...'!P121</f>
        <v>0</v>
      </c>
      <c r="AV96" s="84">
        <f>'856-10 - VON 01 - Vedlejš...'!J33</f>
        <v>0</v>
      </c>
      <c r="AW96" s="84">
        <f>'856-10 - VON 01 - Vedlejš...'!J34</f>
        <v>0</v>
      </c>
      <c r="AX96" s="84">
        <f>'856-10 - VON 01 - Vedlejš...'!J35</f>
        <v>0</v>
      </c>
      <c r="AY96" s="84">
        <f>'856-10 - VON 01 - Vedlejš...'!J36</f>
        <v>0</v>
      </c>
      <c r="AZ96" s="84">
        <f>'856-10 - VON 01 - Vedlejš...'!F33</f>
        <v>0</v>
      </c>
      <c r="BA96" s="84">
        <f>'856-10 - VON 01 - Vedlejš...'!F34</f>
        <v>0</v>
      </c>
      <c r="BB96" s="84">
        <f>'856-10 - VON 01 - Vedlejš...'!F35</f>
        <v>0</v>
      </c>
      <c r="BC96" s="84">
        <f>'856-10 - VON 01 - Vedlejš...'!F36</f>
        <v>0</v>
      </c>
      <c r="BD96" s="86">
        <f>'856-10 - VON 01 - Vedlejš...'!F37</f>
        <v>0</v>
      </c>
      <c r="BT96" s="82" t="s">
        <v>88</v>
      </c>
      <c r="BV96" s="82" t="s">
        <v>82</v>
      </c>
      <c r="BW96" s="82" t="s">
        <v>94</v>
      </c>
      <c r="BX96" s="82" t="s">
        <v>5</v>
      </c>
      <c r="CL96" s="82" t="s">
        <v>1</v>
      </c>
      <c r="CM96" s="82" t="s">
        <v>90</v>
      </c>
    </row>
    <row r="97" spans="2:44" s="1" customFormat="1" ht="30" customHeight="1">
      <c r="B97" s="31"/>
      <c r="AR97" s="31"/>
    </row>
    <row r="98" spans="2:44" s="1" customFormat="1" ht="6.95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31"/>
    </row>
  </sheetData>
  <sheetProtection algorithmName="SHA-512" hashValue="ksyg8hdfgEiJWp09aqAkP6iTqJshNCKHHL05GnBIZtavzuZQD0EGb0mF1YYRvo7V0pk2+wFcpFkJkWvRyedFIA==" saltValue="2j5ym0ScfJo/WUL57c8sTvh0O2oGT/xAN4E9Y6zj8u+V7Qj/y8mmRUICjhrX3fuH1Q8npCkuMhwMmn7+7zUVuw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856-1 - IO 01 - Vodovod'!C2" display="/" xr:uid="{00000000-0004-0000-0000-000000000000}"/>
    <hyperlink ref="A96" location="'856-10 - VON 01 - Vedlejš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06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6" t="s">
        <v>89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90</v>
      </c>
    </row>
    <row r="4" spans="2:46" ht="24.95" customHeight="1">
      <c r="B4" s="19"/>
      <c r="D4" s="20" t="s">
        <v>95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20" t="str">
        <f>'Rekapitulace stavby'!K6</f>
        <v>Pardubice, Pardubičky - propojení vodovodních řadů DN 600 a DN 300</v>
      </c>
      <c r="F7" s="221"/>
      <c r="G7" s="221"/>
      <c r="H7" s="221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201" t="s">
        <v>97</v>
      </c>
      <c r="F9" s="222"/>
      <c r="G9" s="222"/>
      <c r="H9" s="222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23. 8. 2024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3" t="str">
        <f>'Rekapitulace stavby'!E14</f>
        <v>Vyplň údaj</v>
      </c>
      <c r="F18" s="185"/>
      <c r="G18" s="185"/>
      <c r="H18" s="185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28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38</v>
      </c>
      <c r="I24" s="26" t="s">
        <v>28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8"/>
      <c r="E27" s="190" t="s">
        <v>1</v>
      </c>
      <c r="F27" s="190"/>
      <c r="G27" s="190"/>
      <c r="H27" s="190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40</v>
      </c>
      <c r="J30" s="65">
        <f>ROUND(J130,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4" t="s">
        <v>44</v>
      </c>
      <c r="E33" s="26" t="s">
        <v>45</v>
      </c>
      <c r="F33" s="90">
        <f>ROUND((SUM(BE130:BE1067)),  2)</f>
        <v>0</v>
      </c>
      <c r="I33" s="91">
        <v>0.21</v>
      </c>
      <c r="J33" s="90">
        <f>ROUND(((SUM(BE130:BE1067))*I33),  2)</f>
        <v>0</v>
      </c>
      <c r="L33" s="31"/>
    </row>
    <row r="34" spans="2:12" s="1" customFormat="1" ht="14.45" customHeight="1">
      <c r="B34" s="31"/>
      <c r="E34" s="26" t="s">
        <v>46</v>
      </c>
      <c r="F34" s="90">
        <f>ROUND((SUM(BF130:BF1067)),  2)</f>
        <v>0</v>
      </c>
      <c r="I34" s="91">
        <v>0.12</v>
      </c>
      <c r="J34" s="90">
        <f>ROUND(((SUM(BF130:BF1067))*I34),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90">
        <f>ROUND((SUM(BG130:BG1067)),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90">
        <f>ROUND((SUM(BH130:BH1067)),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90">
        <f>ROUND((SUM(BI130:BI1067)),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50</v>
      </c>
      <c r="E39" s="56"/>
      <c r="F39" s="56"/>
      <c r="G39" s="94" t="s">
        <v>51</v>
      </c>
      <c r="H39" s="95" t="s">
        <v>52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98" t="s">
        <v>56</v>
      </c>
      <c r="G61" s="42" t="s">
        <v>55</v>
      </c>
      <c r="H61" s="33"/>
      <c r="I61" s="33"/>
      <c r="J61" s="99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98" t="s">
        <v>56</v>
      </c>
      <c r="G76" s="42" t="s">
        <v>55</v>
      </c>
      <c r="H76" s="33"/>
      <c r="I76" s="33"/>
      <c r="J76" s="99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26.25" customHeight="1">
      <c r="B85" s="31"/>
      <c r="E85" s="220" t="str">
        <f>E7</f>
        <v>Pardubice, Pardubičky - propojení vodovodních řadů DN 600 a DN 300</v>
      </c>
      <c r="F85" s="221"/>
      <c r="G85" s="221"/>
      <c r="H85" s="221"/>
      <c r="L85" s="31"/>
    </row>
    <row r="86" spans="2:47" s="1" customFormat="1" ht="12" customHeight="1">
      <c r="B86" s="31"/>
      <c r="C86" s="26" t="s">
        <v>96</v>
      </c>
      <c r="L86" s="31"/>
    </row>
    <row r="87" spans="2:47" s="1" customFormat="1" ht="16.5" customHeight="1">
      <c r="B87" s="31"/>
      <c r="E87" s="201" t="str">
        <f>E9</f>
        <v>856-1 - IO 01 - Vodovod</v>
      </c>
      <c r="F87" s="222"/>
      <c r="G87" s="222"/>
      <c r="H87" s="222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Pardubice</v>
      </c>
      <c r="I89" s="26" t="s">
        <v>22</v>
      </c>
      <c r="J89" s="51" t="str">
        <f>IF(J12="","",J12)</f>
        <v>23. 8. 2024</v>
      </c>
      <c r="L89" s="31"/>
    </row>
    <row r="90" spans="2:47" s="1" customFormat="1" ht="6.95" customHeight="1">
      <c r="B90" s="31"/>
      <c r="L90" s="31"/>
    </row>
    <row r="91" spans="2:47" s="1" customFormat="1" ht="25.7" customHeight="1">
      <c r="B91" s="31"/>
      <c r="C91" s="26" t="s">
        <v>24</v>
      </c>
      <c r="F91" s="24" t="str">
        <f>E15</f>
        <v>Vodovody a kanalizace Pardubice a.s</v>
      </c>
      <c r="I91" s="26" t="s">
        <v>32</v>
      </c>
      <c r="J91" s="29" t="str">
        <f>E21</f>
        <v>VK PROJEKT, spol. s r.o.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37</v>
      </c>
      <c r="J92" s="29" t="str">
        <f>E24</f>
        <v>Ladislav Konvalina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99</v>
      </c>
      <c r="D94" s="92"/>
      <c r="E94" s="92"/>
      <c r="F94" s="92"/>
      <c r="G94" s="92"/>
      <c r="H94" s="92"/>
      <c r="I94" s="92"/>
      <c r="J94" s="101" t="s">
        <v>100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101</v>
      </c>
      <c r="J96" s="65">
        <f>J130</f>
        <v>0</v>
      </c>
      <c r="L96" s="31"/>
      <c r="AU96" s="16" t="s">
        <v>102</v>
      </c>
    </row>
    <row r="97" spans="2:12" s="8" customFormat="1" ht="24.95" customHeight="1">
      <c r="B97" s="103"/>
      <c r="D97" s="104" t="s">
        <v>103</v>
      </c>
      <c r="E97" s="105"/>
      <c r="F97" s="105"/>
      <c r="G97" s="105"/>
      <c r="H97" s="105"/>
      <c r="I97" s="105"/>
      <c r="J97" s="106">
        <f>J131</f>
        <v>0</v>
      </c>
      <c r="L97" s="103"/>
    </row>
    <row r="98" spans="2:12" s="9" customFormat="1" ht="19.899999999999999" customHeight="1">
      <c r="B98" s="107"/>
      <c r="D98" s="108" t="s">
        <v>104</v>
      </c>
      <c r="E98" s="109"/>
      <c r="F98" s="109"/>
      <c r="G98" s="109"/>
      <c r="H98" s="109"/>
      <c r="I98" s="109"/>
      <c r="J98" s="110">
        <f>J132</f>
        <v>0</v>
      </c>
      <c r="L98" s="107"/>
    </row>
    <row r="99" spans="2:12" s="9" customFormat="1" ht="19.899999999999999" customHeight="1">
      <c r="B99" s="107"/>
      <c r="D99" s="108" t="s">
        <v>105</v>
      </c>
      <c r="E99" s="109"/>
      <c r="F99" s="109"/>
      <c r="G99" s="109"/>
      <c r="H99" s="109"/>
      <c r="I99" s="109"/>
      <c r="J99" s="110">
        <f>J374</f>
        <v>0</v>
      </c>
      <c r="L99" s="107"/>
    </row>
    <row r="100" spans="2:12" s="9" customFormat="1" ht="19.899999999999999" customHeight="1">
      <c r="B100" s="107"/>
      <c r="D100" s="108" t="s">
        <v>106</v>
      </c>
      <c r="E100" s="109"/>
      <c r="F100" s="109"/>
      <c r="G100" s="109"/>
      <c r="H100" s="109"/>
      <c r="I100" s="109"/>
      <c r="J100" s="110">
        <f>J380</f>
        <v>0</v>
      </c>
      <c r="L100" s="107"/>
    </row>
    <row r="101" spans="2:12" s="9" customFormat="1" ht="19.899999999999999" customHeight="1">
      <c r="B101" s="107"/>
      <c r="D101" s="108" t="s">
        <v>107</v>
      </c>
      <c r="E101" s="109"/>
      <c r="F101" s="109"/>
      <c r="G101" s="109"/>
      <c r="H101" s="109"/>
      <c r="I101" s="109"/>
      <c r="J101" s="110">
        <f>J461</f>
        <v>0</v>
      </c>
      <c r="L101" s="107"/>
    </row>
    <row r="102" spans="2:12" s="9" customFormat="1" ht="19.899999999999999" customHeight="1">
      <c r="B102" s="107"/>
      <c r="D102" s="108" t="s">
        <v>108</v>
      </c>
      <c r="E102" s="109"/>
      <c r="F102" s="109"/>
      <c r="G102" s="109"/>
      <c r="H102" s="109"/>
      <c r="I102" s="109"/>
      <c r="J102" s="110">
        <f>J471</f>
        <v>0</v>
      </c>
      <c r="L102" s="107"/>
    </row>
    <row r="103" spans="2:12" s="9" customFormat="1" ht="19.899999999999999" customHeight="1">
      <c r="B103" s="107"/>
      <c r="D103" s="108" t="s">
        <v>109</v>
      </c>
      <c r="E103" s="109"/>
      <c r="F103" s="109"/>
      <c r="G103" s="109"/>
      <c r="H103" s="109"/>
      <c r="I103" s="109"/>
      <c r="J103" s="110">
        <f>J997</f>
        <v>0</v>
      </c>
      <c r="L103" s="107"/>
    </row>
    <row r="104" spans="2:12" s="9" customFormat="1" ht="19.899999999999999" customHeight="1">
      <c r="B104" s="107"/>
      <c r="D104" s="108" t="s">
        <v>110</v>
      </c>
      <c r="E104" s="109"/>
      <c r="F104" s="109"/>
      <c r="G104" s="109"/>
      <c r="H104" s="109"/>
      <c r="I104" s="109"/>
      <c r="J104" s="110">
        <f>J1003</f>
        <v>0</v>
      </c>
      <c r="L104" s="107"/>
    </row>
    <row r="105" spans="2:12" s="9" customFormat="1" ht="19.899999999999999" customHeight="1">
      <c r="B105" s="107"/>
      <c r="D105" s="108" t="s">
        <v>111</v>
      </c>
      <c r="E105" s="109"/>
      <c r="F105" s="109"/>
      <c r="G105" s="109"/>
      <c r="H105" s="109"/>
      <c r="I105" s="109"/>
      <c r="J105" s="110">
        <f>J1013</f>
        <v>0</v>
      </c>
      <c r="L105" s="107"/>
    </row>
    <row r="106" spans="2:12" s="8" customFormat="1" ht="24.95" customHeight="1">
      <c r="B106" s="103"/>
      <c r="D106" s="104" t="s">
        <v>112</v>
      </c>
      <c r="E106" s="105"/>
      <c r="F106" s="105"/>
      <c r="G106" s="105"/>
      <c r="H106" s="105"/>
      <c r="I106" s="105"/>
      <c r="J106" s="106">
        <f>J1016</f>
        <v>0</v>
      </c>
      <c r="L106" s="103"/>
    </row>
    <row r="107" spans="2:12" s="9" customFormat="1" ht="19.899999999999999" customHeight="1">
      <c r="B107" s="107"/>
      <c r="D107" s="108" t="s">
        <v>113</v>
      </c>
      <c r="E107" s="109"/>
      <c r="F107" s="109"/>
      <c r="G107" s="109"/>
      <c r="H107" s="109"/>
      <c r="I107" s="109"/>
      <c r="J107" s="110">
        <f>J1017</f>
        <v>0</v>
      </c>
      <c r="L107" s="107"/>
    </row>
    <row r="108" spans="2:12" s="9" customFormat="1" ht="19.899999999999999" customHeight="1">
      <c r="B108" s="107"/>
      <c r="D108" s="108" t="s">
        <v>114</v>
      </c>
      <c r="E108" s="109"/>
      <c r="F108" s="109"/>
      <c r="G108" s="109"/>
      <c r="H108" s="109"/>
      <c r="I108" s="109"/>
      <c r="J108" s="110">
        <f>J1026</f>
        <v>0</v>
      </c>
      <c r="L108" s="107"/>
    </row>
    <row r="109" spans="2:12" s="8" customFormat="1" ht="24.95" customHeight="1">
      <c r="B109" s="103"/>
      <c r="D109" s="104" t="s">
        <v>115</v>
      </c>
      <c r="E109" s="105"/>
      <c r="F109" s="105"/>
      <c r="G109" s="105"/>
      <c r="H109" s="105"/>
      <c r="I109" s="105"/>
      <c r="J109" s="106">
        <f>J1041</f>
        <v>0</v>
      </c>
      <c r="L109" s="103"/>
    </row>
    <row r="110" spans="2:12" s="9" customFormat="1" ht="19.899999999999999" customHeight="1">
      <c r="B110" s="107"/>
      <c r="D110" s="108" t="s">
        <v>116</v>
      </c>
      <c r="E110" s="109"/>
      <c r="F110" s="109"/>
      <c r="G110" s="109"/>
      <c r="H110" s="109"/>
      <c r="I110" s="109"/>
      <c r="J110" s="110">
        <f>J1042</f>
        <v>0</v>
      </c>
      <c r="L110" s="107"/>
    </row>
    <row r="111" spans="2:12" s="1" customFormat="1" ht="21.75" customHeight="1">
      <c r="B111" s="31"/>
      <c r="L111" s="31"/>
    </row>
    <row r="112" spans="2:12" s="1" customFormat="1" ht="6.95" customHeight="1"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31"/>
    </row>
    <row r="116" spans="2:12" s="1" customFormat="1" ht="6.95" customHeight="1"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31"/>
    </row>
    <row r="117" spans="2:12" s="1" customFormat="1" ht="24.95" customHeight="1">
      <c r="B117" s="31"/>
      <c r="C117" s="20" t="s">
        <v>117</v>
      </c>
      <c r="L117" s="31"/>
    </row>
    <row r="118" spans="2:12" s="1" customFormat="1" ht="6.95" customHeight="1">
      <c r="B118" s="31"/>
      <c r="L118" s="31"/>
    </row>
    <row r="119" spans="2:12" s="1" customFormat="1" ht="12" customHeight="1">
      <c r="B119" s="31"/>
      <c r="C119" s="26" t="s">
        <v>16</v>
      </c>
      <c r="L119" s="31"/>
    </row>
    <row r="120" spans="2:12" s="1" customFormat="1" ht="26.25" customHeight="1">
      <c r="B120" s="31"/>
      <c r="E120" s="220" t="str">
        <f>E7</f>
        <v>Pardubice, Pardubičky - propojení vodovodních řadů DN 600 a DN 300</v>
      </c>
      <c r="F120" s="221"/>
      <c r="G120" s="221"/>
      <c r="H120" s="221"/>
      <c r="L120" s="31"/>
    </row>
    <row r="121" spans="2:12" s="1" customFormat="1" ht="12" customHeight="1">
      <c r="B121" s="31"/>
      <c r="C121" s="26" t="s">
        <v>96</v>
      </c>
      <c r="L121" s="31"/>
    </row>
    <row r="122" spans="2:12" s="1" customFormat="1" ht="16.5" customHeight="1">
      <c r="B122" s="31"/>
      <c r="E122" s="201" t="str">
        <f>E9</f>
        <v>856-1 - IO 01 - Vodovod</v>
      </c>
      <c r="F122" s="222"/>
      <c r="G122" s="222"/>
      <c r="H122" s="222"/>
      <c r="L122" s="31"/>
    </row>
    <row r="123" spans="2:12" s="1" customFormat="1" ht="6.95" customHeight="1">
      <c r="B123" s="31"/>
      <c r="L123" s="31"/>
    </row>
    <row r="124" spans="2:12" s="1" customFormat="1" ht="12" customHeight="1">
      <c r="B124" s="31"/>
      <c r="C124" s="26" t="s">
        <v>20</v>
      </c>
      <c r="F124" s="24" t="str">
        <f>F12</f>
        <v>Pardubice</v>
      </c>
      <c r="I124" s="26" t="s">
        <v>22</v>
      </c>
      <c r="J124" s="51" t="str">
        <f>IF(J12="","",J12)</f>
        <v>23. 8. 2024</v>
      </c>
      <c r="L124" s="31"/>
    </row>
    <row r="125" spans="2:12" s="1" customFormat="1" ht="6.95" customHeight="1">
      <c r="B125" s="31"/>
      <c r="L125" s="31"/>
    </row>
    <row r="126" spans="2:12" s="1" customFormat="1" ht="25.7" customHeight="1">
      <c r="B126" s="31"/>
      <c r="C126" s="26" t="s">
        <v>24</v>
      </c>
      <c r="F126" s="24" t="str">
        <f>E15</f>
        <v>Vodovody a kanalizace Pardubice a.s</v>
      </c>
      <c r="I126" s="26" t="s">
        <v>32</v>
      </c>
      <c r="J126" s="29" t="str">
        <f>E21</f>
        <v>VK PROJEKT, spol. s r.o.</v>
      </c>
      <c r="L126" s="31"/>
    </row>
    <row r="127" spans="2:12" s="1" customFormat="1" ht="15.2" customHeight="1">
      <c r="B127" s="31"/>
      <c r="C127" s="26" t="s">
        <v>30</v>
      </c>
      <c r="F127" s="24" t="str">
        <f>IF(E18="","",E18)</f>
        <v>Vyplň údaj</v>
      </c>
      <c r="I127" s="26" t="s">
        <v>37</v>
      </c>
      <c r="J127" s="29" t="str">
        <f>E24</f>
        <v>Ladislav Konvalina</v>
      </c>
      <c r="L127" s="31"/>
    </row>
    <row r="128" spans="2:12" s="1" customFormat="1" ht="10.35" customHeight="1">
      <c r="B128" s="31"/>
      <c r="L128" s="31"/>
    </row>
    <row r="129" spans="2:65" s="10" customFormat="1" ht="29.25" customHeight="1">
      <c r="B129" s="111"/>
      <c r="C129" s="112" t="s">
        <v>118</v>
      </c>
      <c r="D129" s="113" t="s">
        <v>65</v>
      </c>
      <c r="E129" s="113" t="s">
        <v>61</v>
      </c>
      <c r="F129" s="113" t="s">
        <v>62</v>
      </c>
      <c r="G129" s="113" t="s">
        <v>119</v>
      </c>
      <c r="H129" s="113" t="s">
        <v>120</v>
      </c>
      <c r="I129" s="113" t="s">
        <v>121</v>
      </c>
      <c r="J129" s="113" t="s">
        <v>100</v>
      </c>
      <c r="K129" s="114" t="s">
        <v>122</v>
      </c>
      <c r="L129" s="111"/>
      <c r="M129" s="58" t="s">
        <v>1</v>
      </c>
      <c r="N129" s="59" t="s">
        <v>44</v>
      </c>
      <c r="O129" s="59" t="s">
        <v>123</v>
      </c>
      <c r="P129" s="59" t="s">
        <v>124</v>
      </c>
      <c r="Q129" s="59" t="s">
        <v>125</v>
      </c>
      <c r="R129" s="59" t="s">
        <v>126</v>
      </c>
      <c r="S129" s="59" t="s">
        <v>127</v>
      </c>
      <c r="T129" s="60" t="s">
        <v>128</v>
      </c>
    </row>
    <row r="130" spans="2:65" s="1" customFormat="1" ht="22.9" customHeight="1">
      <c r="B130" s="31"/>
      <c r="C130" s="63" t="s">
        <v>129</v>
      </c>
      <c r="J130" s="115">
        <f>BK130</f>
        <v>0</v>
      </c>
      <c r="L130" s="31"/>
      <c r="M130" s="61"/>
      <c r="N130" s="52"/>
      <c r="O130" s="52"/>
      <c r="P130" s="116">
        <f>P131+P1016+P1041</f>
        <v>0</v>
      </c>
      <c r="Q130" s="52"/>
      <c r="R130" s="116">
        <f>R131+R1016+R1041</f>
        <v>615.26811795999993</v>
      </c>
      <c r="S130" s="52"/>
      <c r="T130" s="117">
        <f>T131+T1016+T1041</f>
        <v>3.7216799999999997</v>
      </c>
      <c r="AT130" s="16" t="s">
        <v>79</v>
      </c>
      <c r="AU130" s="16" t="s">
        <v>102</v>
      </c>
      <c r="BK130" s="118">
        <f>BK131+BK1016+BK1041</f>
        <v>0</v>
      </c>
    </row>
    <row r="131" spans="2:65" s="11" customFormat="1" ht="25.9" customHeight="1">
      <c r="B131" s="119"/>
      <c r="D131" s="120" t="s">
        <v>79</v>
      </c>
      <c r="E131" s="121" t="s">
        <v>130</v>
      </c>
      <c r="F131" s="121" t="s">
        <v>131</v>
      </c>
      <c r="I131" s="122"/>
      <c r="J131" s="123">
        <f>BK131</f>
        <v>0</v>
      </c>
      <c r="L131" s="119"/>
      <c r="M131" s="124"/>
      <c r="P131" s="125">
        <f>P132+P374+P380+P461+P471+P997+P1003+P1013</f>
        <v>0</v>
      </c>
      <c r="R131" s="125">
        <f>R132+R374+R380+R461+R471+R997+R1003+R1013</f>
        <v>615.18048795999994</v>
      </c>
      <c r="T131" s="126">
        <f>T132+T374+T380+T461+T471+T997+T1003+T1013</f>
        <v>3.7216799999999997</v>
      </c>
      <c r="AR131" s="120" t="s">
        <v>88</v>
      </c>
      <c r="AT131" s="127" t="s">
        <v>79</v>
      </c>
      <c r="AU131" s="127" t="s">
        <v>80</v>
      </c>
      <c r="AY131" s="120" t="s">
        <v>132</v>
      </c>
      <c r="BK131" s="128">
        <f>BK132+BK374+BK380+BK461+BK471+BK997+BK1003+BK1013</f>
        <v>0</v>
      </c>
    </row>
    <row r="132" spans="2:65" s="11" customFormat="1" ht="22.9" customHeight="1">
      <c r="B132" s="119"/>
      <c r="D132" s="120" t="s">
        <v>79</v>
      </c>
      <c r="E132" s="129" t="s">
        <v>88</v>
      </c>
      <c r="F132" s="129" t="s">
        <v>133</v>
      </c>
      <c r="I132" s="122"/>
      <c r="J132" s="130">
        <f>BK132</f>
        <v>0</v>
      </c>
      <c r="L132" s="119"/>
      <c r="M132" s="124"/>
      <c r="P132" s="125">
        <f>SUM(P133:P373)</f>
        <v>0</v>
      </c>
      <c r="R132" s="125">
        <f>SUM(R133:R373)</f>
        <v>435.51258543999995</v>
      </c>
      <c r="T132" s="126">
        <f>SUM(T133:T373)</f>
        <v>3.7199999999999998</v>
      </c>
      <c r="AR132" s="120" t="s">
        <v>88</v>
      </c>
      <c r="AT132" s="127" t="s">
        <v>79</v>
      </c>
      <c r="AU132" s="127" t="s">
        <v>88</v>
      </c>
      <c r="AY132" s="120" t="s">
        <v>132</v>
      </c>
      <c r="BK132" s="128">
        <f>SUM(BK133:BK373)</f>
        <v>0</v>
      </c>
    </row>
    <row r="133" spans="2:65" s="1" customFormat="1" ht="33" customHeight="1">
      <c r="B133" s="31"/>
      <c r="C133" s="131" t="s">
        <v>88</v>
      </c>
      <c r="D133" s="131" t="s">
        <v>134</v>
      </c>
      <c r="E133" s="132" t="s">
        <v>135</v>
      </c>
      <c r="F133" s="133" t="s">
        <v>136</v>
      </c>
      <c r="G133" s="134" t="s">
        <v>137</v>
      </c>
      <c r="H133" s="135">
        <v>6</v>
      </c>
      <c r="I133" s="136"/>
      <c r="J133" s="137">
        <f>ROUND(I133*H133,2)</f>
        <v>0</v>
      </c>
      <c r="K133" s="133" t="s">
        <v>138</v>
      </c>
      <c r="L133" s="31"/>
      <c r="M133" s="138" t="s">
        <v>1</v>
      </c>
      <c r="N133" s="139" t="s">
        <v>45</v>
      </c>
      <c r="P133" s="140">
        <f>O133*H133</f>
        <v>0</v>
      </c>
      <c r="Q133" s="140">
        <v>0</v>
      </c>
      <c r="R133" s="140">
        <f>Q133*H133</f>
        <v>0</v>
      </c>
      <c r="S133" s="140">
        <v>0.62</v>
      </c>
      <c r="T133" s="141">
        <f>S133*H133</f>
        <v>3.7199999999999998</v>
      </c>
      <c r="AR133" s="142" t="s">
        <v>139</v>
      </c>
      <c r="AT133" s="142" t="s">
        <v>134</v>
      </c>
      <c r="AU133" s="142" t="s">
        <v>90</v>
      </c>
      <c r="AY133" s="16" t="s">
        <v>132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6" t="s">
        <v>88</v>
      </c>
      <c r="BK133" s="143">
        <f>ROUND(I133*H133,2)</f>
        <v>0</v>
      </c>
      <c r="BL133" s="16" t="s">
        <v>139</v>
      </c>
      <c r="BM133" s="142" t="s">
        <v>140</v>
      </c>
    </row>
    <row r="134" spans="2:65" s="1" customFormat="1" ht="39">
      <c r="B134" s="31"/>
      <c r="D134" s="144" t="s">
        <v>141</v>
      </c>
      <c r="F134" s="145" t="s">
        <v>142</v>
      </c>
      <c r="I134" s="146"/>
      <c r="L134" s="31"/>
      <c r="M134" s="147"/>
      <c r="T134" s="55"/>
      <c r="AT134" s="16" t="s">
        <v>141</v>
      </c>
      <c r="AU134" s="16" t="s">
        <v>90</v>
      </c>
    </row>
    <row r="135" spans="2:65" s="12" customFormat="1" ht="11.25">
      <c r="B135" s="148"/>
      <c r="D135" s="144" t="s">
        <v>143</v>
      </c>
      <c r="E135" s="149" t="s">
        <v>1</v>
      </c>
      <c r="F135" s="150" t="s">
        <v>144</v>
      </c>
      <c r="H135" s="149" t="s">
        <v>1</v>
      </c>
      <c r="I135" s="151"/>
      <c r="L135" s="148"/>
      <c r="M135" s="152"/>
      <c r="T135" s="153"/>
      <c r="AT135" s="149" t="s">
        <v>143</v>
      </c>
      <c r="AU135" s="149" t="s">
        <v>90</v>
      </c>
      <c r="AV135" s="12" t="s">
        <v>88</v>
      </c>
      <c r="AW135" s="12" t="s">
        <v>36</v>
      </c>
      <c r="AX135" s="12" t="s">
        <v>80</v>
      </c>
      <c r="AY135" s="149" t="s">
        <v>132</v>
      </c>
    </row>
    <row r="136" spans="2:65" s="13" customFormat="1" ht="11.25">
      <c r="B136" s="154"/>
      <c r="D136" s="144" t="s">
        <v>143</v>
      </c>
      <c r="E136" s="155" t="s">
        <v>1</v>
      </c>
      <c r="F136" s="156" t="s">
        <v>145</v>
      </c>
      <c r="H136" s="157">
        <v>6</v>
      </c>
      <c r="I136" s="158"/>
      <c r="L136" s="154"/>
      <c r="M136" s="159"/>
      <c r="T136" s="160"/>
      <c r="AT136" s="155" t="s">
        <v>143</v>
      </c>
      <c r="AU136" s="155" t="s">
        <v>90</v>
      </c>
      <c r="AV136" s="13" t="s">
        <v>90</v>
      </c>
      <c r="AW136" s="13" t="s">
        <v>36</v>
      </c>
      <c r="AX136" s="13" t="s">
        <v>80</v>
      </c>
      <c r="AY136" s="155" t="s">
        <v>132</v>
      </c>
    </row>
    <row r="137" spans="2:65" s="14" customFormat="1" ht="11.25">
      <c r="B137" s="161"/>
      <c r="D137" s="144" t="s">
        <v>143</v>
      </c>
      <c r="E137" s="162" t="s">
        <v>1</v>
      </c>
      <c r="F137" s="163" t="s">
        <v>146</v>
      </c>
      <c r="H137" s="164">
        <v>6</v>
      </c>
      <c r="I137" s="165"/>
      <c r="L137" s="161"/>
      <c r="M137" s="166"/>
      <c r="T137" s="167"/>
      <c r="AT137" s="162" t="s">
        <v>143</v>
      </c>
      <c r="AU137" s="162" t="s">
        <v>90</v>
      </c>
      <c r="AV137" s="14" t="s">
        <v>139</v>
      </c>
      <c r="AW137" s="14" t="s">
        <v>36</v>
      </c>
      <c r="AX137" s="14" t="s">
        <v>88</v>
      </c>
      <c r="AY137" s="162" t="s">
        <v>132</v>
      </c>
    </row>
    <row r="138" spans="2:65" s="1" customFormat="1" ht="24.2" customHeight="1">
      <c r="B138" s="31"/>
      <c r="C138" s="131" t="s">
        <v>90</v>
      </c>
      <c r="D138" s="131" t="s">
        <v>134</v>
      </c>
      <c r="E138" s="132" t="s">
        <v>147</v>
      </c>
      <c r="F138" s="133" t="s">
        <v>148</v>
      </c>
      <c r="G138" s="134" t="s">
        <v>149</v>
      </c>
      <c r="H138" s="135">
        <v>3600</v>
      </c>
      <c r="I138" s="136"/>
      <c r="J138" s="137">
        <f>ROUND(I138*H138,2)</f>
        <v>0</v>
      </c>
      <c r="K138" s="133" t="s">
        <v>138</v>
      </c>
      <c r="L138" s="31"/>
      <c r="M138" s="138" t="s">
        <v>1</v>
      </c>
      <c r="N138" s="139" t="s">
        <v>45</v>
      </c>
      <c r="P138" s="140">
        <f>O138*H138</f>
        <v>0</v>
      </c>
      <c r="Q138" s="140">
        <v>3.0000000000000001E-5</v>
      </c>
      <c r="R138" s="140">
        <f>Q138*H138</f>
        <v>0.108</v>
      </c>
      <c r="S138" s="140">
        <v>0</v>
      </c>
      <c r="T138" s="141">
        <f>S138*H138</f>
        <v>0</v>
      </c>
      <c r="AR138" s="142" t="s">
        <v>139</v>
      </c>
      <c r="AT138" s="142" t="s">
        <v>134</v>
      </c>
      <c r="AU138" s="142" t="s">
        <v>90</v>
      </c>
      <c r="AY138" s="16" t="s">
        <v>132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6" t="s">
        <v>88</v>
      </c>
      <c r="BK138" s="143">
        <f>ROUND(I138*H138,2)</f>
        <v>0</v>
      </c>
      <c r="BL138" s="16" t="s">
        <v>139</v>
      </c>
      <c r="BM138" s="142" t="s">
        <v>150</v>
      </c>
    </row>
    <row r="139" spans="2:65" s="1" customFormat="1" ht="19.5">
      <c r="B139" s="31"/>
      <c r="D139" s="144" t="s">
        <v>141</v>
      </c>
      <c r="F139" s="145" t="s">
        <v>148</v>
      </c>
      <c r="I139" s="146"/>
      <c r="L139" s="31"/>
      <c r="M139" s="147"/>
      <c r="T139" s="55"/>
      <c r="AT139" s="16" t="s">
        <v>141</v>
      </c>
      <c r="AU139" s="16" t="s">
        <v>90</v>
      </c>
    </row>
    <row r="140" spans="2:65" s="12" customFormat="1" ht="11.25">
      <c r="B140" s="148"/>
      <c r="D140" s="144" t="s">
        <v>143</v>
      </c>
      <c r="E140" s="149" t="s">
        <v>1</v>
      </c>
      <c r="F140" s="150" t="s">
        <v>151</v>
      </c>
      <c r="H140" s="149" t="s">
        <v>1</v>
      </c>
      <c r="I140" s="151"/>
      <c r="L140" s="148"/>
      <c r="M140" s="152"/>
      <c r="T140" s="153"/>
      <c r="AT140" s="149" t="s">
        <v>143</v>
      </c>
      <c r="AU140" s="149" t="s">
        <v>90</v>
      </c>
      <c r="AV140" s="12" t="s">
        <v>88</v>
      </c>
      <c r="AW140" s="12" t="s">
        <v>36</v>
      </c>
      <c r="AX140" s="12" t="s">
        <v>80</v>
      </c>
      <c r="AY140" s="149" t="s">
        <v>132</v>
      </c>
    </row>
    <row r="141" spans="2:65" s="12" customFormat="1" ht="11.25">
      <c r="B141" s="148"/>
      <c r="D141" s="144" t="s">
        <v>143</v>
      </c>
      <c r="E141" s="149" t="s">
        <v>1</v>
      </c>
      <c r="F141" s="150" t="s">
        <v>152</v>
      </c>
      <c r="H141" s="149" t="s">
        <v>1</v>
      </c>
      <c r="I141" s="151"/>
      <c r="L141" s="148"/>
      <c r="M141" s="152"/>
      <c r="T141" s="153"/>
      <c r="AT141" s="149" t="s">
        <v>143</v>
      </c>
      <c r="AU141" s="149" t="s">
        <v>90</v>
      </c>
      <c r="AV141" s="12" t="s">
        <v>88</v>
      </c>
      <c r="AW141" s="12" t="s">
        <v>36</v>
      </c>
      <c r="AX141" s="12" t="s">
        <v>80</v>
      </c>
      <c r="AY141" s="149" t="s">
        <v>132</v>
      </c>
    </row>
    <row r="142" spans="2:65" s="13" customFormat="1" ht="11.25">
      <c r="B142" s="154"/>
      <c r="D142" s="144" t="s">
        <v>143</v>
      </c>
      <c r="E142" s="155" t="s">
        <v>1</v>
      </c>
      <c r="F142" s="156" t="s">
        <v>153</v>
      </c>
      <c r="H142" s="157">
        <v>2880</v>
      </c>
      <c r="I142" s="158"/>
      <c r="L142" s="154"/>
      <c r="M142" s="159"/>
      <c r="T142" s="160"/>
      <c r="AT142" s="155" t="s">
        <v>143</v>
      </c>
      <c r="AU142" s="155" t="s">
        <v>90</v>
      </c>
      <c r="AV142" s="13" t="s">
        <v>90</v>
      </c>
      <c r="AW142" s="13" t="s">
        <v>36</v>
      </c>
      <c r="AX142" s="13" t="s">
        <v>80</v>
      </c>
      <c r="AY142" s="155" t="s">
        <v>132</v>
      </c>
    </row>
    <row r="143" spans="2:65" s="12" customFormat="1" ht="11.25">
      <c r="B143" s="148"/>
      <c r="D143" s="144" t="s">
        <v>143</v>
      </c>
      <c r="E143" s="149" t="s">
        <v>1</v>
      </c>
      <c r="F143" s="150" t="s">
        <v>154</v>
      </c>
      <c r="H143" s="149" t="s">
        <v>1</v>
      </c>
      <c r="I143" s="151"/>
      <c r="L143" s="148"/>
      <c r="M143" s="152"/>
      <c r="T143" s="153"/>
      <c r="AT143" s="149" t="s">
        <v>143</v>
      </c>
      <c r="AU143" s="149" t="s">
        <v>90</v>
      </c>
      <c r="AV143" s="12" t="s">
        <v>88</v>
      </c>
      <c r="AW143" s="12" t="s">
        <v>36</v>
      </c>
      <c r="AX143" s="12" t="s">
        <v>80</v>
      </c>
      <c r="AY143" s="149" t="s">
        <v>132</v>
      </c>
    </row>
    <row r="144" spans="2:65" s="13" customFormat="1" ht="11.25">
      <c r="B144" s="154"/>
      <c r="D144" s="144" t="s">
        <v>143</v>
      </c>
      <c r="E144" s="155" t="s">
        <v>1</v>
      </c>
      <c r="F144" s="156" t="s">
        <v>155</v>
      </c>
      <c r="H144" s="157">
        <v>720</v>
      </c>
      <c r="I144" s="158"/>
      <c r="L144" s="154"/>
      <c r="M144" s="159"/>
      <c r="T144" s="160"/>
      <c r="AT144" s="155" t="s">
        <v>143</v>
      </c>
      <c r="AU144" s="155" t="s">
        <v>90</v>
      </c>
      <c r="AV144" s="13" t="s">
        <v>90</v>
      </c>
      <c r="AW144" s="13" t="s">
        <v>36</v>
      </c>
      <c r="AX144" s="13" t="s">
        <v>80</v>
      </c>
      <c r="AY144" s="155" t="s">
        <v>132</v>
      </c>
    </row>
    <row r="145" spans="2:65" s="14" customFormat="1" ht="11.25">
      <c r="B145" s="161"/>
      <c r="D145" s="144" t="s">
        <v>143</v>
      </c>
      <c r="E145" s="162" t="s">
        <v>1</v>
      </c>
      <c r="F145" s="163" t="s">
        <v>146</v>
      </c>
      <c r="H145" s="164">
        <v>3600</v>
      </c>
      <c r="I145" s="165"/>
      <c r="L145" s="161"/>
      <c r="M145" s="166"/>
      <c r="T145" s="167"/>
      <c r="AT145" s="162" t="s">
        <v>143</v>
      </c>
      <c r="AU145" s="162" t="s">
        <v>90</v>
      </c>
      <c r="AV145" s="14" t="s">
        <v>139</v>
      </c>
      <c r="AW145" s="14" t="s">
        <v>36</v>
      </c>
      <c r="AX145" s="14" t="s">
        <v>88</v>
      </c>
      <c r="AY145" s="162" t="s">
        <v>132</v>
      </c>
    </row>
    <row r="146" spans="2:65" s="1" customFormat="1" ht="24.2" customHeight="1">
      <c r="B146" s="31"/>
      <c r="C146" s="131" t="s">
        <v>156</v>
      </c>
      <c r="D146" s="131" t="s">
        <v>134</v>
      </c>
      <c r="E146" s="132" t="s">
        <v>157</v>
      </c>
      <c r="F146" s="133" t="s">
        <v>158</v>
      </c>
      <c r="G146" s="134" t="s">
        <v>159</v>
      </c>
      <c r="H146" s="135">
        <v>150</v>
      </c>
      <c r="I146" s="136"/>
      <c r="J146" s="137">
        <f>ROUND(I146*H146,2)</f>
        <v>0</v>
      </c>
      <c r="K146" s="133" t="s">
        <v>138</v>
      </c>
      <c r="L146" s="31"/>
      <c r="M146" s="138" t="s">
        <v>1</v>
      </c>
      <c r="N146" s="139" t="s">
        <v>45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139</v>
      </c>
      <c r="AT146" s="142" t="s">
        <v>134</v>
      </c>
      <c r="AU146" s="142" t="s">
        <v>90</v>
      </c>
      <c r="AY146" s="16" t="s">
        <v>132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6" t="s">
        <v>88</v>
      </c>
      <c r="BK146" s="143">
        <f>ROUND(I146*H146,2)</f>
        <v>0</v>
      </c>
      <c r="BL146" s="16" t="s">
        <v>139</v>
      </c>
      <c r="BM146" s="142" t="s">
        <v>160</v>
      </c>
    </row>
    <row r="147" spans="2:65" s="1" customFormat="1" ht="19.5">
      <c r="B147" s="31"/>
      <c r="D147" s="144" t="s">
        <v>141</v>
      </c>
      <c r="F147" s="145" t="s">
        <v>158</v>
      </c>
      <c r="I147" s="146"/>
      <c r="L147" s="31"/>
      <c r="M147" s="147"/>
      <c r="T147" s="55"/>
      <c r="AT147" s="16" t="s">
        <v>141</v>
      </c>
      <c r="AU147" s="16" t="s">
        <v>90</v>
      </c>
    </row>
    <row r="148" spans="2:65" s="12" customFormat="1" ht="11.25">
      <c r="B148" s="148"/>
      <c r="D148" s="144" t="s">
        <v>143</v>
      </c>
      <c r="E148" s="149" t="s">
        <v>1</v>
      </c>
      <c r="F148" s="150" t="s">
        <v>151</v>
      </c>
      <c r="H148" s="149" t="s">
        <v>1</v>
      </c>
      <c r="I148" s="151"/>
      <c r="L148" s="148"/>
      <c r="M148" s="152"/>
      <c r="T148" s="153"/>
      <c r="AT148" s="149" t="s">
        <v>143</v>
      </c>
      <c r="AU148" s="149" t="s">
        <v>90</v>
      </c>
      <c r="AV148" s="12" t="s">
        <v>88</v>
      </c>
      <c r="AW148" s="12" t="s">
        <v>36</v>
      </c>
      <c r="AX148" s="12" t="s">
        <v>80</v>
      </c>
      <c r="AY148" s="149" t="s">
        <v>132</v>
      </c>
    </row>
    <row r="149" spans="2:65" s="12" customFormat="1" ht="11.25">
      <c r="B149" s="148"/>
      <c r="D149" s="144" t="s">
        <v>143</v>
      </c>
      <c r="E149" s="149" t="s">
        <v>1</v>
      </c>
      <c r="F149" s="150" t="s">
        <v>152</v>
      </c>
      <c r="H149" s="149" t="s">
        <v>1</v>
      </c>
      <c r="I149" s="151"/>
      <c r="L149" s="148"/>
      <c r="M149" s="152"/>
      <c r="T149" s="153"/>
      <c r="AT149" s="149" t="s">
        <v>143</v>
      </c>
      <c r="AU149" s="149" t="s">
        <v>90</v>
      </c>
      <c r="AV149" s="12" t="s">
        <v>88</v>
      </c>
      <c r="AW149" s="12" t="s">
        <v>36</v>
      </c>
      <c r="AX149" s="12" t="s">
        <v>80</v>
      </c>
      <c r="AY149" s="149" t="s">
        <v>132</v>
      </c>
    </row>
    <row r="150" spans="2:65" s="13" customFormat="1" ht="11.25">
      <c r="B150" s="154"/>
      <c r="D150" s="144" t="s">
        <v>143</v>
      </c>
      <c r="E150" s="155" t="s">
        <v>1</v>
      </c>
      <c r="F150" s="156" t="s">
        <v>161</v>
      </c>
      <c r="H150" s="157">
        <v>120</v>
      </c>
      <c r="I150" s="158"/>
      <c r="L150" s="154"/>
      <c r="M150" s="159"/>
      <c r="T150" s="160"/>
      <c r="AT150" s="155" t="s">
        <v>143</v>
      </c>
      <c r="AU150" s="155" t="s">
        <v>90</v>
      </c>
      <c r="AV150" s="13" t="s">
        <v>90</v>
      </c>
      <c r="AW150" s="13" t="s">
        <v>36</v>
      </c>
      <c r="AX150" s="13" t="s">
        <v>80</v>
      </c>
      <c r="AY150" s="155" t="s">
        <v>132</v>
      </c>
    </row>
    <row r="151" spans="2:65" s="12" customFormat="1" ht="11.25">
      <c r="B151" s="148"/>
      <c r="D151" s="144" t="s">
        <v>143</v>
      </c>
      <c r="E151" s="149" t="s">
        <v>1</v>
      </c>
      <c r="F151" s="150" t="s">
        <v>154</v>
      </c>
      <c r="H151" s="149" t="s">
        <v>1</v>
      </c>
      <c r="I151" s="151"/>
      <c r="L151" s="148"/>
      <c r="M151" s="152"/>
      <c r="T151" s="153"/>
      <c r="AT151" s="149" t="s">
        <v>143</v>
      </c>
      <c r="AU151" s="149" t="s">
        <v>90</v>
      </c>
      <c r="AV151" s="12" t="s">
        <v>88</v>
      </c>
      <c r="AW151" s="12" t="s">
        <v>36</v>
      </c>
      <c r="AX151" s="12" t="s">
        <v>80</v>
      </c>
      <c r="AY151" s="149" t="s">
        <v>132</v>
      </c>
    </row>
    <row r="152" spans="2:65" s="13" customFormat="1" ht="11.25">
      <c r="B152" s="154"/>
      <c r="D152" s="144" t="s">
        <v>143</v>
      </c>
      <c r="E152" s="155" t="s">
        <v>1</v>
      </c>
      <c r="F152" s="156" t="s">
        <v>162</v>
      </c>
      <c r="H152" s="157">
        <v>30</v>
      </c>
      <c r="I152" s="158"/>
      <c r="L152" s="154"/>
      <c r="M152" s="159"/>
      <c r="T152" s="160"/>
      <c r="AT152" s="155" t="s">
        <v>143</v>
      </c>
      <c r="AU152" s="155" t="s">
        <v>90</v>
      </c>
      <c r="AV152" s="13" t="s">
        <v>90</v>
      </c>
      <c r="AW152" s="13" t="s">
        <v>36</v>
      </c>
      <c r="AX152" s="13" t="s">
        <v>80</v>
      </c>
      <c r="AY152" s="155" t="s">
        <v>132</v>
      </c>
    </row>
    <row r="153" spans="2:65" s="14" customFormat="1" ht="11.25">
      <c r="B153" s="161"/>
      <c r="D153" s="144" t="s">
        <v>143</v>
      </c>
      <c r="E153" s="162" t="s">
        <v>1</v>
      </c>
      <c r="F153" s="163" t="s">
        <v>146</v>
      </c>
      <c r="H153" s="164">
        <v>150</v>
      </c>
      <c r="I153" s="165"/>
      <c r="L153" s="161"/>
      <c r="M153" s="166"/>
      <c r="T153" s="167"/>
      <c r="AT153" s="162" t="s">
        <v>143</v>
      </c>
      <c r="AU153" s="162" t="s">
        <v>90</v>
      </c>
      <c r="AV153" s="14" t="s">
        <v>139</v>
      </c>
      <c r="AW153" s="14" t="s">
        <v>36</v>
      </c>
      <c r="AX153" s="14" t="s">
        <v>88</v>
      </c>
      <c r="AY153" s="162" t="s">
        <v>132</v>
      </c>
    </row>
    <row r="154" spans="2:65" s="1" customFormat="1" ht="24.2" customHeight="1">
      <c r="B154" s="31"/>
      <c r="C154" s="131" t="s">
        <v>139</v>
      </c>
      <c r="D154" s="131" t="s">
        <v>134</v>
      </c>
      <c r="E154" s="132" t="s">
        <v>163</v>
      </c>
      <c r="F154" s="133" t="s">
        <v>164</v>
      </c>
      <c r="G154" s="134" t="s">
        <v>165</v>
      </c>
      <c r="H154" s="135">
        <v>2.4</v>
      </c>
      <c r="I154" s="136"/>
      <c r="J154" s="137">
        <f>ROUND(I154*H154,2)</f>
        <v>0</v>
      </c>
      <c r="K154" s="133" t="s">
        <v>138</v>
      </c>
      <c r="L154" s="31"/>
      <c r="M154" s="138" t="s">
        <v>1</v>
      </c>
      <c r="N154" s="139" t="s">
        <v>45</v>
      </c>
      <c r="P154" s="140">
        <f>O154*H154</f>
        <v>0</v>
      </c>
      <c r="Q154" s="140">
        <v>8.6800000000000002E-3</v>
      </c>
      <c r="R154" s="140">
        <f>Q154*H154</f>
        <v>2.0832E-2</v>
      </c>
      <c r="S154" s="140">
        <v>0</v>
      </c>
      <c r="T154" s="141">
        <f>S154*H154</f>
        <v>0</v>
      </c>
      <c r="AR154" s="142" t="s">
        <v>139</v>
      </c>
      <c r="AT154" s="142" t="s">
        <v>134</v>
      </c>
      <c r="AU154" s="142" t="s">
        <v>90</v>
      </c>
      <c r="AY154" s="16" t="s">
        <v>132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6" t="s">
        <v>88</v>
      </c>
      <c r="BK154" s="143">
        <f>ROUND(I154*H154,2)</f>
        <v>0</v>
      </c>
      <c r="BL154" s="16" t="s">
        <v>139</v>
      </c>
      <c r="BM154" s="142" t="s">
        <v>166</v>
      </c>
    </row>
    <row r="155" spans="2:65" s="1" customFormat="1" ht="58.5">
      <c r="B155" s="31"/>
      <c r="D155" s="144" t="s">
        <v>141</v>
      </c>
      <c r="F155" s="145" t="s">
        <v>167</v>
      </c>
      <c r="I155" s="146"/>
      <c r="L155" s="31"/>
      <c r="M155" s="147"/>
      <c r="T155" s="55"/>
      <c r="AT155" s="16" t="s">
        <v>141</v>
      </c>
      <c r="AU155" s="16" t="s">
        <v>90</v>
      </c>
    </row>
    <row r="156" spans="2:65" s="12" customFormat="1" ht="11.25">
      <c r="B156" s="148"/>
      <c r="D156" s="144" t="s">
        <v>143</v>
      </c>
      <c r="E156" s="149" t="s">
        <v>1</v>
      </c>
      <c r="F156" s="150" t="s">
        <v>144</v>
      </c>
      <c r="H156" s="149" t="s">
        <v>1</v>
      </c>
      <c r="I156" s="151"/>
      <c r="L156" s="148"/>
      <c r="M156" s="152"/>
      <c r="T156" s="153"/>
      <c r="AT156" s="149" t="s">
        <v>143</v>
      </c>
      <c r="AU156" s="149" t="s">
        <v>90</v>
      </c>
      <c r="AV156" s="12" t="s">
        <v>88</v>
      </c>
      <c r="AW156" s="12" t="s">
        <v>36</v>
      </c>
      <c r="AX156" s="12" t="s">
        <v>80</v>
      </c>
      <c r="AY156" s="149" t="s">
        <v>132</v>
      </c>
    </row>
    <row r="157" spans="2:65" s="13" customFormat="1" ht="11.25">
      <c r="B157" s="154"/>
      <c r="D157" s="144" t="s">
        <v>143</v>
      </c>
      <c r="E157" s="155" t="s">
        <v>1</v>
      </c>
      <c r="F157" s="156" t="s">
        <v>168</v>
      </c>
      <c r="H157" s="157">
        <v>2.4</v>
      </c>
      <c r="I157" s="158"/>
      <c r="L157" s="154"/>
      <c r="M157" s="159"/>
      <c r="T157" s="160"/>
      <c r="AT157" s="155" t="s">
        <v>143</v>
      </c>
      <c r="AU157" s="155" t="s">
        <v>90</v>
      </c>
      <c r="AV157" s="13" t="s">
        <v>90</v>
      </c>
      <c r="AW157" s="13" t="s">
        <v>36</v>
      </c>
      <c r="AX157" s="13" t="s">
        <v>80</v>
      </c>
      <c r="AY157" s="155" t="s">
        <v>132</v>
      </c>
    </row>
    <row r="158" spans="2:65" s="14" customFormat="1" ht="11.25">
      <c r="B158" s="161"/>
      <c r="D158" s="144" t="s">
        <v>143</v>
      </c>
      <c r="E158" s="162" t="s">
        <v>1</v>
      </c>
      <c r="F158" s="163" t="s">
        <v>146</v>
      </c>
      <c r="H158" s="164">
        <v>2.4</v>
      </c>
      <c r="I158" s="165"/>
      <c r="L158" s="161"/>
      <c r="M158" s="166"/>
      <c r="T158" s="167"/>
      <c r="AT158" s="162" t="s">
        <v>143</v>
      </c>
      <c r="AU158" s="162" t="s">
        <v>90</v>
      </c>
      <c r="AV158" s="14" t="s">
        <v>139</v>
      </c>
      <c r="AW158" s="14" t="s">
        <v>36</v>
      </c>
      <c r="AX158" s="14" t="s">
        <v>88</v>
      </c>
      <c r="AY158" s="162" t="s">
        <v>132</v>
      </c>
    </row>
    <row r="159" spans="2:65" s="1" customFormat="1" ht="24.2" customHeight="1">
      <c r="B159" s="31"/>
      <c r="C159" s="131" t="s">
        <v>169</v>
      </c>
      <c r="D159" s="131" t="s">
        <v>134</v>
      </c>
      <c r="E159" s="132" t="s">
        <v>170</v>
      </c>
      <c r="F159" s="133" t="s">
        <v>171</v>
      </c>
      <c r="G159" s="134" t="s">
        <v>165</v>
      </c>
      <c r="H159" s="135">
        <v>3.6</v>
      </c>
      <c r="I159" s="136"/>
      <c r="J159" s="137">
        <f>ROUND(I159*H159,2)</f>
        <v>0</v>
      </c>
      <c r="K159" s="133" t="s">
        <v>138</v>
      </c>
      <c r="L159" s="31"/>
      <c r="M159" s="138" t="s">
        <v>1</v>
      </c>
      <c r="N159" s="139" t="s">
        <v>45</v>
      </c>
      <c r="P159" s="140">
        <f>O159*H159</f>
        <v>0</v>
      </c>
      <c r="Q159" s="140">
        <v>3.6900000000000002E-2</v>
      </c>
      <c r="R159" s="140">
        <f>Q159*H159</f>
        <v>0.13284000000000001</v>
      </c>
      <c r="S159" s="140">
        <v>0</v>
      </c>
      <c r="T159" s="141">
        <f>S159*H159</f>
        <v>0</v>
      </c>
      <c r="AR159" s="142" t="s">
        <v>139</v>
      </c>
      <c r="AT159" s="142" t="s">
        <v>134</v>
      </c>
      <c r="AU159" s="142" t="s">
        <v>90</v>
      </c>
      <c r="AY159" s="16" t="s">
        <v>132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6" t="s">
        <v>88</v>
      </c>
      <c r="BK159" s="143">
        <f>ROUND(I159*H159,2)</f>
        <v>0</v>
      </c>
      <c r="BL159" s="16" t="s">
        <v>139</v>
      </c>
      <c r="BM159" s="142" t="s">
        <v>172</v>
      </c>
    </row>
    <row r="160" spans="2:65" s="1" customFormat="1" ht="19.5">
      <c r="B160" s="31"/>
      <c r="D160" s="144" t="s">
        <v>141</v>
      </c>
      <c r="F160" s="145" t="s">
        <v>171</v>
      </c>
      <c r="I160" s="146"/>
      <c r="L160" s="31"/>
      <c r="M160" s="147"/>
      <c r="T160" s="55"/>
      <c r="AT160" s="16" t="s">
        <v>141</v>
      </c>
      <c r="AU160" s="16" t="s">
        <v>90</v>
      </c>
    </row>
    <row r="161" spans="2:65" s="12" customFormat="1" ht="11.25">
      <c r="B161" s="148"/>
      <c r="D161" s="144" t="s">
        <v>143</v>
      </c>
      <c r="E161" s="149" t="s">
        <v>1</v>
      </c>
      <c r="F161" s="150" t="s">
        <v>144</v>
      </c>
      <c r="H161" s="149" t="s">
        <v>1</v>
      </c>
      <c r="I161" s="151"/>
      <c r="L161" s="148"/>
      <c r="M161" s="152"/>
      <c r="T161" s="153"/>
      <c r="AT161" s="149" t="s">
        <v>143</v>
      </c>
      <c r="AU161" s="149" t="s">
        <v>90</v>
      </c>
      <c r="AV161" s="12" t="s">
        <v>88</v>
      </c>
      <c r="AW161" s="12" t="s">
        <v>36</v>
      </c>
      <c r="AX161" s="12" t="s">
        <v>80</v>
      </c>
      <c r="AY161" s="149" t="s">
        <v>132</v>
      </c>
    </row>
    <row r="162" spans="2:65" s="13" customFormat="1" ht="11.25">
      <c r="B162" s="154"/>
      <c r="D162" s="144" t="s">
        <v>143</v>
      </c>
      <c r="E162" s="155" t="s">
        <v>1</v>
      </c>
      <c r="F162" s="156" t="s">
        <v>173</v>
      </c>
      <c r="H162" s="157">
        <v>3.6</v>
      </c>
      <c r="I162" s="158"/>
      <c r="L162" s="154"/>
      <c r="M162" s="159"/>
      <c r="T162" s="160"/>
      <c r="AT162" s="155" t="s">
        <v>143</v>
      </c>
      <c r="AU162" s="155" t="s">
        <v>90</v>
      </c>
      <c r="AV162" s="13" t="s">
        <v>90</v>
      </c>
      <c r="AW162" s="13" t="s">
        <v>36</v>
      </c>
      <c r="AX162" s="13" t="s">
        <v>80</v>
      </c>
      <c r="AY162" s="155" t="s">
        <v>132</v>
      </c>
    </row>
    <row r="163" spans="2:65" s="14" customFormat="1" ht="11.25">
      <c r="B163" s="161"/>
      <c r="D163" s="144" t="s">
        <v>143</v>
      </c>
      <c r="E163" s="162" t="s">
        <v>1</v>
      </c>
      <c r="F163" s="163" t="s">
        <v>146</v>
      </c>
      <c r="H163" s="164">
        <v>3.6</v>
      </c>
      <c r="I163" s="165"/>
      <c r="L163" s="161"/>
      <c r="M163" s="166"/>
      <c r="T163" s="167"/>
      <c r="AT163" s="162" t="s">
        <v>143</v>
      </c>
      <c r="AU163" s="162" t="s">
        <v>90</v>
      </c>
      <c r="AV163" s="14" t="s">
        <v>139</v>
      </c>
      <c r="AW163" s="14" t="s">
        <v>36</v>
      </c>
      <c r="AX163" s="14" t="s">
        <v>88</v>
      </c>
      <c r="AY163" s="162" t="s">
        <v>132</v>
      </c>
    </row>
    <row r="164" spans="2:65" s="1" customFormat="1" ht="21.75" customHeight="1">
      <c r="B164" s="31"/>
      <c r="C164" s="131" t="s">
        <v>174</v>
      </c>
      <c r="D164" s="131" t="s">
        <v>134</v>
      </c>
      <c r="E164" s="132" t="s">
        <v>175</v>
      </c>
      <c r="F164" s="133" t="s">
        <v>176</v>
      </c>
      <c r="G164" s="134" t="s">
        <v>137</v>
      </c>
      <c r="H164" s="135">
        <v>9</v>
      </c>
      <c r="I164" s="136"/>
      <c r="J164" s="137">
        <f>ROUND(I164*H164,2)</f>
        <v>0</v>
      </c>
      <c r="K164" s="133" t="s">
        <v>138</v>
      </c>
      <c r="L164" s="31"/>
      <c r="M164" s="138" t="s">
        <v>1</v>
      </c>
      <c r="N164" s="139" t="s">
        <v>45</v>
      </c>
      <c r="P164" s="140">
        <f>O164*H164</f>
        <v>0</v>
      </c>
      <c r="Q164" s="140">
        <v>6.4000000000000005E-4</v>
      </c>
      <c r="R164" s="140">
        <f>Q164*H164</f>
        <v>5.7600000000000004E-3</v>
      </c>
      <c r="S164" s="140">
        <v>0</v>
      </c>
      <c r="T164" s="141">
        <f>S164*H164</f>
        <v>0</v>
      </c>
      <c r="AR164" s="142" t="s">
        <v>139</v>
      </c>
      <c r="AT164" s="142" t="s">
        <v>134</v>
      </c>
      <c r="AU164" s="142" t="s">
        <v>90</v>
      </c>
      <c r="AY164" s="16" t="s">
        <v>132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6" t="s">
        <v>88</v>
      </c>
      <c r="BK164" s="143">
        <f>ROUND(I164*H164,2)</f>
        <v>0</v>
      </c>
      <c r="BL164" s="16" t="s">
        <v>139</v>
      </c>
      <c r="BM164" s="142" t="s">
        <v>177</v>
      </c>
    </row>
    <row r="165" spans="2:65" s="1" customFormat="1" ht="19.5">
      <c r="B165" s="31"/>
      <c r="D165" s="144" t="s">
        <v>141</v>
      </c>
      <c r="F165" s="145" t="s">
        <v>178</v>
      </c>
      <c r="I165" s="146"/>
      <c r="L165" s="31"/>
      <c r="M165" s="147"/>
      <c r="T165" s="55"/>
      <c r="AT165" s="16" t="s">
        <v>141</v>
      </c>
      <c r="AU165" s="16" t="s">
        <v>90</v>
      </c>
    </row>
    <row r="166" spans="2:65" s="12" customFormat="1" ht="11.25">
      <c r="B166" s="148"/>
      <c r="D166" s="144" t="s">
        <v>143</v>
      </c>
      <c r="E166" s="149" t="s">
        <v>1</v>
      </c>
      <c r="F166" s="150" t="s">
        <v>151</v>
      </c>
      <c r="H166" s="149" t="s">
        <v>1</v>
      </c>
      <c r="I166" s="151"/>
      <c r="L166" s="148"/>
      <c r="M166" s="152"/>
      <c r="T166" s="153"/>
      <c r="AT166" s="149" t="s">
        <v>143</v>
      </c>
      <c r="AU166" s="149" t="s">
        <v>90</v>
      </c>
      <c r="AV166" s="12" t="s">
        <v>88</v>
      </c>
      <c r="AW166" s="12" t="s">
        <v>36</v>
      </c>
      <c r="AX166" s="12" t="s">
        <v>80</v>
      </c>
      <c r="AY166" s="149" t="s">
        <v>132</v>
      </c>
    </row>
    <row r="167" spans="2:65" s="13" customFormat="1" ht="11.25">
      <c r="B167" s="154"/>
      <c r="D167" s="144" t="s">
        <v>143</v>
      </c>
      <c r="E167" s="155" t="s">
        <v>1</v>
      </c>
      <c r="F167" s="156" t="s">
        <v>179</v>
      </c>
      <c r="H167" s="157">
        <v>9</v>
      </c>
      <c r="I167" s="158"/>
      <c r="L167" s="154"/>
      <c r="M167" s="159"/>
      <c r="T167" s="160"/>
      <c r="AT167" s="155" t="s">
        <v>143</v>
      </c>
      <c r="AU167" s="155" t="s">
        <v>90</v>
      </c>
      <c r="AV167" s="13" t="s">
        <v>90</v>
      </c>
      <c r="AW167" s="13" t="s">
        <v>36</v>
      </c>
      <c r="AX167" s="13" t="s">
        <v>88</v>
      </c>
      <c r="AY167" s="155" t="s">
        <v>132</v>
      </c>
    </row>
    <row r="168" spans="2:65" s="1" customFormat="1" ht="24.2" customHeight="1">
      <c r="B168" s="31"/>
      <c r="C168" s="131" t="s">
        <v>180</v>
      </c>
      <c r="D168" s="131" t="s">
        <v>134</v>
      </c>
      <c r="E168" s="132" t="s">
        <v>181</v>
      </c>
      <c r="F168" s="133" t="s">
        <v>182</v>
      </c>
      <c r="G168" s="134" t="s">
        <v>137</v>
      </c>
      <c r="H168" s="135">
        <v>9</v>
      </c>
      <c r="I168" s="136"/>
      <c r="J168" s="137">
        <f>ROUND(I168*H168,2)</f>
        <v>0</v>
      </c>
      <c r="K168" s="133" t="s">
        <v>138</v>
      </c>
      <c r="L168" s="31"/>
      <c r="M168" s="138" t="s">
        <v>1</v>
      </c>
      <c r="N168" s="139" t="s">
        <v>45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139</v>
      </c>
      <c r="AT168" s="142" t="s">
        <v>134</v>
      </c>
      <c r="AU168" s="142" t="s">
        <v>90</v>
      </c>
      <c r="AY168" s="16" t="s">
        <v>132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6" t="s">
        <v>88</v>
      </c>
      <c r="BK168" s="143">
        <f>ROUND(I168*H168,2)</f>
        <v>0</v>
      </c>
      <c r="BL168" s="16" t="s">
        <v>139</v>
      </c>
      <c r="BM168" s="142" t="s">
        <v>183</v>
      </c>
    </row>
    <row r="169" spans="2:65" s="1" customFormat="1" ht="19.5">
      <c r="B169" s="31"/>
      <c r="D169" s="144" t="s">
        <v>141</v>
      </c>
      <c r="F169" s="145" t="s">
        <v>184</v>
      </c>
      <c r="I169" s="146"/>
      <c r="L169" s="31"/>
      <c r="M169" s="147"/>
      <c r="T169" s="55"/>
      <c r="AT169" s="16" t="s">
        <v>141</v>
      </c>
      <c r="AU169" s="16" t="s">
        <v>90</v>
      </c>
    </row>
    <row r="170" spans="2:65" s="12" customFormat="1" ht="11.25">
      <c r="B170" s="148"/>
      <c r="D170" s="144" t="s">
        <v>143</v>
      </c>
      <c r="E170" s="149" t="s">
        <v>1</v>
      </c>
      <c r="F170" s="150" t="s">
        <v>151</v>
      </c>
      <c r="H170" s="149" t="s">
        <v>1</v>
      </c>
      <c r="I170" s="151"/>
      <c r="L170" s="148"/>
      <c r="M170" s="152"/>
      <c r="T170" s="153"/>
      <c r="AT170" s="149" t="s">
        <v>143</v>
      </c>
      <c r="AU170" s="149" t="s">
        <v>90</v>
      </c>
      <c r="AV170" s="12" t="s">
        <v>88</v>
      </c>
      <c r="AW170" s="12" t="s">
        <v>36</v>
      </c>
      <c r="AX170" s="12" t="s">
        <v>80</v>
      </c>
      <c r="AY170" s="149" t="s">
        <v>132</v>
      </c>
    </row>
    <row r="171" spans="2:65" s="13" customFormat="1" ht="11.25">
      <c r="B171" s="154"/>
      <c r="D171" s="144" t="s">
        <v>143</v>
      </c>
      <c r="E171" s="155" t="s">
        <v>1</v>
      </c>
      <c r="F171" s="156" t="s">
        <v>179</v>
      </c>
      <c r="H171" s="157">
        <v>9</v>
      </c>
      <c r="I171" s="158"/>
      <c r="L171" s="154"/>
      <c r="M171" s="159"/>
      <c r="T171" s="160"/>
      <c r="AT171" s="155" t="s">
        <v>143</v>
      </c>
      <c r="AU171" s="155" t="s">
        <v>90</v>
      </c>
      <c r="AV171" s="13" t="s">
        <v>90</v>
      </c>
      <c r="AW171" s="13" t="s">
        <v>36</v>
      </c>
      <c r="AX171" s="13" t="s">
        <v>88</v>
      </c>
      <c r="AY171" s="155" t="s">
        <v>132</v>
      </c>
    </row>
    <row r="172" spans="2:65" s="1" customFormat="1" ht="24.2" customHeight="1">
      <c r="B172" s="31"/>
      <c r="C172" s="131" t="s">
        <v>185</v>
      </c>
      <c r="D172" s="131" t="s">
        <v>134</v>
      </c>
      <c r="E172" s="132" t="s">
        <v>186</v>
      </c>
      <c r="F172" s="133" t="s">
        <v>187</v>
      </c>
      <c r="G172" s="134" t="s">
        <v>137</v>
      </c>
      <c r="H172" s="135">
        <v>4558</v>
      </c>
      <c r="I172" s="136"/>
      <c r="J172" s="137">
        <f>ROUND(I172*H172,2)</f>
        <v>0</v>
      </c>
      <c r="K172" s="133" t="s">
        <v>138</v>
      </c>
      <c r="L172" s="31"/>
      <c r="M172" s="138" t="s">
        <v>1</v>
      </c>
      <c r="N172" s="139" t="s">
        <v>45</v>
      </c>
      <c r="P172" s="140">
        <f>O172*H172</f>
        <v>0</v>
      </c>
      <c r="Q172" s="140">
        <v>0</v>
      </c>
      <c r="R172" s="140">
        <f>Q172*H172</f>
        <v>0</v>
      </c>
      <c r="S172" s="140">
        <v>0</v>
      </c>
      <c r="T172" s="141">
        <f>S172*H172</f>
        <v>0</v>
      </c>
      <c r="AR172" s="142" t="s">
        <v>139</v>
      </c>
      <c r="AT172" s="142" t="s">
        <v>134</v>
      </c>
      <c r="AU172" s="142" t="s">
        <v>90</v>
      </c>
      <c r="AY172" s="16" t="s">
        <v>132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6" t="s">
        <v>88</v>
      </c>
      <c r="BK172" s="143">
        <f>ROUND(I172*H172,2)</f>
        <v>0</v>
      </c>
      <c r="BL172" s="16" t="s">
        <v>139</v>
      </c>
      <c r="BM172" s="142" t="s">
        <v>188</v>
      </c>
    </row>
    <row r="173" spans="2:65" s="1" customFormat="1" ht="19.5">
      <c r="B173" s="31"/>
      <c r="D173" s="144" t="s">
        <v>141</v>
      </c>
      <c r="F173" s="145" t="s">
        <v>189</v>
      </c>
      <c r="I173" s="146"/>
      <c r="L173" s="31"/>
      <c r="M173" s="147"/>
      <c r="T173" s="55"/>
      <c r="AT173" s="16" t="s">
        <v>141</v>
      </c>
      <c r="AU173" s="16" t="s">
        <v>90</v>
      </c>
    </row>
    <row r="174" spans="2:65" s="12" customFormat="1" ht="11.25">
      <c r="B174" s="148"/>
      <c r="D174" s="144" t="s">
        <v>143</v>
      </c>
      <c r="E174" s="149" t="s">
        <v>1</v>
      </c>
      <c r="F174" s="150" t="s">
        <v>190</v>
      </c>
      <c r="H174" s="149" t="s">
        <v>1</v>
      </c>
      <c r="I174" s="151"/>
      <c r="L174" s="148"/>
      <c r="M174" s="152"/>
      <c r="T174" s="153"/>
      <c r="AT174" s="149" t="s">
        <v>143</v>
      </c>
      <c r="AU174" s="149" t="s">
        <v>90</v>
      </c>
      <c r="AV174" s="12" t="s">
        <v>88</v>
      </c>
      <c r="AW174" s="12" t="s">
        <v>36</v>
      </c>
      <c r="AX174" s="12" t="s">
        <v>80</v>
      </c>
      <c r="AY174" s="149" t="s">
        <v>132</v>
      </c>
    </row>
    <row r="175" spans="2:65" s="12" customFormat="1" ht="11.25">
      <c r="B175" s="148"/>
      <c r="D175" s="144" t="s">
        <v>143</v>
      </c>
      <c r="E175" s="149" t="s">
        <v>1</v>
      </c>
      <c r="F175" s="150" t="s">
        <v>191</v>
      </c>
      <c r="H175" s="149" t="s">
        <v>1</v>
      </c>
      <c r="I175" s="151"/>
      <c r="L175" s="148"/>
      <c r="M175" s="152"/>
      <c r="T175" s="153"/>
      <c r="AT175" s="149" t="s">
        <v>143</v>
      </c>
      <c r="AU175" s="149" t="s">
        <v>90</v>
      </c>
      <c r="AV175" s="12" t="s">
        <v>88</v>
      </c>
      <c r="AW175" s="12" t="s">
        <v>36</v>
      </c>
      <c r="AX175" s="12" t="s">
        <v>80</v>
      </c>
      <c r="AY175" s="149" t="s">
        <v>132</v>
      </c>
    </row>
    <row r="176" spans="2:65" s="13" customFormat="1" ht="11.25">
      <c r="B176" s="154"/>
      <c r="D176" s="144" t="s">
        <v>143</v>
      </c>
      <c r="E176" s="155" t="s">
        <v>1</v>
      </c>
      <c r="F176" s="156" t="s">
        <v>192</v>
      </c>
      <c r="H176" s="157">
        <v>4188</v>
      </c>
      <c r="I176" s="158"/>
      <c r="L176" s="154"/>
      <c r="M176" s="159"/>
      <c r="T176" s="160"/>
      <c r="AT176" s="155" t="s">
        <v>143</v>
      </c>
      <c r="AU176" s="155" t="s">
        <v>90</v>
      </c>
      <c r="AV176" s="13" t="s">
        <v>90</v>
      </c>
      <c r="AW176" s="13" t="s">
        <v>36</v>
      </c>
      <c r="AX176" s="13" t="s">
        <v>80</v>
      </c>
      <c r="AY176" s="155" t="s">
        <v>132</v>
      </c>
    </row>
    <row r="177" spans="2:65" s="12" customFormat="1" ht="11.25">
      <c r="B177" s="148"/>
      <c r="D177" s="144" t="s">
        <v>143</v>
      </c>
      <c r="E177" s="149" t="s">
        <v>1</v>
      </c>
      <c r="F177" s="150" t="s">
        <v>193</v>
      </c>
      <c r="H177" s="149" t="s">
        <v>1</v>
      </c>
      <c r="I177" s="151"/>
      <c r="L177" s="148"/>
      <c r="M177" s="152"/>
      <c r="T177" s="153"/>
      <c r="AT177" s="149" t="s">
        <v>143</v>
      </c>
      <c r="AU177" s="149" t="s">
        <v>90</v>
      </c>
      <c r="AV177" s="12" t="s">
        <v>88</v>
      </c>
      <c r="AW177" s="12" t="s">
        <v>36</v>
      </c>
      <c r="AX177" s="12" t="s">
        <v>80</v>
      </c>
      <c r="AY177" s="149" t="s">
        <v>132</v>
      </c>
    </row>
    <row r="178" spans="2:65" s="13" customFormat="1" ht="11.25">
      <c r="B178" s="154"/>
      <c r="D178" s="144" t="s">
        <v>143</v>
      </c>
      <c r="E178" s="155" t="s">
        <v>1</v>
      </c>
      <c r="F178" s="156" t="s">
        <v>194</v>
      </c>
      <c r="H178" s="157">
        <v>280</v>
      </c>
      <c r="I178" s="158"/>
      <c r="L178" s="154"/>
      <c r="M178" s="159"/>
      <c r="T178" s="160"/>
      <c r="AT178" s="155" t="s">
        <v>143</v>
      </c>
      <c r="AU178" s="155" t="s">
        <v>90</v>
      </c>
      <c r="AV178" s="13" t="s">
        <v>90</v>
      </c>
      <c r="AW178" s="13" t="s">
        <v>36</v>
      </c>
      <c r="AX178" s="13" t="s">
        <v>80</v>
      </c>
      <c r="AY178" s="155" t="s">
        <v>132</v>
      </c>
    </row>
    <row r="179" spans="2:65" s="12" customFormat="1" ht="11.25">
      <c r="B179" s="148"/>
      <c r="D179" s="144" t="s">
        <v>143</v>
      </c>
      <c r="E179" s="149" t="s">
        <v>1</v>
      </c>
      <c r="F179" s="150" t="s">
        <v>195</v>
      </c>
      <c r="H179" s="149" t="s">
        <v>1</v>
      </c>
      <c r="I179" s="151"/>
      <c r="L179" s="148"/>
      <c r="M179" s="152"/>
      <c r="T179" s="153"/>
      <c r="AT179" s="149" t="s">
        <v>143</v>
      </c>
      <c r="AU179" s="149" t="s">
        <v>90</v>
      </c>
      <c r="AV179" s="12" t="s">
        <v>88</v>
      </c>
      <c r="AW179" s="12" t="s">
        <v>36</v>
      </c>
      <c r="AX179" s="12" t="s">
        <v>80</v>
      </c>
      <c r="AY179" s="149" t="s">
        <v>132</v>
      </c>
    </row>
    <row r="180" spans="2:65" s="13" customFormat="1" ht="11.25">
      <c r="B180" s="154"/>
      <c r="D180" s="144" t="s">
        <v>143</v>
      </c>
      <c r="E180" s="155" t="s">
        <v>1</v>
      </c>
      <c r="F180" s="156" t="s">
        <v>196</v>
      </c>
      <c r="H180" s="157">
        <v>90</v>
      </c>
      <c r="I180" s="158"/>
      <c r="L180" s="154"/>
      <c r="M180" s="159"/>
      <c r="T180" s="160"/>
      <c r="AT180" s="155" t="s">
        <v>143</v>
      </c>
      <c r="AU180" s="155" t="s">
        <v>90</v>
      </c>
      <c r="AV180" s="13" t="s">
        <v>90</v>
      </c>
      <c r="AW180" s="13" t="s">
        <v>36</v>
      </c>
      <c r="AX180" s="13" t="s">
        <v>80</v>
      </c>
      <c r="AY180" s="155" t="s">
        <v>132</v>
      </c>
    </row>
    <row r="181" spans="2:65" s="14" customFormat="1" ht="11.25">
      <c r="B181" s="161"/>
      <c r="D181" s="144" t="s">
        <v>143</v>
      </c>
      <c r="E181" s="162" t="s">
        <v>1</v>
      </c>
      <c r="F181" s="163" t="s">
        <v>146</v>
      </c>
      <c r="H181" s="164">
        <v>4558</v>
      </c>
      <c r="I181" s="165"/>
      <c r="L181" s="161"/>
      <c r="M181" s="166"/>
      <c r="T181" s="167"/>
      <c r="AT181" s="162" t="s">
        <v>143</v>
      </c>
      <c r="AU181" s="162" t="s">
        <v>90</v>
      </c>
      <c r="AV181" s="14" t="s">
        <v>139</v>
      </c>
      <c r="AW181" s="14" t="s">
        <v>36</v>
      </c>
      <c r="AX181" s="14" t="s">
        <v>88</v>
      </c>
      <c r="AY181" s="162" t="s">
        <v>132</v>
      </c>
    </row>
    <row r="182" spans="2:65" s="1" customFormat="1" ht="24.2" customHeight="1">
      <c r="B182" s="31"/>
      <c r="C182" s="131" t="s">
        <v>197</v>
      </c>
      <c r="D182" s="131" t="s">
        <v>134</v>
      </c>
      <c r="E182" s="132" t="s">
        <v>198</v>
      </c>
      <c r="F182" s="133" t="s">
        <v>199</v>
      </c>
      <c r="G182" s="134" t="s">
        <v>200</v>
      </c>
      <c r="H182" s="135">
        <v>21.6</v>
      </c>
      <c r="I182" s="136"/>
      <c r="J182" s="137">
        <f>ROUND(I182*H182,2)</f>
        <v>0</v>
      </c>
      <c r="K182" s="133" t="s">
        <v>138</v>
      </c>
      <c r="L182" s="31"/>
      <c r="M182" s="138" t="s">
        <v>1</v>
      </c>
      <c r="N182" s="139" t="s">
        <v>45</v>
      </c>
      <c r="P182" s="140">
        <f>O182*H182</f>
        <v>0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AR182" s="142" t="s">
        <v>139</v>
      </c>
      <c r="AT182" s="142" t="s">
        <v>134</v>
      </c>
      <c r="AU182" s="142" t="s">
        <v>90</v>
      </c>
      <c r="AY182" s="16" t="s">
        <v>132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6" t="s">
        <v>88</v>
      </c>
      <c r="BK182" s="143">
        <f>ROUND(I182*H182,2)</f>
        <v>0</v>
      </c>
      <c r="BL182" s="16" t="s">
        <v>139</v>
      </c>
      <c r="BM182" s="142" t="s">
        <v>201</v>
      </c>
    </row>
    <row r="183" spans="2:65" s="1" customFormat="1" ht="11.25">
      <c r="B183" s="31"/>
      <c r="D183" s="144" t="s">
        <v>141</v>
      </c>
      <c r="F183" s="145" t="s">
        <v>199</v>
      </c>
      <c r="I183" s="146"/>
      <c r="L183" s="31"/>
      <c r="M183" s="147"/>
      <c r="T183" s="55"/>
      <c r="AT183" s="16" t="s">
        <v>141</v>
      </c>
      <c r="AU183" s="16" t="s">
        <v>90</v>
      </c>
    </row>
    <row r="184" spans="2:65" s="12" customFormat="1" ht="11.25">
      <c r="B184" s="148"/>
      <c r="D184" s="144" t="s">
        <v>143</v>
      </c>
      <c r="E184" s="149" t="s">
        <v>1</v>
      </c>
      <c r="F184" s="150" t="s">
        <v>144</v>
      </c>
      <c r="H184" s="149" t="s">
        <v>1</v>
      </c>
      <c r="I184" s="151"/>
      <c r="L184" s="148"/>
      <c r="M184" s="152"/>
      <c r="T184" s="153"/>
      <c r="AT184" s="149" t="s">
        <v>143</v>
      </c>
      <c r="AU184" s="149" t="s">
        <v>90</v>
      </c>
      <c r="AV184" s="12" t="s">
        <v>88</v>
      </c>
      <c r="AW184" s="12" t="s">
        <v>36</v>
      </c>
      <c r="AX184" s="12" t="s">
        <v>80</v>
      </c>
      <c r="AY184" s="149" t="s">
        <v>132</v>
      </c>
    </row>
    <row r="185" spans="2:65" s="13" customFormat="1" ht="11.25">
      <c r="B185" s="154"/>
      <c r="D185" s="144" t="s">
        <v>143</v>
      </c>
      <c r="E185" s="155" t="s">
        <v>1</v>
      </c>
      <c r="F185" s="156" t="s">
        <v>202</v>
      </c>
      <c r="H185" s="157">
        <v>21.6</v>
      </c>
      <c r="I185" s="158"/>
      <c r="L185" s="154"/>
      <c r="M185" s="159"/>
      <c r="T185" s="160"/>
      <c r="AT185" s="155" t="s">
        <v>143</v>
      </c>
      <c r="AU185" s="155" t="s">
        <v>90</v>
      </c>
      <c r="AV185" s="13" t="s">
        <v>90</v>
      </c>
      <c r="AW185" s="13" t="s">
        <v>36</v>
      </c>
      <c r="AX185" s="13" t="s">
        <v>80</v>
      </c>
      <c r="AY185" s="155" t="s">
        <v>132</v>
      </c>
    </row>
    <row r="186" spans="2:65" s="14" customFormat="1" ht="11.25">
      <c r="B186" s="161"/>
      <c r="D186" s="144" t="s">
        <v>143</v>
      </c>
      <c r="E186" s="162" t="s">
        <v>1</v>
      </c>
      <c r="F186" s="163" t="s">
        <v>146</v>
      </c>
      <c r="H186" s="164">
        <v>21.6</v>
      </c>
      <c r="I186" s="165"/>
      <c r="L186" s="161"/>
      <c r="M186" s="166"/>
      <c r="T186" s="167"/>
      <c r="AT186" s="162" t="s">
        <v>143</v>
      </c>
      <c r="AU186" s="162" t="s">
        <v>90</v>
      </c>
      <c r="AV186" s="14" t="s">
        <v>139</v>
      </c>
      <c r="AW186" s="14" t="s">
        <v>36</v>
      </c>
      <c r="AX186" s="14" t="s">
        <v>88</v>
      </c>
      <c r="AY186" s="162" t="s">
        <v>132</v>
      </c>
    </row>
    <row r="187" spans="2:65" s="1" customFormat="1" ht="24.2" customHeight="1">
      <c r="B187" s="31"/>
      <c r="C187" s="131" t="s">
        <v>203</v>
      </c>
      <c r="D187" s="131" t="s">
        <v>134</v>
      </c>
      <c r="E187" s="132" t="s">
        <v>204</v>
      </c>
      <c r="F187" s="133" t="s">
        <v>205</v>
      </c>
      <c r="G187" s="134" t="s">
        <v>200</v>
      </c>
      <c r="H187" s="135">
        <v>2.8439999999999999</v>
      </c>
      <c r="I187" s="136"/>
      <c r="J187" s="137">
        <f>ROUND(I187*H187,2)</f>
        <v>0</v>
      </c>
      <c r="K187" s="133" t="s">
        <v>138</v>
      </c>
      <c r="L187" s="31"/>
      <c r="M187" s="138" t="s">
        <v>1</v>
      </c>
      <c r="N187" s="139" t="s">
        <v>45</v>
      </c>
      <c r="P187" s="140">
        <f>O187*H187</f>
        <v>0</v>
      </c>
      <c r="Q187" s="140">
        <v>0</v>
      </c>
      <c r="R187" s="140">
        <f>Q187*H187</f>
        <v>0</v>
      </c>
      <c r="S187" s="140">
        <v>0</v>
      </c>
      <c r="T187" s="141">
        <f>S187*H187</f>
        <v>0</v>
      </c>
      <c r="AR187" s="142" t="s">
        <v>139</v>
      </c>
      <c r="AT187" s="142" t="s">
        <v>134</v>
      </c>
      <c r="AU187" s="142" t="s">
        <v>90</v>
      </c>
      <c r="AY187" s="16" t="s">
        <v>132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6" t="s">
        <v>88</v>
      </c>
      <c r="BK187" s="143">
        <f>ROUND(I187*H187,2)</f>
        <v>0</v>
      </c>
      <c r="BL187" s="16" t="s">
        <v>139</v>
      </c>
      <c r="BM187" s="142" t="s">
        <v>206</v>
      </c>
    </row>
    <row r="188" spans="2:65" s="1" customFormat="1" ht="29.25">
      <c r="B188" s="31"/>
      <c r="D188" s="144" t="s">
        <v>141</v>
      </c>
      <c r="F188" s="145" t="s">
        <v>207</v>
      </c>
      <c r="I188" s="146"/>
      <c r="L188" s="31"/>
      <c r="M188" s="147"/>
      <c r="T188" s="55"/>
      <c r="AT188" s="16" t="s">
        <v>141</v>
      </c>
      <c r="AU188" s="16" t="s">
        <v>90</v>
      </c>
    </row>
    <row r="189" spans="2:65" s="12" customFormat="1" ht="11.25">
      <c r="B189" s="148"/>
      <c r="D189" s="144" t="s">
        <v>143</v>
      </c>
      <c r="E189" s="149" t="s">
        <v>1</v>
      </c>
      <c r="F189" s="150" t="s">
        <v>208</v>
      </c>
      <c r="H189" s="149" t="s">
        <v>1</v>
      </c>
      <c r="I189" s="151"/>
      <c r="L189" s="148"/>
      <c r="M189" s="152"/>
      <c r="T189" s="153"/>
      <c r="AT189" s="149" t="s">
        <v>143</v>
      </c>
      <c r="AU189" s="149" t="s">
        <v>90</v>
      </c>
      <c r="AV189" s="12" t="s">
        <v>88</v>
      </c>
      <c r="AW189" s="12" t="s">
        <v>36</v>
      </c>
      <c r="AX189" s="12" t="s">
        <v>80</v>
      </c>
      <c r="AY189" s="149" t="s">
        <v>132</v>
      </c>
    </row>
    <row r="190" spans="2:65" s="12" customFormat="1" ht="11.25">
      <c r="B190" s="148"/>
      <c r="D190" s="144" t="s">
        <v>143</v>
      </c>
      <c r="E190" s="149" t="s">
        <v>1</v>
      </c>
      <c r="F190" s="150" t="s">
        <v>209</v>
      </c>
      <c r="H190" s="149" t="s">
        <v>1</v>
      </c>
      <c r="I190" s="151"/>
      <c r="L190" s="148"/>
      <c r="M190" s="152"/>
      <c r="T190" s="153"/>
      <c r="AT190" s="149" t="s">
        <v>143</v>
      </c>
      <c r="AU190" s="149" t="s">
        <v>90</v>
      </c>
      <c r="AV190" s="12" t="s">
        <v>88</v>
      </c>
      <c r="AW190" s="12" t="s">
        <v>36</v>
      </c>
      <c r="AX190" s="12" t="s">
        <v>80</v>
      </c>
      <c r="AY190" s="149" t="s">
        <v>132</v>
      </c>
    </row>
    <row r="191" spans="2:65" s="13" customFormat="1" ht="11.25">
      <c r="B191" s="154"/>
      <c r="D191" s="144" t="s">
        <v>143</v>
      </c>
      <c r="E191" s="155" t="s">
        <v>1</v>
      </c>
      <c r="F191" s="156" t="s">
        <v>210</v>
      </c>
      <c r="H191" s="157">
        <v>9.6000000000000002E-2</v>
      </c>
      <c r="I191" s="158"/>
      <c r="L191" s="154"/>
      <c r="M191" s="159"/>
      <c r="T191" s="160"/>
      <c r="AT191" s="155" t="s">
        <v>143</v>
      </c>
      <c r="AU191" s="155" t="s">
        <v>90</v>
      </c>
      <c r="AV191" s="13" t="s">
        <v>90</v>
      </c>
      <c r="AW191" s="13" t="s">
        <v>36</v>
      </c>
      <c r="AX191" s="13" t="s">
        <v>80</v>
      </c>
      <c r="AY191" s="155" t="s">
        <v>132</v>
      </c>
    </row>
    <row r="192" spans="2:65" s="12" customFormat="1" ht="11.25">
      <c r="B192" s="148"/>
      <c r="D192" s="144" t="s">
        <v>143</v>
      </c>
      <c r="E192" s="149" t="s">
        <v>1</v>
      </c>
      <c r="F192" s="150" t="s">
        <v>211</v>
      </c>
      <c r="H192" s="149" t="s">
        <v>1</v>
      </c>
      <c r="I192" s="151"/>
      <c r="L192" s="148"/>
      <c r="M192" s="152"/>
      <c r="T192" s="153"/>
      <c r="AT192" s="149" t="s">
        <v>143</v>
      </c>
      <c r="AU192" s="149" t="s">
        <v>90</v>
      </c>
      <c r="AV192" s="12" t="s">
        <v>88</v>
      </c>
      <c r="AW192" s="12" t="s">
        <v>36</v>
      </c>
      <c r="AX192" s="12" t="s">
        <v>80</v>
      </c>
      <c r="AY192" s="149" t="s">
        <v>132</v>
      </c>
    </row>
    <row r="193" spans="2:65" s="13" customFormat="1" ht="11.25">
      <c r="B193" s="154"/>
      <c r="D193" s="144" t="s">
        <v>143</v>
      </c>
      <c r="E193" s="155" t="s">
        <v>1</v>
      </c>
      <c r="F193" s="156" t="s">
        <v>212</v>
      </c>
      <c r="H193" s="157">
        <v>1.734</v>
      </c>
      <c r="I193" s="158"/>
      <c r="L193" s="154"/>
      <c r="M193" s="159"/>
      <c r="T193" s="160"/>
      <c r="AT193" s="155" t="s">
        <v>143</v>
      </c>
      <c r="AU193" s="155" t="s">
        <v>90</v>
      </c>
      <c r="AV193" s="13" t="s">
        <v>90</v>
      </c>
      <c r="AW193" s="13" t="s">
        <v>36</v>
      </c>
      <c r="AX193" s="13" t="s">
        <v>80</v>
      </c>
      <c r="AY193" s="155" t="s">
        <v>132</v>
      </c>
    </row>
    <row r="194" spans="2:65" s="13" customFormat="1" ht="11.25">
      <c r="B194" s="154"/>
      <c r="D194" s="144" t="s">
        <v>143</v>
      </c>
      <c r="E194" s="155" t="s">
        <v>1</v>
      </c>
      <c r="F194" s="156" t="s">
        <v>213</v>
      </c>
      <c r="H194" s="157">
        <v>1.014</v>
      </c>
      <c r="I194" s="158"/>
      <c r="L194" s="154"/>
      <c r="M194" s="159"/>
      <c r="T194" s="160"/>
      <c r="AT194" s="155" t="s">
        <v>143</v>
      </c>
      <c r="AU194" s="155" t="s">
        <v>90</v>
      </c>
      <c r="AV194" s="13" t="s">
        <v>90</v>
      </c>
      <c r="AW194" s="13" t="s">
        <v>36</v>
      </c>
      <c r="AX194" s="13" t="s">
        <v>80</v>
      </c>
      <c r="AY194" s="155" t="s">
        <v>132</v>
      </c>
    </row>
    <row r="195" spans="2:65" s="14" customFormat="1" ht="11.25">
      <c r="B195" s="161"/>
      <c r="D195" s="144" t="s">
        <v>143</v>
      </c>
      <c r="E195" s="162" t="s">
        <v>1</v>
      </c>
      <c r="F195" s="163" t="s">
        <v>146</v>
      </c>
      <c r="H195" s="164">
        <v>2.8439999999999999</v>
      </c>
      <c r="I195" s="165"/>
      <c r="L195" s="161"/>
      <c r="M195" s="166"/>
      <c r="T195" s="167"/>
      <c r="AT195" s="162" t="s">
        <v>143</v>
      </c>
      <c r="AU195" s="162" t="s">
        <v>90</v>
      </c>
      <c r="AV195" s="14" t="s">
        <v>139</v>
      </c>
      <c r="AW195" s="14" t="s">
        <v>36</v>
      </c>
      <c r="AX195" s="14" t="s">
        <v>88</v>
      </c>
      <c r="AY195" s="162" t="s">
        <v>132</v>
      </c>
    </row>
    <row r="196" spans="2:65" s="1" customFormat="1" ht="33" customHeight="1">
      <c r="B196" s="31"/>
      <c r="C196" s="131" t="s">
        <v>214</v>
      </c>
      <c r="D196" s="131" t="s">
        <v>134</v>
      </c>
      <c r="E196" s="132" t="s">
        <v>215</v>
      </c>
      <c r="F196" s="133" t="s">
        <v>216</v>
      </c>
      <c r="G196" s="134" t="s">
        <v>200</v>
      </c>
      <c r="H196" s="135">
        <v>160.02199999999999</v>
      </c>
      <c r="I196" s="136"/>
      <c r="J196" s="137">
        <f>ROUND(I196*H196,2)</f>
        <v>0</v>
      </c>
      <c r="K196" s="133" t="s">
        <v>138</v>
      </c>
      <c r="L196" s="31"/>
      <c r="M196" s="138" t="s">
        <v>1</v>
      </c>
      <c r="N196" s="139" t="s">
        <v>45</v>
      </c>
      <c r="P196" s="140">
        <f>O196*H196</f>
        <v>0</v>
      </c>
      <c r="Q196" s="140">
        <v>0</v>
      </c>
      <c r="R196" s="140">
        <f>Q196*H196</f>
        <v>0</v>
      </c>
      <c r="S196" s="140">
        <v>0</v>
      </c>
      <c r="T196" s="141">
        <f>S196*H196</f>
        <v>0</v>
      </c>
      <c r="AR196" s="142" t="s">
        <v>139</v>
      </c>
      <c r="AT196" s="142" t="s">
        <v>134</v>
      </c>
      <c r="AU196" s="142" t="s">
        <v>90</v>
      </c>
      <c r="AY196" s="16" t="s">
        <v>132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6" t="s">
        <v>88</v>
      </c>
      <c r="BK196" s="143">
        <f>ROUND(I196*H196,2)</f>
        <v>0</v>
      </c>
      <c r="BL196" s="16" t="s">
        <v>139</v>
      </c>
      <c r="BM196" s="142" t="s">
        <v>217</v>
      </c>
    </row>
    <row r="197" spans="2:65" s="1" customFormat="1" ht="29.25">
      <c r="B197" s="31"/>
      <c r="D197" s="144" t="s">
        <v>141</v>
      </c>
      <c r="F197" s="145" t="s">
        <v>218</v>
      </c>
      <c r="I197" s="146"/>
      <c r="L197" s="31"/>
      <c r="M197" s="147"/>
      <c r="T197" s="55"/>
      <c r="AT197" s="16" t="s">
        <v>141</v>
      </c>
      <c r="AU197" s="16" t="s">
        <v>90</v>
      </c>
    </row>
    <row r="198" spans="2:65" s="12" customFormat="1" ht="11.25">
      <c r="B198" s="148"/>
      <c r="D198" s="144" t="s">
        <v>143</v>
      </c>
      <c r="E198" s="149" t="s">
        <v>1</v>
      </c>
      <c r="F198" s="150" t="s">
        <v>219</v>
      </c>
      <c r="H198" s="149" t="s">
        <v>1</v>
      </c>
      <c r="I198" s="151"/>
      <c r="L198" s="148"/>
      <c r="M198" s="152"/>
      <c r="T198" s="153"/>
      <c r="AT198" s="149" t="s">
        <v>143</v>
      </c>
      <c r="AU198" s="149" t="s">
        <v>90</v>
      </c>
      <c r="AV198" s="12" t="s">
        <v>88</v>
      </c>
      <c r="AW198" s="12" t="s">
        <v>36</v>
      </c>
      <c r="AX198" s="12" t="s">
        <v>80</v>
      </c>
      <c r="AY198" s="149" t="s">
        <v>132</v>
      </c>
    </row>
    <row r="199" spans="2:65" s="12" customFormat="1" ht="11.25">
      <c r="B199" s="148"/>
      <c r="D199" s="144" t="s">
        <v>143</v>
      </c>
      <c r="E199" s="149" t="s">
        <v>1</v>
      </c>
      <c r="F199" s="150" t="s">
        <v>220</v>
      </c>
      <c r="H199" s="149" t="s">
        <v>1</v>
      </c>
      <c r="I199" s="151"/>
      <c r="L199" s="148"/>
      <c r="M199" s="152"/>
      <c r="T199" s="153"/>
      <c r="AT199" s="149" t="s">
        <v>143</v>
      </c>
      <c r="AU199" s="149" t="s">
        <v>90</v>
      </c>
      <c r="AV199" s="12" t="s">
        <v>88</v>
      </c>
      <c r="AW199" s="12" t="s">
        <v>36</v>
      </c>
      <c r="AX199" s="12" t="s">
        <v>80</v>
      </c>
      <c r="AY199" s="149" t="s">
        <v>132</v>
      </c>
    </row>
    <row r="200" spans="2:65" s="13" customFormat="1" ht="11.25">
      <c r="B200" s="154"/>
      <c r="D200" s="144" t="s">
        <v>143</v>
      </c>
      <c r="E200" s="155" t="s">
        <v>1</v>
      </c>
      <c r="F200" s="156" t="s">
        <v>221</v>
      </c>
      <c r="H200" s="157">
        <v>55.65</v>
      </c>
      <c r="I200" s="158"/>
      <c r="L200" s="154"/>
      <c r="M200" s="159"/>
      <c r="T200" s="160"/>
      <c r="AT200" s="155" t="s">
        <v>143</v>
      </c>
      <c r="AU200" s="155" t="s">
        <v>90</v>
      </c>
      <c r="AV200" s="13" t="s">
        <v>90</v>
      </c>
      <c r="AW200" s="13" t="s">
        <v>36</v>
      </c>
      <c r="AX200" s="13" t="s">
        <v>80</v>
      </c>
      <c r="AY200" s="155" t="s">
        <v>132</v>
      </c>
    </row>
    <row r="201" spans="2:65" s="12" customFormat="1" ht="11.25">
      <c r="B201" s="148"/>
      <c r="D201" s="144" t="s">
        <v>143</v>
      </c>
      <c r="E201" s="149" t="s">
        <v>1</v>
      </c>
      <c r="F201" s="150" t="s">
        <v>222</v>
      </c>
      <c r="H201" s="149" t="s">
        <v>1</v>
      </c>
      <c r="I201" s="151"/>
      <c r="L201" s="148"/>
      <c r="M201" s="152"/>
      <c r="T201" s="153"/>
      <c r="AT201" s="149" t="s">
        <v>143</v>
      </c>
      <c r="AU201" s="149" t="s">
        <v>90</v>
      </c>
      <c r="AV201" s="12" t="s">
        <v>88</v>
      </c>
      <c r="AW201" s="12" t="s">
        <v>36</v>
      </c>
      <c r="AX201" s="12" t="s">
        <v>80</v>
      </c>
      <c r="AY201" s="149" t="s">
        <v>132</v>
      </c>
    </row>
    <row r="202" spans="2:65" s="13" customFormat="1" ht="11.25">
      <c r="B202" s="154"/>
      <c r="D202" s="144" t="s">
        <v>143</v>
      </c>
      <c r="E202" s="155" t="s">
        <v>1</v>
      </c>
      <c r="F202" s="156" t="s">
        <v>223</v>
      </c>
      <c r="H202" s="157">
        <v>13.4</v>
      </c>
      <c r="I202" s="158"/>
      <c r="L202" s="154"/>
      <c r="M202" s="159"/>
      <c r="T202" s="160"/>
      <c r="AT202" s="155" t="s">
        <v>143</v>
      </c>
      <c r="AU202" s="155" t="s">
        <v>90</v>
      </c>
      <c r="AV202" s="13" t="s">
        <v>90</v>
      </c>
      <c r="AW202" s="13" t="s">
        <v>36</v>
      </c>
      <c r="AX202" s="13" t="s">
        <v>80</v>
      </c>
      <c r="AY202" s="155" t="s">
        <v>132</v>
      </c>
    </row>
    <row r="203" spans="2:65" s="12" customFormat="1" ht="11.25">
      <c r="B203" s="148"/>
      <c r="D203" s="144" t="s">
        <v>143</v>
      </c>
      <c r="E203" s="149" t="s">
        <v>1</v>
      </c>
      <c r="F203" s="150" t="s">
        <v>224</v>
      </c>
      <c r="H203" s="149" t="s">
        <v>1</v>
      </c>
      <c r="I203" s="151"/>
      <c r="L203" s="148"/>
      <c r="M203" s="152"/>
      <c r="T203" s="153"/>
      <c r="AT203" s="149" t="s">
        <v>143</v>
      </c>
      <c r="AU203" s="149" t="s">
        <v>90</v>
      </c>
      <c r="AV203" s="12" t="s">
        <v>88</v>
      </c>
      <c r="AW203" s="12" t="s">
        <v>36</v>
      </c>
      <c r="AX203" s="12" t="s">
        <v>80</v>
      </c>
      <c r="AY203" s="149" t="s">
        <v>132</v>
      </c>
    </row>
    <row r="204" spans="2:65" s="13" customFormat="1" ht="11.25">
      <c r="B204" s="154"/>
      <c r="D204" s="144" t="s">
        <v>143</v>
      </c>
      <c r="E204" s="155" t="s">
        <v>1</v>
      </c>
      <c r="F204" s="156" t="s">
        <v>225</v>
      </c>
      <c r="H204" s="157">
        <v>38.988</v>
      </c>
      <c r="I204" s="158"/>
      <c r="L204" s="154"/>
      <c r="M204" s="159"/>
      <c r="T204" s="160"/>
      <c r="AT204" s="155" t="s">
        <v>143</v>
      </c>
      <c r="AU204" s="155" t="s">
        <v>90</v>
      </c>
      <c r="AV204" s="13" t="s">
        <v>90</v>
      </c>
      <c r="AW204" s="13" t="s">
        <v>36</v>
      </c>
      <c r="AX204" s="13" t="s">
        <v>80</v>
      </c>
      <c r="AY204" s="155" t="s">
        <v>132</v>
      </c>
    </row>
    <row r="205" spans="2:65" s="12" customFormat="1" ht="11.25">
      <c r="B205" s="148"/>
      <c r="D205" s="144" t="s">
        <v>143</v>
      </c>
      <c r="E205" s="149" t="s">
        <v>1</v>
      </c>
      <c r="F205" s="150" t="s">
        <v>226</v>
      </c>
      <c r="H205" s="149" t="s">
        <v>1</v>
      </c>
      <c r="I205" s="151"/>
      <c r="L205" s="148"/>
      <c r="M205" s="152"/>
      <c r="T205" s="153"/>
      <c r="AT205" s="149" t="s">
        <v>143</v>
      </c>
      <c r="AU205" s="149" t="s">
        <v>90</v>
      </c>
      <c r="AV205" s="12" t="s">
        <v>88</v>
      </c>
      <c r="AW205" s="12" t="s">
        <v>36</v>
      </c>
      <c r="AX205" s="12" t="s">
        <v>80</v>
      </c>
      <c r="AY205" s="149" t="s">
        <v>132</v>
      </c>
    </row>
    <row r="206" spans="2:65" s="13" customFormat="1" ht="11.25">
      <c r="B206" s="154"/>
      <c r="D206" s="144" t="s">
        <v>143</v>
      </c>
      <c r="E206" s="155" t="s">
        <v>1</v>
      </c>
      <c r="F206" s="156" t="s">
        <v>227</v>
      </c>
      <c r="H206" s="157">
        <v>51.984000000000002</v>
      </c>
      <c r="I206" s="158"/>
      <c r="L206" s="154"/>
      <c r="M206" s="159"/>
      <c r="T206" s="160"/>
      <c r="AT206" s="155" t="s">
        <v>143</v>
      </c>
      <c r="AU206" s="155" t="s">
        <v>90</v>
      </c>
      <c r="AV206" s="13" t="s">
        <v>90</v>
      </c>
      <c r="AW206" s="13" t="s">
        <v>36</v>
      </c>
      <c r="AX206" s="13" t="s">
        <v>80</v>
      </c>
      <c r="AY206" s="155" t="s">
        <v>132</v>
      </c>
    </row>
    <row r="207" spans="2:65" s="14" customFormat="1" ht="11.25">
      <c r="B207" s="161"/>
      <c r="D207" s="144" t="s">
        <v>143</v>
      </c>
      <c r="E207" s="162" t="s">
        <v>1</v>
      </c>
      <c r="F207" s="163" t="s">
        <v>146</v>
      </c>
      <c r="H207" s="164">
        <v>160.02199999999999</v>
      </c>
      <c r="I207" s="165"/>
      <c r="L207" s="161"/>
      <c r="M207" s="166"/>
      <c r="T207" s="167"/>
      <c r="AT207" s="162" t="s">
        <v>143</v>
      </c>
      <c r="AU207" s="162" t="s">
        <v>90</v>
      </c>
      <c r="AV207" s="14" t="s">
        <v>139</v>
      </c>
      <c r="AW207" s="14" t="s">
        <v>36</v>
      </c>
      <c r="AX207" s="14" t="s">
        <v>88</v>
      </c>
      <c r="AY207" s="162" t="s">
        <v>132</v>
      </c>
    </row>
    <row r="208" spans="2:65" s="1" customFormat="1" ht="33" customHeight="1">
      <c r="B208" s="31"/>
      <c r="C208" s="131" t="s">
        <v>8</v>
      </c>
      <c r="D208" s="131" t="s">
        <v>134</v>
      </c>
      <c r="E208" s="132" t="s">
        <v>228</v>
      </c>
      <c r="F208" s="133" t="s">
        <v>229</v>
      </c>
      <c r="G208" s="134" t="s">
        <v>200</v>
      </c>
      <c r="H208" s="135">
        <v>749.7</v>
      </c>
      <c r="I208" s="136"/>
      <c r="J208" s="137">
        <f>ROUND(I208*H208,2)</f>
        <v>0</v>
      </c>
      <c r="K208" s="133" t="s">
        <v>138</v>
      </c>
      <c r="L208" s="31"/>
      <c r="M208" s="138" t="s">
        <v>1</v>
      </c>
      <c r="N208" s="139" t="s">
        <v>45</v>
      </c>
      <c r="P208" s="140">
        <f>O208*H208</f>
        <v>0</v>
      </c>
      <c r="Q208" s="140">
        <v>0</v>
      </c>
      <c r="R208" s="140">
        <f>Q208*H208</f>
        <v>0</v>
      </c>
      <c r="S208" s="140">
        <v>0</v>
      </c>
      <c r="T208" s="141">
        <f>S208*H208</f>
        <v>0</v>
      </c>
      <c r="AR208" s="142" t="s">
        <v>139</v>
      </c>
      <c r="AT208" s="142" t="s">
        <v>134</v>
      </c>
      <c r="AU208" s="142" t="s">
        <v>90</v>
      </c>
      <c r="AY208" s="16" t="s">
        <v>132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6" t="s">
        <v>88</v>
      </c>
      <c r="BK208" s="143">
        <f>ROUND(I208*H208,2)</f>
        <v>0</v>
      </c>
      <c r="BL208" s="16" t="s">
        <v>139</v>
      </c>
      <c r="BM208" s="142" t="s">
        <v>230</v>
      </c>
    </row>
    <row r="209" spans="2:65" s="1" customFormat="1" ht="29.25">
      <c r="B209" s="31"/>
      <c r="D209" s="144" t="s">
        <v>141</v>
      </c>
      <c r="F209" s="145" t="s">
        <v>231</v>
      </c>
      <c r="I209" s="146"/>
      <c r="L209" s="31"/>
      <c r="M209" s="147"/>
      <c r="T209" s="55"/>
      <c r="AT209" s="16" t="s">
        <v>141</v>
      </c>
      <c r="AU209" s="16" t="s">
        <v>90</v>
      </c>
    </row>
    <row r="210" spans="2:65" s="12" customFormat="1" ht="11.25">
      <c r="B210" s="148"/>
      <c r="D210" s="144" t="s">
        <v>143</v>
      </c>
      <c r="E210" s="149" t="s">
        <v>1</v>
      </c>
      <c r="F210" s="150" t="s">
        <v>232</v>
      </c>
      <c r="H210" s="149" t="s">
        <v>1</v>
      </c>
      <c r="I210" s="151"/>
      <c r="L210" s="148"/>
      <c r="M210" s="152"/>
      <c r="T210" s="153"/>
      <c r="AT210" s="149" t="s">
        <v>143</v>
      </c>
      <c r="AU210" s="149" t="s">
        <v>90</v>
      </c>
      <c r="AV210" s="12" t="s">
        <v>88</v>
      </c>
      <c r="AW210" s="12" t="s">
        <v>36</v>
      </c>
      <c r="AX210" s="12" t="s">
        <v>80</v>
      </c>
      <c r="AY210" s="149" t="s">
        <v>132</v>
      </c>
    </row>
    <row r="211" spans="2:65" s="12" customFormat="1" ht="11.25">
      <c r="B211" s="148"/>
      <c r="D211" s="144" t="s">
        <v>143</v>
      </c>
      <c r="E211" s="149" t="s">
        <v>1</v>
      </c>
      <c r="F211" s="150" t="s">
        <v>233</v>
      </c>
      <c r="H211" s="149" t="s">
        <v>1</v>
      </c>
      <c r="I211" s="151"/>
      <c r="L211" s="148"/>
      <c r="M211" s="152"/>
      <c r="T211" s="153"/>
      <c r="AT211" s="149" t="s">
        <v>143</v>
      </c>
      <c r="AU211" s="149" t="s">
        <v>90</v>
      </c>
      <c r="AV211" s="12" t="s">
        <v>88</v>
      </c>
      <c r="AW211" s="12" t="s">
        <v>36</v>
      </c>
      <c r="AX211" s="12" t="s">
        <v>80</v>
      </c>
      <c r="AY211" s="149" t="s">
        <v>132</v>
      </c>
    </row>
    <row r="212" spans="2:65" s="13" customFormat="1" ht="11.25">
      <c r="B212" s="154"/>
      <c r="D212" s="144" t="s">
        <v>143</v>
      </c>
      <c r="E212" s="155" t="s">
        <v>1</v>
      </c>
      <c r="F212" s="156" t="s">
        <v>234</v>
      </c>
      <c r="H212" s="157">
        <v>270.89999999999998</v>
      </c>
      <c r="I212" s="158"/>
      <c r="L212" s="154"/>
      <c r="M212" s="159"/>
      <c r="T212" s="160"/>
      <c r="AT212" s="155" t="s">
        <v>143</v>
      </c>
      <c r="AU212" s="155" t="s">
        <v>90</v>
      </c>
      <c r="AV212" s="13" t="s">
        <v>90</v>
      </c>
      <c r="AW212" s="13" t="s">
        <v>36</v>
      </c>
      <c r="AX212" s="13" t="s">
        <v>80</v>
      </c>
      <c r="AY212" s="155" t="s">
        <v>132</v>
      </c>
    </row>
    <row r="213" spans="2:65" s="12" customFormat="1" ht="11.25">
      <c r="B213" s="148"/>
      <c r="D213" s="144" t="s">
        <v>143</v>
      </c>
      <c r="E213" s="149" t="s">
        <v>1</v>
      </c>
      <c r="F213" s="150" t="s">
        <v>235</v>
      </c>
      <c r="H213" s="149" t="s">
        <v>1</v>
      </c>
      <c r="I213" s="151"/>
      <c r="L213" s="148"/>
      <c r="M213" s="152"/>
      <c r="T213" s="153"/>
      <c r="AT213" s="149" t="s">
        <v>143</v>
      </c>
      <c r="AU213" s="149" t="s">
        <v>90</v>
      </c>
      <c r="AV213" s="12" t="s">
        <v>88</v>
      </c>
      <c r="AW213" s="12" t="s">
        <v>36</v>
      </c>
      <c r="AX213" s="12" t="s">
        <v>80</v>
      </c>
      <c r="AY213" s="149" t="s">
        <v>132</v>
      </c>
    </row>
    <row r="214" spans="2:65" s="13" customFormat="1" ht="11.25">
      <c r="B214" s="154"/>
      <c r="D214" s="144" t="s">
        <v>143</v>
      </c>
      <c r="E214" s="155" t="s">
        <v>1</v>
      </c>
      <c r="F214" s="156" t="s">
        <v>236</v>
      </c>
      <c r="H214" s="157">
        <v>93.24</v>
      </c>
      <c r="I214" s="158"/>
      <c r="L214" s="154"/>
      <c r="M214" s="159"/>
      <c r="T214" s="160"/>
      <c r="AT214" s="155" t="s">
        <v>143</v>
      </c>
      <c r="AU214" s="155" t="s">
        <v>90</v>
      </c>
      <c r="AV214" s="13" t="s">
        <v>90</v>
      </c>
      <c r="AW214" s="13" t="s">
        <v>36</v>
      </c>
      <c r="AX214" s="13" t="s">
        <v>80</v>
      </c>
      <c r="AY214" s="155" t="s">
        <v>132</v>
      </c>
    </row>
    <row r="215" spans="2:65" s="12" customFormat="1" ht="11.25">
      <c r="B215" s="148"/>
      <c r="D215" s="144" t="s">
        <v>143</v>
      </c>
      <c r="E215" s="149" t="s">
        <v>1</v>
      </c>
      <c r="F215" s="150" t="s">
        <v>237</v>
      </c>
      <c r="H215" s="149" t="s">
        <v>1</v>
      </c>
      <c r="I215" s="151"/>
      <c r="L215" s="148"/>
      <c r="M215" s="152"/>
      <c r="T215" s="153"/>
      <c r="AT215" s="149" t="s">
        <v>143</v>
      </c>
      <c r="AU215" s="149" t="s">
        <v>90</v>
      </c>
      <c r="AV215" s="12" t="s">
        <v>88</v>
      </c>
      <c r="AW215" s="12" t="s">
        <v>36</v>
      </c>
      <c r="AX215" s="12" t="s">
        <v>80</v>
      </c>
      <c r="AY215" s="149" t="s">
        <v>132</v>
      </c>
    </row>
    <row r="216" spans="2:65" s="13" customFormat="1" ht="11.25">
      <c r="B216" s="154"/>
      <c r="D216" s="144" t="s">
        <v>143</v>
      </c>
      <c r="E216" s="155" t="s">
        <v>1</v>
      </c>
      <c r="F216" s="156" t="s">
        <v>238</v>
      </c>
      <c r="H216" s="157">
        <v>373.32</v>
      </c>
      <c r="I216" s="158"/>
      <c r="L216" s="154"/>
      <c r="M216" s="159"/>
      <c r="T216" s="160"/>
      <c r="AT216" s="155" t="s">
        <v>143</v>
      </c>
      <c r="AU216" s="155" t="s">
        <v>90</v>
      </c>
      <c r="AV216" s="13" t="s">
        <v>90</v>
      </c>
      <c r="AW216" s="13" t="s">
        <v>36</v>
      </c>
      <c r="AX216" s="13" t="s">
        <v>80</v>
      </c>
      <c r="AY216" s="155" t="s">
        <v>132</v>
      </c>
    </row>
    <row r="217" spans="2:65" s="12" customFormat="1" ht="11.25">
      <c r="B217" s="148"/>
      <c r="D217" s="144" t="s">
        <v>143</v>
      </c>
      <c r="E217" s="149" t="s">
        <v>1</v>
      </c>
      <c r="F217" s="150" t="s">
        <v>195</v>
      </c>
      <c r="H217" s="149" t="s">
        <v>1</v>
      </c>
      <c r="I217" s="151"/>
      <c r="L217" s="148"/>
      <c r="M217" s="152"/>
      <c r="T217" s="153"/>
      <c r="AT217" s="149" t="s">
        <v>143</v>
      </c>
      <c r="AU217" s="149" t="s">
        <v>90</v>
      </c>
      <c r="AV217" s="12" t="s">
        <v>88</v>
      </c>
      <c r="AW217" s="12" t="s">
        <v>36</v>
      </c>
      <c r="AX217" s="12" t="s">
        <v>80</v>
      </c>
      <c r="AY217" s="149" t="s">
        <v>132</v>
      </c>
    </row>
    <row r="218" spans="2:65" s="13" customFormat="1" ht="11.25">
      <c r="B218" s="154"/>
      <c r="D218" s="144" t="s">
        <v>143</v>
      </c>
      <c r="E218" s="155" t="s">
        <v>1</v>
      </c>
      <c r="F218" s="156" t="s">
        <v>239</v>
      </c>
      <c r="H218" s="157">
        <v>12.24</v>
      </c>
      <c r="I218" s="158"/>
      <c r="L218" s="154"/>
      <c r="M218" s="159"/>
      <c r="T218" s="160"/>
      <c r="AT218" s="155" t="s">
        <v>143</v>
      </c>
      <c r="AU218" s="155" t="s">
        <v>90</v>
      </c>
      <c r="AV218" s="13" t="s">
        <v>90</v>
      </c>
      <c r="AW218" s="13" t="s">
        <v>36</v>
      </c>
      <c r="AX218" s="13" t="s">
        <v>80</v>
      </c>
      <c r="AY218" s="155" t="s">
        <v>132</v>
      </c>
    </row>
    <row r="219" spans="2:65" s="14" customFormat="1" ht="11.25">
      <c r="B219" s="161"/>
      <c r="D219" s="144" t="s">
        <v>143</v>
      </c>
      <c r="E219" s="162" t="s">
        <v>1</v>
      </c>
      <c r="F219" s="163" t="s">
        <v>146</v>
      </c>
      <c r="H219" s="164">
        <v>749.7</v>
      </c>
      <c r="I219" s="165"/>
      <c r="L219" s="161"/>
      <c r="M219" s="166"/>
      <c r="T219" s="167"/>
      <c r="AT219" s="162" t="s">
        <v>143</v>
      </c>
      <c r="AU219" s="162" t="s">
        <v>90</v>
      </c>
      <c r="AV219" s="14" t="s">
        <v>139</v>
      </c>
      <c r="AW219" s="14" t="s">
        <v>36</v>
      </c>
      <c r="AX219" s="14" t="s">
        <v>88</v>
      </c>
      <c r="AY219" s="162" t="s">
        <v>132</v>
      </c>
    </row>
    <row r="220" spans="2:65" s="1" customFormat="1" ht="44.25" customHeight="1">
      <c r="B220" s="31"/>
      <c r="C220" s="131" t="s">
        <v>240</v>
      </c>
      <c r="D220" s="131" t="s">
        <v>134</v>
      </c>
      <c r="E220" s="132" t="s">
        <v>241</v>
      </c>
      <c r="F220" s="133" t="s">
        <v>242</v>
      </c>
      <c r="G220" s="134" t="s">
        <v>165</v>
      </c>
      <c r="H220" s="135">
        <v>34</v>
      </c>
      <c r="I220" s="136"/>
      <c r="J220" s="137">
        <f>ROUND(I220*H220,2)</f>
        <v>0</v>
      </c>
      <c r="K220" s="133" t="s">
        <v>138</v>
      </c>
      <c r="L220" s="31"/>
      <c r="M220" s="138" t="s">
        <v>1</v>
      </c>
      <c r="N220" s="139" t="s">
        <v>45</v>
      </c>
      <c r="P220" s="140">
        <f>O220*H220</f>
        <v>0</v>
      </c>
      <c r="Q220" s="140">
        <v>1.6E-2</v>
      </c>
      <c r="R220" s="140">
        <f>Q220*H220</f>
        <v>0.54400000000000004</v>
      </c>
      <c r="S220" s="140">
        <v>0</v>
      </c>
      <c r="T220" s="141">
        <f>S220*H220</f>
        <v>0</v>
      </c>
      <c r="AR220" s="142" t="s">
        <v>139</v>
      </c>
      <c r="AT220" s="142" t="s">
        <v>134</v>
      </c>
      <c r="AU220" s="142" t="s">
        <v>90</v>
      </c>
      <c r="AY220" s="16" t="s">
        <v>132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6" t="s">
        <v>88</v>
      </c>
      <c r="BK220" s="143">
        <f>ROUND(I220*H220,2)</f>
        <v>0</v>
      </c>
      <c r="BL220" s="16" t="s">
        <v>139</v>
      </c>
      <c r="BM220" s="142" t="s">
        <v>243</v>
      </c>
    </row>
    <row r="221" spans="2:65" s="1" customFormat="1" ht="29.25">
      <c r="B221" s="31"/>
      <c r="D221" s="144" t="s">
        <v>141</v>
      </c>
      <c r="F221" s="145" t="s">
        <v>242</v>
      </c>
      <c r="I221" s="146"/>
      <c r="L221" s="31"/>
      <c r="M221" s="147"/>
      <c r="T221" s="55"/>
      <c r="AT221" s="16" t="s">
        <v>141</v>
      </c>
      <c r="AU221" s="16" t="s">
        <v>90</v>
      </c>
    </row>
    <row r="222" spans="2:65" s="1" customFormat="1" ht="19.5">
      <c r="B222" s="31"/>
      <c r="D222" s="144" t="s">
        <v>244</v>
      </c>
      <c r="F222" s="168" t="s">
        <v>245</v>
      </c>
      <c r="I222" s="146"/>
      <c r="L222" s="31"/>
      <c r="M222" s="147"/>
      <c r="T222" s="55"/>
      <c r="AT222" s="16" t="s">
        <v>244</v>
      </c>
      <c r="AU222" s="16" t="s">
        <v>90</v>
      </c>
    </row>
    <row r="223" spans="2:65" s="12" customFormat="1" ht="11.25">
      <c r="B223" s="148"/>
      <c r="D223" s="144" t="s">
        <v>143</v>
      </c>
      <c r="E223" s="149" t="s">
        <v>1</v>
      </c>
      <c r="F223" s="150" t="s">
        <v>246</v>
      </c>
      <c r="H223" s="149" t="s">
        <v>1</v>
      </c>
      <c r="I223" s="151"/>
      <c r="L223" s="148"/>
      <c r="M223" s="152"/>
      <c r="T223" s="153"/>
      <c r="AT223" s="149" t="s">
        <v>143</v>
      </c>
      <c r="AU223" s="149" t="s">
        <v>90</v>
      </c>
      <c r="AV223" s="12" t="s">
        <v>88</v>
      </c>
      <c r="AW223" s="12" t="s">
        <v>36</v>
      </c>
      <c r="AX223" s="12" t="s">
        <v>80</v>
      </c>
      <c r="AY223" s="149" t="s">
        <v>132</v>
      </c>
    </row>
    <row r="224" spans="2:65" s="13" customFormat="1" ht="11.25">
      <c r="B224" s="154"/>
      <c r="D224" s="144" t="s">
        <v>143</v>
      </c>
      <c r="E224" s="155" t="s">
        <v>1</v>
      </c>
      <c r="F224" s="156" t="s">
        <v>247</v>
      </c>
      <c r="H224" s="157">
        <v>34</v>
      </c>
      <c r="I224" s="158"/>
      <c r="L224" s="154"/>
      <c r="M224" s="159"/>
      <c r="T224" s="160"/>
      <c r="AT224" s="155" t="s">
        <v>143</v>
      </c>
      <c r="AU224" s="155" t="s">
        <v>90</v>
      </c>
      <c r="AV224" s="13" t="s">
        <v>90</v>
      </c>
      <c r="AW224" s="13" t="s">
        <v>36</v>
      </c>
      <c r="AX224" s="13" t="s">
        <v>80</v>
      </c>
      <c r="AY224" s="155" t="s">
        <v>132</v>
      </c>
    </row>
    <row r="225" spans="2:65" s="14" customFormat="1" ht="11.25">
      <c r="B225" s="161"/>
      <c r="D225" s="144" t="s">
        <v>143</v>
      </c>
      <c r="E225" s="162" t="s">
        <v>1</v>
      </c>
      <c r="F225" s="163" t="s">
        <v>146</v>
      </c>
      <c r="H225" s="164">
        <v>34</v>
      </c>
      <c r="I225" s="165"/>
      <c r="L225" s="161"/>
      <c r="M225" s="166"/>
      <c r="T225" s="167"/>
      <c r="AT225" s="162" t="s">
        <v>143</v>
      </c>
      <c r="AU225" s="162" t="s">
        <v>90</v>
      </c>
      <c r="AV225" s="14" t="s">
        <v>139</v>
      </c>
      <c r="AW225" s="14" t="s">
        <v>36</v>
      </c>
      <c r="AX225" s="14" t="s">
        <v>88</v>
      </c>
      <c r="AY225" s="162" t="s">
        <v>132</v>
      </c>
    </row>
    <row r="226" spans="2:65" s="1" customFormat="1" ht="37.9" customHeight="1">
      <c r="B226" s="31"/>
      <c r="C226" s="169" t="s">
        <v>248</v>
      </c>
      <c r="D226" s="169" t="s">
        <v>249</v>
      </c>
      <c r="E226" s="170" t="s">
        <v>250</v>
      </c>
      <c r="F226" s="171" t="s">
        <v>251</v>
      </c>
      <c r="G226" s="172" t="s">
        <v>165</v>
      </c>
      <c r="H226" s="173">
        <v>34</v>
      </c>
      <c r="I226" s="174"/>
      <c r="J226" s="175">
        <f>ROUND(I226*H226,2)</f>
        <v>0</v>
      </c>
      <c r="K226" s="171" t="s">
        <v>1</v>
      </c>
      <c r="L226" s="176"/>
      <c r="M226" s="177" t="s">
        <v>1</v>
      </c>
      <c r="N226" s="178" t="s">
        <v>45</v>
      </c>
      <c r="P226" s="140">
        <f>O226*H226</f>
        <v>0</v>
      </c>
      <c r="Q226" s="140">
        <v>0</v>
      </c>
      <c r="R226" s="140">
        <f>Q226*H226</f>
        <v>0</v>
      </c>
      <c r="S226" s="140">
        <v>0</v>
      </c>
      <c r="T226" s="141">
        <f>S226*H226</f>
        <v>0</v>
      </c>
      <c r="AR226" s="142" t="s">
        <v>185</v>
      </c>
      <c r="AT226" s="142" t="s">
        <v>249</v>
      </c>
      <c r="AU226" s="142" t="s">
        <v>90</v>
      </c>
      <c r="AY226" s="16" t="s">
        <v>132</v>
      </c>
      <c r="BE226" s="143">
        <f>IF(N226="základní",J226,0)</f>
        <v>0</v>
      </c>
      <c r="BF226" s="143">
        <f>IF(N226="snížená",J226,0)</f>
        <v>0</v>
      </c>
      <c r="BG226" s="143">
        <f>IF(N226="zákl. přenesená",J226,0)</f>
        <v>0</v>
      </c>
      <c r="BH226" s="143">
        <f>IF(N226="sníž. přenesená",J226,0)</f>
        <v>0</v>
      </c>
      <c r="BI226" s="143">
        <f>IF(N226="nulová",J226,0)</f>
        <v>0</v>
      </c>
      <c r="BJ226" s="16" t="s">
        <v>88</v>
      </c>
      <c r="BK226" s="143">
        <f>ROUND(I226*H226,2)</f>
        <v>0</v>
      </c>
      <c r="BL226" s="16" t="s">
        <v>139</v>
      </c>
      <c r="BM226" s="142" t="s">
        <v>252</v>
      </c>
    </row>
    <row r="227" spans="2:65" s="1" customFormat="1" ht="19.5">
      <c r="B227" s="31"/>
      <c r="D227" s="144" t="s">
        <v>141</v>
      </c>
      <c r="F227" s="145" t="s">
        <v>251</v>
      </c>
      <c r="I227" s="146"/>
      <c r="L227" s="31"/>
      <c r="M227" s="147"/>
      <c r="T227" s="55"/>
      <c r="AT227" s="16" t="s">
        <v>141</v>
      </c>
      <c r="AU227" s="16" t="s">
        <v>90</v>
      </c>
    </row>
    <row r="228" spans="2:65" s="1" customFormat="1" ht="19.5">
      <c r="B228" s="31"/>
      <c r="D228" s="144" t="s">
        <v>244</v>
      </c>
      <c r="F228" s="168" t="s">
        <v>253</v>
      </c>
      <c r="I228" s="146"/>
      <c r="L228" s="31"/>
      <c r="M228" s="147"/>
      <c r="T228" s="55"/>
      <c r="AT228" s="16" t="s">
        <v>244</v>
      </c>
      <c r="AU228" s="16" t="s">
        <v>90</v>
      </c>
    </row>
    <row r="229" spans="2:65" s="12" customFormat="1" ht="11.25">
      <c r="B229" s="148"/>
      <c r="D229" s="144" t="s">
        <v>143</v>
      </c>
      <c r="E229" s="149" t="s">
        <v>1</v>
      </c>
      <c r="F229" s="150" t="s">
        <v>246</v>
      </c>
      <c r="H229" s="149" t="s">
        <v>1</v>
      </c>
      <c r="I229" s="151"/>
      <c r="L229" s="148"/>
      <c r="M229" s="152"/>
      <c r="T229" s="153"/>
      <c r="AT229" s="149" t="s">
        <v>143</v>
      </c>
      <c r="AU229" s="149" t="s">
        <v>90</v>
      </c>
      <c r="AV229" s="12" t="s">
        <v>88</v>
      </c>
      <c r="AW229" s="12" t="s">
        <v>36</v>
      </c>
      <c r="AX229" s="12" t="s">
        <v>80</v>
      </c>
      <c r="AY229" s="149" t="s">
        <v>132</v>
      </c>
    </row>
    <row r="230" spans="2:65" s="13" customFormat="1" ht="11.25">
      <c r="B230" s="154"/>
      <c r="D230" s="144" t="s">
        <v>143</v>
      </c>
      <c r="E230" s="155" t="s">
        <v>1</v>
      </c>
      <c r="F230" s="156" t="s">
        <v>247</v>
      </c>
      <c r="H230" s="157">
        <v>34</v>
      </c>
      <c r="I230" s="158"/>
      <c r="L230" s="154"/>
      <c r="M230" s="159"/>
      <c r="T230" s="160"/>
      <c r="AT230" s="155" t="s">
        <v>143</v>
      </c>
      <c r="AU230" s="155" t="s">
        <v>90</v>
      </c>
      <c r="AV230" s="13" t="s">
        <v>90</v>
      </c>
      <c r="AW230" s="13" t="s">
        <v>36</v>
      </c>
      <c r="AX230" s="13" t="s">
        <v>80</v>
      </c>
      <c r="AY230" s="155" t="s">
        <v>132</v>
      </c>
    </row>
    <row r="231" spans="2:65" s="14" customFormat="1" ht="11.25">
      <c r="B231" s="161"/>
      <c r="D231" s="144" t="s">
        <v>143</v>
      </c>
      <c r="E231" s="162" t="s">
        <v>1</v>
      </c>
      <c r="F231" s="163" t="s">
        <v>146</v>
      </c>
      <c r="H231" s="164">
        <v>34</v>
      </c>
      <c r="I231" s="165"/>
      <c r="L231" s="161"/>
      <c r="M231" s="166"/>
      <c r="T231" s="167"/>
      <c r="AT231" s="162" t="s">
        <v>143</v>
      </c>
      <c r="AU231" s="162" t="s">
        <v>90</v>
      </c>
      <c r="AV231" s="14" t="s">
        <v>139</v>
      </c>
      <c r="AW231" s="14" t="s">
        <v>36</v>
      </c>
      <c r="AX231" s="14" t="s">
        <v>88</v>
      </c>
      <c r="AY231" s="162" t="s">
        <v>132</v>
      </c>
    </row>
    <row r="232" spans="2:65" s="1" customFormat="1" ht="24.2" customHeight="1">
      <c r="B232" s="31"/>
      <c r="C232" s="169" t="s">
        <v>254</v>
      </c>
      <c r="D232" s="169" t="s">
        <v>249</v>
      </c>
      <c r="E232" s="170" t="s">
        <v>255</v>
      </c>
      <c r="F232" s="171" t="s">
        <v>256</v>
      </c>
      <c r="G232" s="172" t="s">
        <v>257</v>
      </c>
      <c r="H232" s="173">
        <v>2</v>
      </c>
      <c r="I232" s="174"/>
      <c r="J232" s="175">
        <f>ROUND(I232*H232,2)</f>
        <v>0</v>
      </c>
      <c r="K232" s="171" t="s">
        <v>138</v>
      </c>
      <c r="L232" s="176"/>
      <c r="M232" s="177" t="s">
        <v>1</v>
      </c>
      <c r="N232" s="178" t="s">
        <v>45</v>
      </c>
      <c r="P232" s="140">
        <f>O232*H232</f>
        <v>0</v>
      </c>
      <c r="Q232" s="140">
        <v>2.66E-3</v>
      </c>
      <c r="R232" s="140">
        <f>Q232*H232</f>
        <v>5.3200000000000001E-3</v>
      </c>
      <c r="S232" s="140">
        <v>0</v>
      </c>
      <c r="T232" s="141">
        <f>S232*H232</f>
        <v>0</v>
      </c>
      <c r="AR232" s="142" t="s">
        <v>185</v>
      </c>
      <c r="AT232" s="142" t="s">
        <v>249</v>
      </c>
      <c r="AU232" s="142" t="s">
        <v>90</v>
      </c>
      <c r="AY232" s="16" t="s">
        <v>132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6" t="s">
        <v>88</v>
      </c>
      <c r="BK232" s="143">
        <f>ROUND(I232*H232,2)</f>
        <v>0</v>
      </c>
      <c r="BL232" s="16" t="s">
        <v>139</v>
      </c>
      <c r="BM232" s="142" t="s">
        <v>258</v>
      </c>
    </row>
    <row r="233" spans="2:65" s="1" customFormat="1" ht="11.25">
      <c r="B233" s="31"/>
      <c r="D233" s="144" t="s">
        <v>141</v>
      </c>
      <c r="F233" s="145" t="s">
        <v>256</v>
      </c>
      <c r="I233" s="146"/>
      <c r="L233" s="31"/>
      <c r="M233" s="147"/>
      <c r="T233" s="55"/>
      <c r="AT233" s="16" t="s">
        <v>141</v>
      </c>
      <c r="AU233" s="16" t="s">
        <v>90</v>
      </c>
    </row>
    <row r="234" spans="2:65" s="12" customFormat="1" ht="11.25">
      <c r="B234" s="148"/>
      <c r="D234" s="144" t="s">
        <v>143</v>
      </c>
      <c r="E234" s="149" t="s">
        <v>1</v>
      </c>
      <c r="F234" s="150" t="s">
        <v>259</v>
      </c>
      <c r="H234" s="149" t="s">
        <v>1</v>
      </c>
      <c r="I234" s="151"/>
      <c r="L234" s="148"/>
      <c r="M234" s="152"/>
      <c r="T234" s="153"/>
      <c r="AT234" s="149" t="s">
        <v>143</v>
      </c>
      <c r="AU234" s="149" t="s">
        <v>90</v>
      </c>
      <c r="AV234" s="12" t="s">
        <v>88</v>
      </c>
      <c r="AW234" s="12" t="s">
        <v>36</v>
      </c>
      <c r="AX234" s="12" t="s">
        <v>80</v>
      </c>
      <c r="AY234" s="149" t="s">
        <v>132</v>
      </c>
    </row>
    <row r="235" spans="2:65" s="13" customFormat="1" ht="11.25">
      <c r="B235" s="154"/>
      <c r="D235" s="144" t="s">
        <v>143</v>
      </c>
      <c r="E235" s="155" t="s">
        <v>1</v>
      </c>
      <c r="F235" s="156" t="s">
        <v>90</v>
      </c>
      <c r="H235" s="157">
        <v>2</v>
      </c>
      <c r="I235" s="158"/>
      <c r="L235" s="154"/>
      <c r="M235" s="159"/>
      <c r="T235" s="160"/>
      <c r="AT235" s="155" t="s">
        <v>143</v>
      </c>
      <c r="AU235" s="155" t="s">
        <v>90</v>
      </c>
      <c r="AV235" s="13" t="s">
        <v>90</v>
      </c>
      <c r="AW235" s="13" t="s">
        <v>36</v>
      </c>
      <c r="AX235" s="13" t="s">
        <v>80</v>
      </c>
      <c r="AY235" s="155" t="s">
        <v>132</v>
      </c>
    </row>
    <row r="236" spans="2:65" s="14" customFormat="1" ht="11.25">
      <c r="B236" s="161"/>
      <c r="D236" s="144" t="s">
        <v>143</v>
      </c>
      <c r="E236" s="162" t="s">
        <v>1</v>
      </c>
      <c r="F236" s="163" t="s">
        <v>146</v>
      </c>
      <c r="H236" s="164">
        <v>2</v>
      </c>
      <c r="I236" s="165"/>
      <c r="L236" s="161"/>
      <c r="M236" s="166"/>
      <c r="T236" s="167"/>
      <c r="AT236" s="162" t="s">
        <v>143</v>
      </c>
      <c r="AU236" s="162" t="s">
        <v>90</v>
      </c>
      <c r="AV236" s="14" t="s">
        <v>139</v>
      </c>
      <c r="AW236" s="14" t="s">
        <v>36</v>
      </c>
      <c r="AX236" s="14" t="s">
        <v>88</v>
      </c>
      <c r="AY236" s="162" t="s">
        <v>132</v>
      </c>
    </row>
    <row r="237" spans="2:65" s="1" customFormat="1" ht="21.75" customHeight="1">
      <c r="B237" s="31"/>
      <c r="C237" s="131" t="s">
        <v>260</v>
      </c>
      <c r="D237" s="131" t="s">
        <v>134</v>
      </c>
      <c r="E237" s="132" t="s">
        <v>261</v>
      </c>
      <c r="F237" s="133" t="s">
        <v>262</v>
      </c>
      <c r="G237" s="134" t="s">
        <v>137</v>
      </c>
      <c r="H237" s="135">
        <v>1227.3</v>
      </c>
      <c r="I237" s="136"/>
      <c r="J237" s="137">
        <f>ROUND(I237*H237,2)</f>
        <v>0</v>
      </c>
      <c r="K237" s="133" t="s">
        <v>138</v>
      </c>
      <c r="L237" s="31"/>
      <c r="M237" s="138" t="s">
        <v>1</v>
      </c>
      <c r="N237" s="139" t="s">
        <v>45</v>
      </c>
      <c r="P237" s="140">
        <f>O237*H237</f>
        <v>0</v>
      </c>
      <c r="Q237" s="140">
        <v>8.4000000000000003E-4</v>
      </c>
      <c r="R237" s="140">
        <f>Q237*H237</f>
        <v>1.030932</v>
      </c>
      <c r="S237" s="140">
        <v>0</v>
      </c>
      <c r="T237" s="141">
        <f>S237*H237</f>
        <v>0</v>
      </c>
      <c r="AR237" s="142" t="s">
        <v>139</v>
      </c>
      <c r="AT237" s="142" t="s">
        <v>134</v>
      </c>
      <c r="AU237" s="142" t="s">
        <v>90</v>
      </c>
      <c r="AY237" s="16" t="s">
        <v>132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6" t="s">
        <v>88</v>
      </c>
      <c r="BK237" s="143">
        <f>ROUND(I237*H237,2)</f>
        <v>0</v>
      </c>
      <c r="BL237" s="16" t="s">
        <v>139</v>
      </c>
      <c r="BM237" s="142" t="s">
        <v>263</v>
      </c>
    </row>
    <row r="238" spans="2:65" s="1" customFormat="1" ht="29.25">
      <c r="B238" s="31"/>
      <c r="D238" s="144" t="s">
        <v>141</v>
      </c>
      <c r="F238" s="145" t="s">
        <v>264</v>
      </c>
      <c r="I238" s="146"/>
      <c r="L238" s="31"/>
      <c r="M238" s="147"/>
      <c r="T238" s="55"/>
      <c r="AT238" s="16" t="s">
        <v>141</v>
      </c>
      <c r="AU238" s="16" t="s">
        <v>90</v>
      </c>
    </row>
    <row r="239" spans="2:65" s="12" customFormat="1" ht="11.25">
      <c r="B239" s="148"/>
      <c r="D239" s="144" t="s">
        <v>143</v>
      </c>
      <c r="E239" s="149" t="s">
        <v>1</v>
      </c>
      <c r="F239" s="150" t="s">
        <v>232</v>
      </c>
      <c r="H239" s="149" t="s">
        <v>1</v>
      </c>
      <c r="I239" s="151"/>
      <c r="L239" s="148"/>
      <c r="M239" s="152"/>
      <c r="T239" s="153"/>
      <c r="AT239" s="149" t="s">
        <v>143</v>
      </c>
      <c r="AU239" s="149" t="s">
        <v>90</v>
      </c>
      <c r="AV239" s="12" t="s">
        <v>88</v>
      </c>
      <c r="AW239" s="12" t="s">
        <v>36</v>
      </c>
      <c r="AX239" s="12" t="s">
        <v>80</v>
      </c>
      <c r="AY239" s="149" t="s">
        <v>132</v>
      </c>
    </row>
    <row r="240" spans="2:65" s="12" customFormat="1" ht="11.25">
      <c r="B240" s="148"/>
      <c r="D240" s="144" t="s">
        <v>143</v>
      </c>
      <c r="E240" s="149" t="s">
        <v>1</v>
      </c>
      <c r="F240" s="150" t="s">
        <v>233</v>
      </c>
      <c r="H240" s="149" t="s">
        <v>1</v>
      </c>
      <c r="I240" s="151"/>
      <c r="L240" s="148"/>
      <c r="M240" s="152"/>
      <c r="T240" s="153"/>
      <c r="AT240" s="149" t="s">
        <v>143</v>
      </c>
      <c r="AU240" s="149" t="s">
        <v>90</v>
      </c>
      <c r="AV240" s="12" t="s">
        <v>88</v>
      </c>
      <c r="AW240" s="12" t="s">
        <v>36</v>
      </c>
      <c r="AX240" s="12" t="s">
        <v>80</v>
      </c>
      <c r="AY240" s="149" t="s">
        <v>132</v>
      </c>
    </row>
    <row r="241" spans="2:65" s="13" customFormat="1" ht="11.25">
      <c r="B241" s="154"/>
      <c r="D241" s="144" t="s">
        <v>143</v>
      </c>
      <c r="E241" s="155" t="s">
        <v>1</v>
      </c>
      <c r="F241" s="156" t="s">
        <v>265</v>
      </c>
      <c r="H241" s="157">
        <v>451.5</v>
      </c>
      <c r="I241" s="158"/>
      <c r="L241" s="154"/>
      <c r="M241" s="159"/>
      <c r="T241" s="160"/>
      <c r="AT241" s="155" t="s">
        <v>143</v>
      </c>
      <c r="AU241" s="155" t="s">
        <v>90</v>
      </c>
      <c r="AV241" s="13" t="s">
        <v>90</v>
      </c>
      <c r="AW241" s="13" t="s">
        <v>36</v>
      </c>
      <c r="AX241" s="13" t="s">
        <v>80</v>
      </c>
      <c r="AY241" s="155" t="s">
        <v>132</v>
      </c>
    </row>
    <row r="242" spans="2:65" s="12" customFormat="1" ht="11.25">
      <c r="B242" s="148"/>
      <c r="D242" s="144" t="s">
        <v>143</v>
      </c>
      <c r="E242" s="149" t="s">
        <v>1</v>
      </c>
      <c r="F242" s="150" t="s">
        <v>235</v>
      </c>
      <c r="H242" s="149" t="s">
        <v>1</v>
      </c>
      <c r="I242" s="151"/>
      <c r="L242" s="148"/>
      <c r="M242" s="152"/>
      <c r="T242" s="153"/>
      <c r="AT242" s="149" t="s">
        <v>143</v>
      </c>
      <c r="AU242" s="149" t="s">
        <v>90</v>
      </c>
      <c r="AV242" s="12" t="s">
        <v>88</v>
      </c>
      <c r="AW242" s="12" t="s">
        <v>36</v>
      </c>
      <c r="AX242" s="12" t="s">
        <v>80</v>
      </c>
      <c r="AY242" s="149" t="s">
        <v>132</v>
      </c>
    </row>
    <row r="243" spans="2:65" s="13" customFormat="1" ht="11.25">
      <c r="B243" s="154"/>
      <c r="D243" s="144" t="s">
        <v>143</v>
      </c>
      <c r="E243" s="155" t="s">
        <v>1</v>
      </c>
      <c r="F243" s="156" t="s">
        <v>266</v>
      </c>
      <c r="H243" s="157">
        <v>133.19999999999999</v>
      </c>
      <c r="I243" s="158"/>
      <c r="L243" s="154"/>
      <c r="M243" s="159"/>
      <c r="T243" s="160"/>
      <c r="AT243" s="155" t="s">
        <v>143</v>
      </c>
      <c r="AU243" s="155" t="s">
        <v>90</v>
      </c>
      <c r="AV243" s="13" t="s">
        <v>90</v>
      </c>
      <c r="AW243" s="13" t="s">
        <v>36</v>
      </c>
      <c r="AX243" s="13" t="s">
        <v>80</v>
      </c>
      <c r="AY243" s="155" t="s">
        <v>132</v>
      </c>
    </row>
    <row r="244" spans="2:65" s="12" customFormat="1" ht="11.25">
      <c r="B244" s="148"/>
      <c r="D244" s="144" t="s">
        <v>143</v>
      </c>
      <c r="E244" s="149" t="s">
        <v>1</v>
      </c>
      <c r="F244" s="150" t="s">
        <v>237</v>
      </c>
      <c r="H244" s="149" t="s">
        <v>1</v>
      </c>
      <c r="I244" s="151"/>
      <c r="L244" s="148"/>
      <c r="M244" s="152"/>
      <c r="T244" s="153"/>
      <c r="AT244" s="149" t="s">
        <v>143</v>
      </c>
      <c r="AU244" s="149" t="s">
        <v>90</v>
      </c>
      <c r="AV244" s="12" t="s">
        <v>88</v>
      </c>
      <c r="AW244" s="12" t="s">
        <v>36</v>
      </c>
      <c r="AX244" s="12" t="s">
        <v>80</v>
      </c>
      <c r="AY244" s="149" t="s">
        <v>132</v>
      </c>
    </row>
    <row r="245" spans="2:65" s="13" customFormat="1" ht="11.25">
      <c r="B245" s="154"/>
      <c r="D245" s="144" t="s">
        <v>143</v>
      </c>
      <c r="E245" s="155" t="s">
        <v>1</v>
      </c>
      <c r="F245" s="156" t="s">
        <v>267</v>
      </c>
      <c r="H245" s="157">
        <v>622.20000000000005</v>
      </c>
      <c r="I245" s="158"/>
      <c r="L245" s="154"/>
      <c r="M245" s="159"/>
      <c r="T245" s="160"/>
      <c r="AT245" s="155" t="s">
        <v>143</v>
      </c>
      <c r="AU245" s="155" t="s">
        <v>90</v>
      </c>
      <c r="AV245" s="13" t="s">
        <v>90</v>
      </c>
      <c r="AW245" s="13" t="s">
        <v>36</v>
      </c>
      <c r="AX245" s="13" t="s">
        <v>80</v>
      </c>
      <c r="AY245" s="155" t="s">
        <v>132</v>
      </c>
    </row>
    <row r="246" spans="2:65" s="12" customFormat="1" ht="11.25">
      <c r="B246" s="148"/>
      <c r="D246" s="144" t="s">
        <v>143</v>
      </c>
      <c r="E246" s="149" t="s">
        <v>1</v>
      </c>
      <c r="F246" s="150" t="s">
        <v>195</v>
      </c>
      <c r="H246" s="149" t="s">
        <v>1</v>
      </c>
      <c r="I246" s="151"/>
      <c r="L246" s="148"/>
      <c r="M246" s="152"/>
      <c r="T246" s="153"/>
      <c r="AT246" s="149" t="s">
        <v>143</v>
      </c>
      <c r="AU246" s="149" t="s">
        <v>90</v>
      </c>
      <c r="AV246" s="12" t="s">
        <v>88</v>
      </c>
      <c r="AW246" s="12" t="s">
        <v>36</v>
      </c>
      <c r="AX246" s="12" t="s">
        <v>80</v>
      </c>
      <c r="AY246" s="149" t="s">
        <v>132</v>
      </c>
    </row>
    <row r="247" spans="2:65" s="13" customFormat="1" ht="11.25">
      <c r="B247" s="154"/>
      <c r="D247" s="144" t="s">
        <v>143</v>
      </c>
      <c r="E247" s="155" t="s">
        <v>1</v>
      </c>
      <c r="F247" s="156" t="s">
        <v>268</v>
      </c>
      <c r="H247" s="157">
        <v>20.399999999999999</v>
      </c>
      <c r="I247" s="158"/>
      <c r="L247" s="154"/>
      <c r="M247" s="159"/>
      <c r="T247" s="160"/>
      <c r="AT247" s="155" t="s">
        <v>143</v>
      </c>
      <c r="AU247" s="155" t="s">
        <v>90</v>
      </c>
      <c r="AV247" s="13" t="s">
        <v>90</v>
      </c>
      <c r="AW247" s="13" t="s">
        <v>36</v>
      </c>
      <c r="AX247" s="13" t="s">
        <v>80</v>
      </c>
      <c r="AY247" s="155" t="s">
        <v>132</v>
      </c>
    </row>
    <row r="248" spans="2:65" s="14" customFormat="1" ht="11.25">
      <c r="B248" s="161"/>
      <c r="D248" s="144" t="s">
        <v>143</v>
      </c>
      <c r="E248" s="162" t="s">
        <v>1</v>
      </c>
      <c r="F248" s="163" t="s">
        <v>146</v>
      </c>
      <c r="H248" s="164">
        <v>1227.3</v>
      </c>
      <c r="I248" s="165"/>
      <c r="L248" s="161"/>
      <c r="M248" s="166"/>
      <c r="T248" s="167"/>
      <c r="AT248" s="162" t="s">
        <v>143</v>
      </c>
      <c r="AU248" s="162" t="s">
        <v>90</v>
      </c>
      <c r="AV248" s="14" t="s">
        <v>139</v>
      </c>
      <c r="AW248" s="14" t="s">
        <v>36</v>
      </c>
      <c r="AX248" s="14" t="s">
        <v>88</v>
      </c>
      <c r="AY248" s="162" t="s">
        <v>132</v>
      </c>
    </row>
    <row r="249" spans="2:65" s="1" customFormat="1" ht="24.2" customHeight="1">
      <c r="B249" s="31"/>
      <c r="C249" s="131" t="s">
        <v>269</v>
      </c>
      <c r="D249" s="131" t="s">
        <v>134</v>
      </c>
      <c r="E249" s="132" t="s">
        <v>270</v>
      </c>
      <c r="F249" s="133" t="s">
        <v>271</v>
      </c>
      <c r="G249" s="134" t="s">
        <v>137</v>
      </c>
      <c r="H249" s="135">
        <v>1227.3</v>
      </c>
      <c r="I249" s="136"/>
      <c r="J249" s="137">
        <f>ROUND(I249*H249,2)</f>
        <v>0</v>
      </c>
      <c r="K249" s="133" t="s">
        <v>138</v>
      </c>
      <c r="L249" s="31"/>
      <c r="M249" s="138" t="s">
        <v>1</v>
      </c>
      <c r="N249" s="139" t="s">
        <v>45</v>
      </c>
      <c r="P249" s="140">
        <f>O249*H249</f>
        <v>0</v>
      </c>
      <c r="Q249" s="140">
        <v>0</v>
      </c>
      <c r="R249" s="140">
        <f>Q249*H249</f>
        <v>0</v>
      </c>
      <c r="S249" s="140">
        <v>0</v>
      </c>
      <c r="T249" s="141">
        <f>S249*H249</f>
        <v>0</v>
      </c>
      <c r="AR249" s="142" t="s">
        <v>139</v>
      </c>
      <c r="AT249" s="142" t="s">
        <v>134</v>
      </c>
      <c r="AU249" s="142" t="s">
        <v>90</v>
      </c>
      <c r="AY249" s="16" t="s">
        <v>132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6" t="s">
        <v>88</v>
      </c>
      <c r="BK249" s="143">
        <f>ROUND(I249*H249,2)</f>
        <v>0</v>
      </c>
      <c r="BL249" s="16" t="s">
        <v>139</v>
      </c>
      <c r="BM249" s="142" t="s">
        <v>272</v>
      </c>
    </row>
    <row r="250" spans="2:65" s="1" customFormat="1" ht="29.25">
      <c r="B250" s="31"/>
      <c r="D250" s="144" t="s">
        <v>141</v>
      </c>
      <c r="F250" s="145" t="s">
        <v>273</v>
      </c>
      <c r="I250" s="146"/>
      <c r="L250" s="31"/>
      <c r="M250" s="147"/>
      <c r="T250" s="55"/>
      <c r="AT250" s="16" t="s">
        <v>141</v>
      </c>
      <c r="AU250" s="16" t="s">
        <v>90</v>
      </c>
    </row>
    <row r="251" spans="2:65" s="12" customFormat="1" ht="11.25">
      <c r="B251" s="148"/>
      <c r="D251" s="144" t="s">
        <v>143</v>
      </c>
      <c r="E251" s="149" t="s">
        <v>1</v>
      </c>
      <c r="F251" s="150" t="s">
        <v>232</v>
      </c>
      <c r="H251" s="149" t="s">
        <v>1</v>
      </c>
      <c r="I251" s="151"/>
      <c r="L251" s="148"/>
      <c r="M251" s="152"/>
      <c r="T251" s="153"/>
      <c r="AT251" s="149" t="s">
        <v>143</v>
      </c>
      <c r="AU251" s="149" t="s">
        <v>90</v>
      </c>
      <c r="AV251" s="12" t="s">
        <v>88</v>
      </c>
      <c r="AW251" s="12" t="s">
        <v>36</v>
      </c>
      <c r="AX251" s="12" t="s">
        <v>80</v>
      </c>
      <c r="AY251" s="149" t="s">
        <v>132</v>
      </c>
    </row>
    <row r="252" spans="2:65" s="12" customFormat="1" ht="11.25">
      <c r="B252" s="148"/>
      <c r="D252" s="144" t="s">
        <v>143</v>
      </c>
      <c r="E252" s="149" t="s">
        <v>1</v>
      </c>
      <c r="F252" s="150" t="s">
        <v>233</v>
      </c>
      <c r="H252" s="149" t="s">
        <v>1</v>
      </c>
      <c r="I252" s="151"/>
      <c r="L252" s="148"/>
      <c r="M252" s="152"/>
      <c r="T252" s="153"/>
      <c r="AT252" s="149" t="s">
        <v>143</v>
      </c>
      <c r="AU252" s="149" t="s">
        <v>90</v>
      </c>
      <c r="AV252" s="12" t="s">
        <v>88</v>
      </c>
      <c r="AW252" s="12" t="s">
        <v>36</v>
      </c>
      <c r="AX252" s="12" t="s">
        <v>80</v>
      </c>
      <c r="AY252" s="149" t="s">
        <v>132</v>
      </c>
    </row>
    <row r="253" spans="2:65" s="13" customFormat="1" ht="11.25">
      <c r="B253" s="154"/>
      <c r="D253" s="144" t="s">
        <v>143</v>
      </c>
      <c r="E253" s="155" t="s">
        <v>1</v>
      </c>
      <c r="F253" s="156" t="s">
        <v>265</v>
      </c>
      <c r="H253" s="157">
        <v>451.5</v>
      </c>
      <c r="I253" s="158"/>
      <c r="L253" s="154"/>
      <c r="M253" s="159"/>
      <c r="T253" s="160"/>
      <c r="AT253" s="155" t="s">
        <v>143</v>
      </c>
      <c r="AU253" s="155" t="s">
        <v>90</v>
      </c>
      <c r="AV253" s="13" t="s">
        <v>90</v>
      </c>
      <c r="AW253" s="13" t="s">
        <v>36</v>
      </c>
      <c r="AX253" s="13" t="s">
        <v>80</v>
      </c>
      <c r="AY253" s="155" t="s">
        <v>132</v>
      </c>
    </row>
    <row r="254" spans="2:65" s="12" customFormat="1" ht="11.25">
      <c r="B254" s="148"/>
      <c r="D254" s="144" t="s">
        <v>143</v>
      </c>
      <c r="E254" s="149" t="s">
        <v>1</v>
      </c>
      <c r="F254" s="150" t="s">
        <v>235</v>
      </c>
      <c r="H254" s="149" t="s">
        <v>1</v>
      </c>
      <c r="I254" s="151"/>
      <c r="L254" s="148"/>
      <c r="M254" s="152"/>
      <c r="T254" s="153"/>
      <c r="AT254" s="149" t="s">
        <v>143</v>
      </c>
      <c r="AU254" s="149" t="s">
        <v>90</v>
      </c>
      <c r="AV254" s="12" t="s">
        <v>88</v>
      </c>
      <c r="AW254" s="12" t="s">
        <v>36</v>
      </c>
      <c r="AX254" s="12" t="s">
        <v>80</v>
      </c>
      <c r="AY254" s="149" t="s">
        <v>132</v>
      </c>
    </row>
    <row r="255" spans="2:65" s="13" customFormat="1" ht="11.25">
      <c r="B255" s="154"/>
      <c r="D255" s="144" t="s">
        <v>143</v>
      </c>
      <c r="E255" s="155" t="s">
        <v>1</v>
      </c>
      <c r="F255" s="156" t="s">
        <v>266</v>
      </c>
      <c r="H255" s="157">
        <v>133.19999999999999</v>
      </c>
      <c r="I255" s="158"/>
      <c r="L255" s="154"/>
      <c r="M255" s="159"/>
      <c r="T255" s="160"/>
      <c r="AT255" s="155" t="s">
        <v>143</v>
      </c>
      <c r="AU255" s="155" t="s">
        <v>90</v>
      </c>
      <c r="AV255" s="13" t="s">
        <v>90</v>
      </c>
      <c r="AW255" s="13" t="s">
        <v>36</v>
      </c>
      <c r="AX255" s="13" t="s">
        <v>80</v>
      </c>
      <c r="AY255" s="155" t="s">
        <v>132</v>
      </c>
    </row>
    <row r="256" spans="2:65" s="12" customFormat="1" ht="11.25">
      <c r="B256" s="148"/>
      <c r="D256" s="144" t="s">
        <v>143</v>
      </c>
      <c r="E256" s="149" t="s">
        <v>1</v>
      </c>
      <c r="F256" s="150" t="s">
        <v>237</v>
      </c>
      <c r="H256" s="149" t="s">
        <v>1</v>
      </c>
      <c r="I256" s="151"/>
      <c r="L256" s="148"/>
      <c r="M256" s="152"/>
      <c r="T256" s="153"/>
      <c r="AT256" s="149" t="s">
        <v>143</v>
      </c>
      <c r="AU256" s="149" t="s">
        <v>90</v>
      </c>
      <c r="AV256" s="12" t="s">
        <v>88</v>
      </c>
      <c r="AW256" s="12" t="s">
        <v>36</v>
      </c>
      <c r="AX256" s="12" t="s">
        <v>80</v>
      </c>
      <c r="AY256" s="149" t="s">
        <v>132</v>
      </c>
    </row>
    <row r="257" spans="2:65" s="13" customFormat="1" ht="11.25">
      <c r="B257" s="154"/>
      <c r="D257" s="144" t="s">
        <v>143</v>
      </c>
      <c r="E257" s="155" t="s">
        <v>1</v>
      </c>
      <c r="F257" s="156" t="s">
        <v>267</v>
      </c>
      <c r="H257" s="157">
        <v>622.20000000000005</v>
      </c>
      <c r="I257" s="158"/>
      <c r="L257" s="154"/>
      <c r="M257" s="159"/>
      <c r="T257" s="160"/>
      <c r="AT257" s="155" t="s">
        <v>143</v>
      </c>
      <c r="AU257" s="155" t="s">
        <v>90</v>
      </c>
      <c r="AV257" s="13" t="s">
        <v>90</v>
      </c>
      <c r="AW257" s="13" t="s">
        <v>36</v>
      </c>
      <c r="AX257" s="13" t="s">
        <v>80</v>
      </c>
      <c r="AY257" s="155" t="s">
        <v>132</v>
      </c>
    </row>
    <row r="258" spans="2:65" s="12" customFormat="1" ht="11.25">
      <c r="B258" s="148"/>
      <c r="D258" s="144" t="s">
        <v>143</v>
      </c>
      <c r="E258" s="149" t="s">
        <v>1</v>
      </c>
      <c r="F258" s="150" t="s">
        <v>195</v>
      </c>
      <c r="H258" s="149" t="s">
        <v>1</v>
      </c>
      <c r="I258" s="151"/>
      <c r="L258" s="148"/>
      <c r="M258" s="152"/>
      <c r="T258" s="153"/>
      <c r="AT258" s="149" t="s">
        <v>143</v>
      </c>
      <c r="AU258" s="149" t="s">
        <v>90</v>
      </c>
      <c r="AV258" s="12" t="s">
        <v>88</v>
      </c>
      <c r="AW258" s="12" t="s">
        <v>36</v>
      </c>
      <c r="AX258" s="12" t="s">
        <v>80</v>
      </c>
      <c r="AY258" s="149" t="s">
        <v>132</v>
      </c>
    </row>
    <row r="259" spans="2:65" s="13" customFormat="1" ht="11.25">
      <c r="B259" s="154"/>
      <c r="D259" s="144" t="s">
        <v>143</v>
      </c>
      <c r="E259" s="155" t="s">
        <v>1</v>
      </c>
      <c r="F259" s="156" t="s">
        <v>268</v>
      </c>
      <c r="H259" s="157">
        <v>20.399999999999999</v>
      </c>
      <c r="I259" s="158"/>
      <c r="L259" s="154"/>
      <c r="M259" s="159"/>
      <c r="T259" s="160"/>
      <c r="AT259" s="155" t="s">
        <v>143</v>
      </c>
      <c r="AU259" s="155" t="s">
        <v>90</v>
      </c>
      <c r="AV259" s="13" t="s">
        <v>90</v>
      </c>
      <c r="AW259" s="13" t="s">
        <v>36</v>
      </c>
      <c r="AX259" s="13" t="s">
        <v>80</v>
      </c>
      <c r="AY259" s="155" t="s">
        <v>132</v>
      </c>
    </row>
    <row r="260" spans="2:65" s="14" customFormat="1" ht="11.25">
      <c r="B260" s="161"/>
      <c r="D260" s="144" t="s">
        <v>143</v>
      </c>
      <c r="E260" s="162" t="s">
        <v>1</v>
      </c>
      <c r="F260" s="163" t="s">
        <v>146</v>
      </c>
      <c r="H260" s="164">
        <v>1227.3</v>
      </c>
      <c r="I260" s="165"/>
      <c r="L260" s="161"/>
      <c r="M260" s="166"/>
      <c r="T260" s="167"/>
      <c r="AT260" s="162" t="s">
        <v>143</v>
      </c>
      <c r="AU260" s="162" t="s">
        <v>90</v>
      </c>
      <c r="AV260" s="14" t="s">
        <v>139</v>
      </c>
      <c r="AW260" s="14" t="s">
        <v>36</v>
      </c>
      <c r="AX260" s="14" t="s">
        <v>88</v>
      </c>
      <c r="AY260" s="162" t="s">
        <v>132</v>
      </c>
    </row>
    <row r="261" spans="2:65" s="1" customFormat="1" ht="21.75" customHeight="1">
      <c r="B261" s="31"/>
      <c r="C261" s="131" t="s">
        <v>274</v>
      </c>
      <c r="D261" s="131" t="s">
        <v>134</v>
      </c>
      <c r="E261" s="132" t="s">
        <v>275</v>
      </c>
      <c r="F261" s="133" t="s">
        <v>276</v>
      </c>
      <c r="G261" s="134" t="s">
        <v>137</v>
      </c>
      <c r="H261" s="135">
        <v>175.56</v>
      </c>
      <c r="I261" s="136"/>
      <c r="J261" s="137">
        <f>ROUND(I261*H261,2)</f>
        <v>0</v>
      </c>
      <c r="K261" s="133" t="s">
        <v>138</v>
      </c>
      <c r="L261" s="31"/>
      <c r="M261" s="138" t="s">
        <v>1</v>
      </c>
      <c r="N261" s="139" t="s">
        <v>45</v>
      </c>
      <c r="P261" s="140">
        <f>O261*H261</f>
        <v>0</v>
      </c>
      <c r="Q261" s="140">
        <v>1.49E-3</v>
      </c>
      <c r="R261" s="140">
        <f>Q261*H261</f>
        <v>0.26158439999999999</v>
      </c>
      <c r="S261" s="140">
        <v>0</v>
      </c>
      <c r="T261" s="141">
        <f>S261*H261</f>
        <v>0</v>
      </c>
      <c r="AR261" s="142" t="s">
        <v>139</v>
      </c>
      <c r="AT261" s="142" t="s">
        <v>134</v>
      </c>
      <c r="AU261" s="142" t="s">
        <v>90</v>
      </c>
      <c r="AY261" s="16" t="s">
        <v>132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6" t="s">
        <v>88</v>
      </c>
      <c r="BK261" s="143">
        <f>ROUND(I261*H261,2)</f>
        <v>0</v>
      </c>
      <c r="BL261" s="16" t="s">
        <v>139</v>
      </c>
      <c r="BM261" s="142" t="s">
        <v>277</v>
      </c>
    </row>
    <row r="262" spans="2:65" s="1" customFormat="1" ht="19.5">
      <c r="B262" s="31"/>
      <c r="D262" s="144" t="s">
        <v>141</v>
      </c>
      <c r="F262" s="145" t="s">
        <v>278</v>
      </c>
      <c r="I262" s="146"/>
      <c r="L262" s="31"/>
      <c r="M262" s="147"/>
      <c r="T262" s="55"/>
      <c r="AT262" s="16" t="s">
        <v>141</v>
      </c>
      <c r="AU262" s="16" t="s">
        <v>90</v>
      </c>
    </row>
    <row r="263" spans="2:65" s="12" customFormat="1" ht="11.25">
      <c r="B263" s="148"/>
      <c r="D263" s="144" t="s">
        <v>143</v>
      </c>
      <c r="E263" s="149" t="s">
        <v>1</v>
      </c>
      <c r="F263" s="150" t="s">
        <v>279</v>
      </c>
      <c r="H263" s="149" t="s">
        <v>1</v>
      </c>
      <c r="I263" s="151"/>
      <c r="L263" s="148"/>
      <c r="M263" s="152"/>
      <c r="T263" s="153"/>
      <c r="AT263" s="149" t="s">
        <v>143</v>
      </c>
      <c r="AU263" s="149" t="s">
        <v>90</v>
      </c>
      <c r="AV263" s="12" t="s">
        <v>88</v>
      </c>
      <c r="AW263" s="12" t="s">
        <v>36</v>
      </c>
      <c r="AX263" s="12" t="s">
        <v>80</v>
      </c>
      <c r="AY263" s="149" t="s">
        <v>132</v>
      </c>
    </row>
    <row r="264" spans="2:65" s="12" customFormat="1" ht="11.25">
      <c r="B264" s="148"/>
      <c r="D264" s="144" t="s">
        <v>143</v>
      </c>
      <c r="E264" s="149" t="s">
        <v>1</v>
      </c>
      <c r="F264" s="150" t="s">
        <v>220</v>
      </c>
      <c r="H264" s="149" t="s">
        <v>1</v>
      </c>
      <c r="I264" s="151"/>
      <c r="L264" s="148"/>
      <c r="M264" s="152"/>
      <c r="T264" s="153"/>
      <c r="AT264" s="149" t="s">
        <v>143</v>
      </c>
      <c r="AU264" s="149" t="s">
        <v>90</v>
      </c>
      <c r="AV264" s="12" t="s">
        <v>88</v>
      </c>
      <c r="AW264" s="12" t="s">
        <v>36</v>
      </c>
      <c r="AX264" s="12" t="s">
        <v>80</v>
      </c>
      <c r="AY264" s="149" t="s">
        <v>132</v>
      </c>
    </row>
    <row r="265" spans="2:65" s="13" customFormat="1" ht="11.25">
      <c r="B265" s="154"/>
      <c r="D265" s="144" t="s">
        <v>143</v>
      </c>
      <c r="E265" s="155" t="s">
        <v>1</v>
      </c>
      <c r="F265" s="156" t="s">
        <v>280</v>
      </c>
      <c r="H265" s="157">
        <v>53</v>
      </c>
      <c r="I265" s="158"/>
      <c r="L265" s="154"/>
      <c r="M265" s="159"/>
      <c r="T265" s="160"/>
      <c r="AT265" s="155" t="s">
        <v>143</v>
      </c>
      <c r="AU265" s="155" t="s">
        <v>90</v>
      </c>
      <c r="AV265" s="13" t="s">
        <v>90</v>
      </c>
      <c r="AW265" s="13" t="s">
        <v>36</v>
      </c>
      <c r="AX265" s="13" t="s">
        <v>80</v>
      </c>
      <c r="AY265" s="155" t="s">
        <v>132</v>
      </c>
    </row>
    <row r="266" spans="2:65" s="12" customFormat="1" ht="11.25">
      <c r="B266" s="148"/>
      <c r="D266" s="144" t="s">
        <v>143</v>
      </c>
      <c r="E266" s="149" t="s">
        <v>1</v>
      </c>
      <c r="F266" s="150" t="s">
        <v>222</v>
      </c>
      <c r="H266" s="149" t="s">
        <v>1</v>
      </c>
      <c r="I266" s="151"/>
      <c r="L266" s="148"/>
      <c r="M266" s="152"/>
      <c r="T266" s="153"/>
      <c r="AT266" s="149" t="s">
        <v>143</v>
      </c>
      <c r="AU266" s="149" t="s">
        <v>90</v>
      </c>
      <c r="AV266" s="12" t="s">
        <v>88</v>
      </c>
      <c r="AW266" s="12" t="s">
        <v>36</v>
      </c>
      <c r="AX266" s="12" t="s">
        <v>80</v>
      </c>
      <c r="AY266" s="149" t="s">
        <v>132</v>
      </c>
    </row>
    <row r="267" spans="2:65" s="13" customFormat="1" ht="11.25">
      <c r="B267" s="154"/>
      <c r="D267" s="144" t="s">
        <v>143</v>
      </c>
      <c r="E267" s="155" t="s">
        <v>1</v>
      </c>
      <c r="F267" s="156" t="s">
        <v>281</v>
      </c>
      <c r="H267" s="157">
        <v>26.8</v>
      </c>
      <c r="I267" s="158"/>
      <c r="L267" s="154"/>
      <c r="M267" s="159"/>
      <c r="T267" s="160"/>
      <c r="AT267" s="155" t="s">
        <v>143</v>
      </c>
      <c r="AU267" s="155" t="s">
        <v>90</v>
      </c>
      <c r="AV267" s="13" t="s">
        <v>90</v>
      </c>
      <c r="AW267" s="13" t="s">
        <v>36</v>
      </c>
      <c r="AX267" s="13" t="s">
        <v>80</v>
      </c>
      <c r="AY267" s="155" t="s">
        <v>132</v>
      </c>
    </row>
    <row r="268" spans="2:65" s="12" customFormat="1" ht="11.25">
      <c r="B268" s="148"/>
      <c r="D268" s="144" t="s">
        <v>143</v>
      </c>
      <c r="E268" s="149" t="s">
        <v>1</v>
      </c>
      <c r="F268" s="150" t="s">
        <v>224</v>
      </c>
      <c r="H268" s="149" t="s">
        <v>1</v>
      </c>
      <c r="I268" s="151"/>
      <c r="L268" s="148"/>
      <c r="M268" s="152"/>
      <c r="T268" s="153"/>
      <c r="AT268" s="149" t="s">
        <v>143</v>
      </c>
      <c r="AU268" s="149" t="s">
        <v>90</v>
      </c>
      <c r="AV268" s="12" t="s">
        <v>88</v>
      </c>
      <c r="AW268" s="12" t="s">
        <v>36</v>
      </c>
      <c r="AX268" s="12" t="s">
        <v>80</v>
      </c>
      <c r="AY268" s="149" t="s">
        <v>132</v>
      </c>
    </row>
    <row r="269" spans="2:65" s="13" customFormat="1" ht="11.25">
      <c r="B269" s="154"/>
      <c r="D269" s="144" t="s">
        <v>143</v>
      </c>
      <c r="E269" s="155" t="s">
        <v>1</v>
      </c>
      <c r="F269" s="156" t="s">
        <v>282</v>
      </c>
      <c r="H269" s="157">
        <v>41.04</v>
      </c>
      <c r="I269" s="158"/>
      <c r="L269" s="154"/>
      <c r="M269" s="159"/>
      <c r="T269" s="160"/>
      <c r="AT269" s="155" t="s">
        <v>143</v>
      </c>
      <c r="AU269" s="155" t="s">
        <v>90</v>
      </c>
      <c r="AV269" s="13" t="s">
        <v>90</v>
      </c>
      <c r="AW269" s="13" t="s">
        <v>36</v>
      </c>
      <c r="AX269" s="13" t="s">
        <v>80</v>
      </c>
      <c r="AY269" s="155" t="s">
        <v>132</v>
      </c>
    </row>
    <row r="270" spans="2:65" s="12" customFormat="1" ht="11.25">
      <c r="B270" s="148"/>
      <c r="D270" s="144" t="s">
        <v>143</v>
      </c>
      <c r="E270" s="149" t="s">
        <v>1</v>
      </c>
      <c r="F270" s="150" t="s">
        <v>226</v>
      </c>
      <c r="H270" s="149" t="s">
        <v>1</v>
      </c>
      <c r="I270" s="151"/>
      <c r="L270" s="148"/>
      <c r="M270" s="152"/>
      <c r="T270" s="153"/>
      <c r="AT270" s="149" t="s">
        <v>143</v>
      </c>
      <c r="AU270" s="149" t="s">
        <v>90</v>
      </c>
      <c r="AV270" s="12" t="s">
        <v>88</v>
      </c>
      <c r="AW270" s="12" t="s">
        <v>36</v>
      </c>
      <c r="AX270" s="12" t="s">
        <v>80</v>
      </c>
      <c r="AY270" s="149" t="s">
        <v>132</v>
      </c>
    </row>
    <row r="271" spans="2:65" s="13" customFormat="1" ht="11.25">
      <c r="B271" s="154"/>
      <c r="D271" s="144" t="s">
        <v>143</v>
      </c>
      <c r="E271" s="155" t="s">
        <v>1</v>
      </c>
      <c r="F271" s="156" t="s">
        <v>283</v>
      </c>
      <c r="H271" s="157">
        <v>54.72</v>
      </c>
      <c r="I271" s="158"/>
      <c r="L271" s="154"/>
      <c r="M271" s="159"/>
      <c r="T271" s="160"/>
      <c r="AT271" s="155" t="s">
        <v>143</v>
      </c>
      <c r="AU271" s="155" t="s">
        <v>90</v>
      </c>
      <c r="AV271" s="13" t="s">
        <v>90</v>
      </c>
      <c r="AW271" s="13" t="s">
        <v>36</v>
      </c>
      <c r="AX271" s="13" t="s">
        <v>80</v>
      </c>
      <c r="AY271" s="155" t="s">
        <v>132</v>
      </c>
    </row>
    <row r="272" spans="2:65" s="14" customFormat="1" ht="11.25">
      <c r="B272" s="161"/>
      <c r="D272" s="144" t="s">
        <v>143</v>
      </c>
      <c r="E272" s="162" t="s">
        <v>1</v>
      </c>
      <c r="F272" s="163" t="s">
        <v>146</v>
      </c>
      <c r="H272" s="164">
        <v>175.56</v>
      </c>
      <c r="I272" s="165"/>
      <c r="L272" s="161"/>
      <c r="M272" s="166"/>
      <c r="T272" s="167"/>
      <c r="AT272" s="162" t="s">
        <v>143</v>
      </c>
      <c r="AU272" s="162" t="s">
        <v>90</v>
      </c>
      <c r="AV272" s="14" t="s">
        <v>139</v>
      </c>
      <c r="AW272" s="14" t="s">
        <v>36</v>
      </c>
      <c r="AX272" s="14" t="s">
        <v>88</v>
      </c>
      <c r="AY272" s="162" t="s">
        <v>132</v>
      </c>
    </row>
    <row r="273" spans="2:65" s="1" customFormat="1" ht="16.5" customHeight="1">
      <c r="B273" s="31"/>
      <c r="C273" s="131" t="s">
        <v>284</v>
      </c>
      <c r="D273" s="131" t="s">
        <v>134</v>
      </c>
      <c r="E273" s="132" t="s">
        <v>285</v>
      </c>
      <c r="F273" s="133" t="s">
        <v>286</v>
      </c>
      <c r="G273" s="134" t="s">
        <v>137</v>
      </c>
      <c r="H273" s="135">
        <v>175.56</v>
      </c>
      <c r="I273" s="136"/>
      <c r="J273" s="137">
        <f>ROUND(I273*H273,2)</f>
        <v>0</v>
      </c>
      <c r="K273" s="133" t="s">
        <v>138</v>
      </c>
      <c r="L273" s="31"/>
      <c r="M273" s="138" t="s">
        <v>1</v>
      </c>
      <c r="N273" s="139" t="s">
        <v>45</v>
      </c>
      <c r="P273" s="140">
        <f>O273*H273</f>
        <v>0</v>
      </c>
      <c r="Q273" s="140">
        <v>0</v>
      </c>
      <c r="R273" s="140">
        <f>Q273*H273</f>
        <v>0</v>
      </c>
      <c r="S273" s="140">
        <v>0</v>
      </c>
      <c r="T273" s="141">
        <f>S273*H273</f>
        <v>0</v>
      </c>
      <c r="AR273" s="142" t="s">
        <v>139</v>
      </c>
      <c r="AT273" s="142" t="s">
        <v>134</v>
      </c>
      <c r="AU273" s="142" t="s">
        <v>90</v>
      </c>
      <c r="AY273" s="16" t="s">
        <v>132</v>
      </c>
      <c r="BE273" s="143">
        <f>IF(N273="základní",J273,0)</f>
        <v>0</v>
      </c>
      <c r="BF273" s="143">
        <f>IF(N273="snížená",J273,0)</f>
        <v>0</v>
      </c>
      <c r="BG273" s="143">
        <f>IF(N273="zákl. přenesená",J273,0)</f>
        <v>0</v>
      </c>
      <c r="BH273" s="143">
        <f>IF(N273="sníž. přenesená",J273,0)</f>
        <v>0</v>
      </c>
      <c r="BI273" s="143">
        <f>IF(N273="nulová",J273,0)</f>
        <v>0</v>
      </c>
      <c r="BJ273" s="16" t="s">
        <v>88</v>
      </c>
      <c r="BK273" s="143">
        <f>ROUND(I273*H273,2)</f>
        <v>0</v>
      </c>
      <c r="BL273" s="16" t="s">
        <v>139</v>
      </c>
      <c r="BM273" s="142" t="s">
        <v>287</v>
      </c>
    </row>
    <row r="274" spans="2:65" s="1" customFormat="1" ht="29.25">
      <c r="B274" s="31"/>
      <c r="D274" s="144" t="s">
        <v>141</v>
      </c>
      <c r="F274" s="145" t="s">
        <v>288</v>
      </c>
      <c r="I274" s="146"/>
      <c r="L274" s="31"/>
      <c r="M274" s="147"/>
      <c r="T274" s="55"/>
      <c r="AT274" s="16" t="s">
        <v>141</v>
      </c>
      <c r="AU274" s="16" t="s">
        <v>90</v>
      </c>
    </row>
    <row r="275" spans="2:65" s="12" customFormat="1" ht="11.25">
      <c r="B275" s="148"/>
      <c r="D275" s="144" t="s">
        <v>143</v>
      </c>
      <c r="E275" s="149" t="s">
        <v>1</v>
      </c>
      <c r="F275" s="150" t="s">
        <v>279</v>
      </c>
      <c r="H275" s="149" t="s">
        <v>1</v>
      </c>
      <c r="I275" s="151"/>
      <c r="L275" s="148"/>
      <c r="M275" s="152"/>
      <c r="T275" s="153"/>
      <c r="AT275" s="149" t="s">
        <v>143</v>
      </c>
      <c r="AU275" s="149" t="s">
        <v>90</v>
      </c>
      <c r="AV275" s="12" t="s">
        <v>88</v>
      </c>
      <c r="AW275" s="12" t="s">
        <v>36</v>
      </c>
      <c r="AX275" s="12" t="s">
        <v>80</v>
      </c>
      <c r="AY275" s="149" t="s">
        <v>132</v>
      </c>
    </row>
    <row r="276" spans="2:65" s="12" customFormat="1" ht="11.25">
      <c r="B276" s="148"/>
      <c r="D276" s="144" t="s">
        <v>143</v>
      </c>
      <c r="E276" s="149" t="s">
        <v>1</v>
      </c>
      <c r="F276" s="150" t="s">
        <v>220</v>
      </c>
      <c r="H276" s="149" t="s">
        <v>1</v>
      </c>
      <c r="I276" s="151"/>
      <c r="L276" s="148"/>
      <c r="M276" s="152"/>
      <c r="T276" s="153"/>
      <c r="AT276" s="149" t="s">
        <v>143</v>
      </c>
      <c r="AU276" s="149" t="s">
        <v>90</v>
      </c>
      <c r="AV276" s="12" t="s">
        <v>88</v>
      </c>
      <c r="AW276" s="12" t="s">
        <v>36</v>
      </c>
      <c r="AX276" s="12" t="s">
        <v>80</v>
      </c>
      <c r="AY276" s="149" t="s">
        <v>132</v>
      </c>
    </row>
    <row r="277" spans="2:65" s="13" customFormat="1" ht="11.25">
      <c r="B277" s="154"/>
      <c r="D277" s="144" t="s">
        <v>143</v>
      </c>
      <c r="E277" s="155" t="s">
        <v>1</v>
      </c>
      <c r="F277" s="156" t="s">
        <v>280</v>
      </c>
      <c r="H277" s="157">
        <v>53</v>
      </c>
      <c r="I277" s="158"/>
      <c r="L277" s="154"/>
      <c r="M277" s="159"/>
      <c r="T277" s="160"/>
      <c r="AT277" s="155" t="s">
        <v>143</v>
      </c>
      <c r="AU277" s="155" t="s">
        <v>90</v>
      </c>
      <c r="AV277" s="13" t="s">
        <v>90</v>
      </c>
      <c r="AW277" s="13" t="s">
        <v>36</v>
      </c>
      <c r="AX277" s="13" t="s">
        <v>80</v>
      </c>
      <c r="AY277" s="155" t="s">
        <v>132</v>
      </c>
    </row>
    <row r="278" spans="2:65" s="12" customFormat="1" ht="11.25">
      <c r="B278" s="148"/>
      <c r="D278" s="144" t="s">
        <v>143</v>
      </c>
      <c r="E278" s="149" t="s">
        <v>1</v>
      </c>
      <c r="F278" s="150" t="s">
        <v>222</v>
      </c>
      <c r="H278" s="149" t="s">
        <v>1</v>
      </c>
      <c r="I278" s="151"/>
      <c r="L278" s="148"/>
      <c r="M278" s="152"/>
      <c r="T278" s="153"/>
      <c r="AT278" s="149" t="s">
        <v>143</v>
      </c>
      <c r="AU278" s="149" t="s">
        <v>90</v>
      </c>
      <c r="AV278" s="12" t="s">
        <v>88</v>
      </c>
      <c r="AW278" s="12" t="s">
        <v>36</v>
      </c>
      <c r="AX278" s="12" t="s">
        <v>80</v>
      </c>
      <c r="AY278" s="149" t="s">
        <v>132</v>
      </c>
    </row>
    <row r="279" spans="2:65" s="13" customFormat="1" ht="11.25">
      <c r="B279" s="154"/>
      <c r="D279" s="144" t="s">
        <v>143</v>
      </c>
      <c r="E279" s="155" t="s">
        <v>1</v>
      </c>
      <c r="F279" s="156" t="s">
        <v>281</v>
      </c>
      <c r="H279" s="157">
        <v>26.8</v>
      </c>
      <c r="I279" s="158"/>
      <c r="L279" s="154"/>
      <c r="M279" s="159"/>
      <c r="T279" s="160"/>
      <c r="AT279" s="155" t="s">
        <v>143</v>
      </c>
      <c r="AU279" s="155" t="s">
        <v>90</v>
      </c>
      <c r="AV279" s="13" t="s">
        <v>90</v>
      </c>
      <c r="AW279" s="13" t="s">
        <v>36</v>
      </c>
      <c r="AX279" s="13" t="s">
        <v>80</v>
      </c>
      <c r="AY279" s="155" t="s">
        <v>132</v>
      </c>
    </row>
    <row r="280" spans="2:65" s="12" customFormat="1" ht="11.25">
      <c r="B280" s="148"/>
      <c r="D280" s="144" t="s">
        <v>143</v>
      </c>
      <c r="E280" s="149" t="s">
        <v>1</v>
      </c>
      <c r="F280" s="150" t="s">
        <v>224</v>
      </c>
      <c r="H280" s="149" t="s">
        <v>1</v>
      </c>
      <c r="I280" s="151"/>
      <c r="L280" s="148"/>
      <c r="M280" s="152"/>
      <c r="T280" s="153"/>
      <c r="AT280" s="149" t="s">
        <v>143</v>
      </c>
      <c r="AU280" s="149" t="s">
        <v>90</v>
      </c>
      <c r="AV280" s="12" t="s">
        <v>88</v>
      </c>
      <c r="AW280" s="12" t="s">
        <v>36</v>
      </c>
      <c r="AX280" s="12" t="s">
        <v>80</v>
      </c>
      <c r="AY280" s="149" t="s">
        <v>132</v>
      </c>
    </row>
    <row r="281" spans="2:65" s="13" customFormat="1" ht="11.25">
      <c r="B281" s="154"/>
      <c r="D281" s="144" t="s">
        <v>143</v>
      </c>
      <c r="E281" s="155" t="s">
        <v>1</v>
      </c>
      <c r="F281" s="156" t="s">
        <v>282</v>
      </c>
      <c r="H281" s="157">
        <v>41.04</v>
      </c>
      <c r="I281" s="158"/>
      <c r="L281" s="154"/>
      <c r="M281" s="159"/>
      <c r="T281" s="160"/>
      <c r="AT281" s="155" t="s">
        <v>143</v>
      </c>
      <c r="AU281" s="155" t="s">
        <v>90</v>
      </c>
      <c r="AV281" s="13" t="s">
        <v>90</v>
      </c>
      <c r="AW281" s="13" t="s">
        <v>36</v>
      </c>
      <c r="AX281" s="13" t="s">
        <v>80</v>
      </c>
      <c r="AY281" s="155" t="s">
        <v>132</v>
      </c>
    </row>
    <row r="282" spans="2:65" s="12" customFormat="1" ht="11.25">
      <c r="B282" s="148"/>
      <c r="D282" s="144" t="s">
        <v>143</v>
      </c>
      <c r="E282" s="149" t="s">
        <v>1</v>
      </c>
      <c r="F282" s="150" t="s">
        <v>226</v>
      </c>
      <c r="H282" s="149" t="s">
        <v>1</v>
      </c>
      <c r="I282" s="151"/>
      <c r="L282" s="148"/>
      <c r="M282" s="152"/>
      <c r="T282" s="153"/>
      <c r="AT282" s="149" t="s">
        <v>143</v>
      </c>
      <c r="AU282" s="149" t="s">
        <v>90</v>
      </c>
      <c r="AV282" s="12" t="s">
        <v>88</v>
      </c>
      <c r="AW282" s="12" t="s">
        <v>36</v>
      </c>
      <c r="AX282" s="12" t="s">
        <v>80</v>
      </c>
      <c r="AY282" s="149" t="s">
        <v>132</v>
      </c>
    </row>
    <row r="283" spans="2:65" s="13" customFormat="1" ht="11.25">
      <c r="B283" s="154"/>
      <c r="D283" s="144" t="s">
        <v>143</v>
      </c>
      <c r="E283" s="155" t="s">
        <v>1</v>
      </c>
      <c r="F283" s="156" t="s">
        <v>283</v>
      </c>
      <c r="H283" s="157">
        <v>54.72</v>
      </c>
      <c r="I283" s="158"/>
      <c r="L283" s="154"/>
      <c r="M283" s="159"/>
      <c r="T283" s="160"/>
      <c r="AT283" s="155" t="s">
        <v>143</v>
      </c>
      <c r="AU283" s="155" t="s">
        <v>90</v>
      </c>
      <c r="AV283" s="13" t="s">
        <v>90</v>
      </c>
      <c r="AW283" s="13" t="s">
        <v>36</v>
      </c>
      <c r="AX283" s="13" t="s">
        <v>80</v>
      </c>
      <c r="AY283" s="155" t="s">
        <v>132</v>
      </c>
    </row>
    <row r="284" spans="2:65" s="14" customFormat="1" ht="11.25">
      <c r="B284" s="161"/>
      <c r="D284" s="144" t="s">
        <v>143</v>
      </c>
      <c r="E284" s="162" t="s">
        <v>1</v>
      </c>
      <c r="F284" s="163" t="s">
        <v>146</v>
      </c>
      <c r="H284" s="164">
        <v>175.56</v>
      </c>
      <c r="I284" s="165"/>
      <c r="L284" s="161"/>
      <c r="M284" s="166"/>
      <c r="T284" s="167"/>
      <c r="AT284" s="162" t="s">
        <v>143</v>
      </c>
      <c r="AU284" s="162" t="s">
        <v>90</v>
      </c>
      <c r="AV284" s="14" t="s">
        <v>139</v>
      </c>
      <c r="AW284" s="14" t="s">
        <v>36</v>
      </c>
      <c r="AX284" s="14" t="s">
        <v>88</v>
      </c>
      <c r="AY284" s="162" t="s">
        <v>132</v>
      </c>
    </row>
    <row r="285" spans="2:65" s="1" customFormat="1" ht="21.75" customHeight="1">
      <c r="B285" s="31"/>
      <c r="C285" s="131" t="s">
        <v>289</v>
      </c>
      <c r="D285" s="131" t="s">
        <v>134</v>
      </c>
      <c r="E285" s="132" t="s">
        <v>290</v>
      </c>
      <c r="F285" s="133" t="s">
        <v>291</v>
      </c>
      <c r="G285" s="134" t="s">
        <v>200</v>
      </c>
      <c r="H285" s="135">
        <v>2.4390000000000001</v>
      </c>
      <c r="I285" s="136"/>
      <c r="J285" s="137">
        <f>ROUND(I285*H285,2)</f>
        <v>0</v>
      </c>
      <c r="K285" s="133" t="s">
        <v>138</v>
      </c>
      <c r="L285" s="31"/>
      <c r="M285" s="138" t="s">
        <v>1</v>
      </c>
      <c r="N285" s="139" t="s">
        <v>45</v>
      </c>
      <c r="P285" s="140">
        <f>O285*H285</f>
        <v>0</v>
      </c>
      <c r="Q285" s="140">
        <v>1.3600000000000001E-3</v>
      </c>
      <c r="R285" s="140">
        <f>Q285*H285</f>
        <v>3.3170400000000003E-3</v>
      </c>
      <c r="S285" s="140">
        <v>0</v>
      </c>
      <c r="T285" s="141">
        <f>S285*H285</f>
        <v>0</v>
      </c>
      <c r="AR285" s="142" t="s">
        <v>139</v>
      </c>
      <c r="AT285" s="142" t="s">
        <v>134</v>
      </c>
      <c r="AU285" s="142" t="s">
        <v>90</v>
      </c>
      <c r="AY285" s="16" t="s">
        <v>132</v>
      </c>
      <c r="BE285" s="143">
        <f>IF(N285="základní",J285,0)</f>
        <v>0</v>
      </c>
      <c r="BF285" s="143">
        <f>IF(N285="snížená",J285,0)</f>
        <v>0</v>
      </c>
      <c r="BG285" s="143">
        <f>IF(N285="zákl. přenesená",J285,0)</f>
        <v>0</v>
      </c>
      <c r="BH285" s="143">
        <f>IF(N285="sníž. přenesená",J285,0)</f>
        <v>0</v>
      </c>
      <c r="BI285" s="143">
        <f>IF(N285="nulová",J285,0)</f>
        <v>0</v>
      </c>
      <c r="BJ285" s="16" t="s">
        <v>88</v>
      </c>
      <c r="BK285" s="143">
        <f>ROUND(I285*H285,2)</f>
        <v>0</v>
      </c>
      <c r="BL285" s="16" t="s">
        <v>139</v>
      </c>
      <c r="BM285" s="142" t="s">
        <v>292</v>
      </c>
    </row>
    <row r="286" spans="2:65" s="1" customFormat="1" ht="19.5">
      <c r="B286" s="31"/>
      <c r="D286" s="144" t="s">
        <v>141</v>
      </c>
      <c r="F286" s="145" t="s">
        <v>293</v>
      </c>
      <c r="I286" s="146"/>
      <c r="L286" s="31"/>
      <c r="M286" s="147"/>
      <c r="T286" s="55"/>
      <c r="AT286" s="16" t="s">
        <v>141</v>
      </c>
      <c r="AU286" s="16" t="s">
        <v>90</v>
      </c>
    </row>
    <row r="287" spans="2:65" s="12" customFormat="1" ht="11.25">
      <c r="B287" s="148"/>
      <c r="D287" s="144" t="s">
        <v>143</v>
      </c>
      <c r="E287" s="149" t="s">
        <v>1</v>
      </c>
      <c r="F287" s="150" t="s">
        <v>279</v>
      </c>
      <c r="H287" s="149" t="s">
        <v>1</v>
      </c>
      <c r="I287" s="151"/>
      <c r="L287" s="148"/>
      <c r="M287" s="152"/>
      <c r="T287" s="153"/>
      <c r="AT287" s="149" t="s">
        <v>143</v>
      </c>
      <c r="AU287" s="149" t="s">
        <v>90</v>
      </c>
      <c r="AV287" s="12" t="s">
        <v>88</v>
      </c>
      <c r="AW287" s="12" t="s">
        <v>36</v>
      </c>
      <c r="AX287" s="12" t="s">
        <v>80</v>
      </c>
      <c r="AY287" s="149" t="s">
        <v>132</v>
      </c>
    </row>
    <row r="288" spans="2:65" s="12" customFormat="1" ht="11.25">
      <c r="B288" s="148"/>
      <c r="D288" s="144" t="s">
        <v>143</v>
      </c>
      <c r="E288" s="149" t="s">
        <v>1</v>
      </c>
      <c r="F288" s="150" t="s">
        <v>220</v>
      </c>
      <c r="H288" s="149" t="s">
        <v>1</v>
      </c>
      <c r="I288" s="151"/>
      <c r="L288" s="148"/>
      <c r="M288" s="152"/>
      <c r="T288" s="153"/>
      <c r="AT288" s="149" t="s">
        <v>143</v>
      </c>
      <c r="AU288" s="149" t="s">
        <v>90</v>
      </c>
      <c r="AV288" s="12" t="s">
        <v>88</v>
      </c>
      <c r="AW288" s="12" t="s">
        <v>36</v>
      </c>
      <c r="AX288" s="12" t="s">
        <v>80</v>
      </c>
      <c r="AY288" s="149" t="s">
        <v>132</v>
      </c>
    </row>
    <row r="289" spans="2:65" s="13" customFormat="1" ht="11.25">
      <c r="B289" s="154"/>
      <c r="D289" s="144" t="s">
        <v>143</v>
      </c>
      <c r="E289" s="155" t="s">
        <v>1</v>
      </c>
      <c r="F289" s="156" t="s">
        <v>294</v>
      </c>
      <c r="H289" s="157">
        <v>0.40500000000000003</v>
      </c>
      <c r="I289" s="158"/>
      <c r="L289" s="154"/>
      <c r="M289" s="159"/>
      <c r="T289" s="160"/>
      <c r="AT289" s="155" t="s">
        <v>143</v>
      </c>
      <c r="AU289" s="155" t="s">
        <v>90</v>
      </c>
      <c r="AV289" s="13" t="s">
        <v>90</v>
      </c>
      <c r="AW289" s="13" t="s">
        <v>36</v>
      </c>
      <c r="AX289" s="13" t="s">
        <v>80</v>
      </c>
      <c r="AY289" s="155" t="s">
        <v>132</v>
      </c>
    </row>
    <row r="290" spans="2:65" s="13" customFormat="1" ht="11.25">
      <c r="B290" s="154"/>
      <c r="D290" s="144" t="s">
        <v>143</v>
      </c>
      <c r="E290" s="155" t="s">
        <v>1</v>
      </c>
      <c r="F290" s="156" t="s">
        <v>295</v>
      </c>
      <c r="H290" s="157">
        <v>0.63</v>
      </c>
      <c r="I290" s="158"/>
      <c r="L290" s="154"/>
      <c r="M290" s="159"/>
      <c r="T290" s="160"/>
      <c r="AT290" s="155" t="s">
        <v>143</v>
      </c>
      <c r="AU290" s="155" t="s">
        <v>90</v>
      </c>
      <c r="AV290" s="13" t="s">
        <v>90</v>
      </c>
      <c r="AW290" s="13" t="s">
        <v>36</v>
      </c>
      <c r="AX290" s="13" t="s">
        <v>80</v>
      </c>
      <c r="AY290" s="155" t="s">
        <v>132</v>
      </c>
    </row>
    <row r="291" spans="2:65" s="12" customFormat="1" ht="11.25">
      <c r="B291" s="148"/>
      <c r="D291" s="144" t="s">
        <v>143</v>
      </c>
      <c r="E291" s="149" t="s">
        <v>1</v>
      </c>
      <c r="F291" s="150" t="s">
        <v>222</v>
      </c>
      <c r="H291" s="149" t="s">
        <v>1</v>
      </c>
      <c r="I291" s="151"/>
      <c r="L291" s="148"/>
      <c r="M291" s="152"/>
      <c r="T291" s="153"/>
      <c r="AT291" s="149" t="s">
        <v>143</v>
      </c>
      <c r="AU291" s="149" t="s">
        <v>90</v>
      </c>
      <c r="AV291" s="12" t="s">
        <v>88</v>
      </c>
      <c r="AW291" s="12" t="s">
        <v>36</v>
      </c>
      <c r="AX291" s="12" t="s">
        <v>80</v>
      </c>
      <c r="AY291" s="149" t="s">
        <v>132</v>
      </c>
    </row>
    <row r="292" spans="2:65" s="13" customFormat="1" ht="11.25">
      <c r="B292" s="154"/>
      <c r="D292" s="144" t="s">
        <v>143</v>
      </c>
      <c r="E292" s="155" t="s">
        <v>1</v>
      </c>
      <c r="F292" s="156" t="s">
        <v>296</v>
      </c>
      <c r="H292" s="157">
        <v>0.72</v>
      </c>
      <c r="I292" s="158"/>
      <c r="L292" s="154"/>
      <c r="M292" s="159"/>
      <c r="T292" s="160"/>
      <c r="AT292" s="155" t="s">
        <v>143</v>
      </c>
      <c r="AU292" s="155" t="s">
        <v>90</v>
      </c>
      <c r="AV292" s="13" t="s">
        <v>90</v>
      </c>
      <c r="AW292" s="13" t="s">
        <v>36</v>
      </c>
      <c r="AX292" s="13" t="s">
        <v>80</v>
      </c>
      <c r="AY292" s="155" t="s">
        <v>132</v>
      </c>
    </row>
    <row r="293" spans="2:65" s="12" customFormat="1" ht="11.25">
      <c r="B293" s="148"/>
      <c r="D293" s="144" t="s">
        <v>143</v>
      </c>
      <c r="E293" s="149" t="s">
        <v>1</v>
      </c>
      <c r="F293" s="150" t="s">
        <v>224</v>
      </c>
      <c r="H293" s="149" t="s">
        <v>1</v>
      </c>
      <c r="I293" s="151"/>
      <c r="L293" s="148"/>
      <c r="M293" s="152"/>
      <c r="T293" s="153"/>
      <c r="AT293" s="149" t="s">
        <v>143</v>
      </c>
      <c r="AU293" s="149" t="s">
        <v>90</v>
      </c>
      <c r="AV293" s="12" t="s">
        <v>88</v>
      </c>
      <c r="AW293" s="12" t="s">
        <v>36</v>
      </c>
      <c r="AX293" s="12" t="s">
        <v>80</v>
      </c>
      <c r="AY293" s="149" t="s">
        <v>132</v>
      </c>
    </row>
    <row r="294" spans="2:65" s="13" customFormat="1" ht="11.25">
      <c r="B294" s="154"/>
      <c r="D294" s="144" t="s">
        <v>143</v>
      </c>
      <c r="E294" s="155" t="s">
        <v>1</v>
      </c>
      <c r="F294" s="156" t="s">
        <v>297</v>
      </c>
      <c r="H294" s="157">
        <v>0.34200000000000003</v>
      </c>
      <c r="I294" s="158"/>
      <c r="L294" s="154"/>
      <c r="M294" s="159"/>
      <c r="T294" s="160"/>
      <c r="AT294" s="155" t="s">
        <v>143</v>
      </c>
      <c r="AU294" s="155" t="s">
        <v>90</v>
      </c>
      <c r="AV294" s="13" t="s">
        <v>90</v>
      </c>
      <c r="AW294" s="13" t="s">
        <v>36</v>
      </c>
      <c r="AX294" s="13" t="s">
        <v>80</v>
      </c>
      <c r="AY294" s="155" t="s">
        <v>132</v>
      </c>
    </row>
    <row r="295" spans="2:65" s="12" customFormat="1" ht="11.25">
      <c r="B295" s="148"/>
      <c r="D295" s="144" t="s">
        <v>143</v>
      </c>
      <c r="E295" s="149" t="s">
        <v>1</v>
      </c>
      <c r="F295" s="150" t="s">
        <v>226</v>
      </c>
      <c r="H295" s="149" t="s">
        <v>1</v>
      </c>
      <c r="I295" s="151"/>
      <c r="L295" s="148"/>
      <c r="M295" s="152"/>
      <c r="T295" s="153"/>
      <c r="AT295" s="149" t="s">
        <v>143</v>
      </c>
      <c r="AU295" s="149" t="s">
        <v>90</v>
      </c>
      <c r="AV295" s="12" t="s">
        <v>88</v>
      </c>
      <c r="AW295" s="12" t="s">
        <v>36</v>
      </c>
      <c r="AX295" s="12" t="s">
        <v>80</v>
      </c>
      <c r="AY295" s="149" t="s">
        <v>132</v>
      </c>
    </row>
    <row r="296" spans="2:65" s="13" customFormat="1" ht="11.25">
      <c r="B296" s="154"/>
      <c r="D296" s="144" t="s">
        <v>143</v>
      </c>
      <c r="E296" s="155" t="s">
        <v>1</v>
      </c>
      <c r="F296" s="156" t="s">
        <v>297</v>
      </c>
      <c r="H296" s="157">
        <v>0.34200000000000003</v>
      </c>
      <c r="I296" s="158"/>
      <c r="L296" s="154"/>
      <c r="M296" s="159"/>
      <c r="T296" s="160"/>
      <c r="AT296" s="155" t="s">
        <v>143</v>
      </c>
      <c r="AU296" s="155" t="s">
        <v>90</v>
      </c>
      <c r="AV296" s="13" t="s">
        <v>90</v>
      </c>
      <c r="AW296" s="13" t="s">
        <v>36</v>
      </c>
      <c r="AX296" s="13" t="s">
        <v>80</v>
      </c>
      <c r="AY296" s="155" t="s">
        <v>132</v>
      </c>
    </row>
    <row r="297" spans="2:65" s="14" customFormat="1" ht="11.25">
      <c r="B297" s="161"/>
      <c r="D297" s="144" t="s">
        <v>143</v>
      </c>
      <c r="E297" s="162" t="s">
        <v>1</v>
      </c>
      <c r="F297" s="163" t="s">
        <v>146</v>
      </c>
      <c r="H297" s="164">
        <v>2.4390000000000001</v>
      </c>
      <c r="I297" s="165"/>
      <c r="L297" s="161"/>
      <c r="M297" s="166"/>
      <c r="T297" s="167"/>
      <c r="AT297" s="162" t="s">
        <v>143</v>
      </c>
      <c r="AU297" s="162" t="s">
        <v>90</v>
      </c>
      <c r="AV297" s="14" t="s">
        <v>139</v>
      </c>
      <c r="AW297" s="14" t="s">
        <v>36</v>
      </c>
      <c r="AX297" s="14" t="s">
        <v>88</v>
      </c>
      <c r="AY297" s="162" t="s">
        <v>132</v>
      </c>
    </row>
    <row r="298" spans="2:65" s="1" customFormat="1" ht="24.2" customHeight="1">
      <c r="B298" s="31"/>
      <c r="C298" s="131" t="s">
        <v>7</v>
      </c>
      <c r="D298" s="131" t="s">
        <v>134</v>
      </c>
      <c r="E298" s="132" t="s">
        <v>298</v>
      </c>
      <c r="F298" s="133" t="s">
        <v>299</v>
      </c>
      <c r="G298" s="134" t="s">
        <v>200</v>
      </c>
      <c r="H298" s="135">
        <v>2.4390000000000001</v>
      </c>
      <c r="I298" s="136"/>
      <c r="J298" s="137">
        <f>ROUND(I298*H298,2)</f>
        <v>0</v>
      </c>
      <c r="K298" s="133" t="s">
        <v>138</v>
      </c>
      <c r="L298" s="31"/>
      <c r="M298" s="138" t="s">
        <v>1</v>
      </c>
      <c r="N298" s="139" t="s">
        <v>45</v>
      </c>
      <c r="P298" s="140">
        <f>O298*H298</f>
        <v>0</v>
      </c>
      <c r="Q298" s="140">
        <v>0</v>
      </c>
      <c r="R298" s="140">
        <f>Q298*H298</f>
        <v>0</v>
      </c>
      <c r="S298" s="140">
        <v>0</v>
      </c>
      <c r="T298" s="141">
        <f>S298*H298</f>
        <v>0</v>
      </c>
      <c r="AR298" s="142" t="s">
        <v>139</v>
      </c>
      <c r="AT298" s="142" t="s">
        <v>134</v>
      </c>
      <c r="AU298" s="142" t="s">
        <v>90</v>
      </c>
      <c r="AY298" s="16" t="s">
        <v>132</v>
      </c>
      <c r="BE298" s="143">
        <f>IF(N298="základní",J298,0)</f>
        <v>0</v>
      </c>
      <c r="BF298" s="143">
        <f>IF(N298="snížená",J298,0)</f>
        <v>0</v>
      </c>
      <c r="BG298" s="143">
        <f>IF(N298="zákl. přenesená",J298,0)</f>
        <v>0</v>
      </c>
      <c r="BH298" s="143">
        <f>IF(N298="sníž. přenesená",J298,0)</f>
        <v>0</v>
      </c>
      <c r="BI298" s="143">
        <f>IF(N298="nulová",J298,0)</f>
        <v>0</v>
      </c>
      <c r="BJ298" s="16" t="s">
        <v>88</v>
      </c>
      <c r="BK298" s="143">
        <f>ROUND(I298*H298,2)</f>
        <v>0</v>
      </c>
      <c r="BL298" s="16" t="s">
        <v>139</v>
      </c>
      <c r="BM298" s="142" t="s">
        <v>300</v>
      </c>
    </row>
    <row r="299" spans="2:65" s="1" customFormat="1" ht="29.25">
      <c r="B299" s="31"/>
      <c r="D299" s="144" t="s">
        <v>141</v>
      </c>
      <c r="F299" s="145" t="s">
        <v>301</v>
      </c>
      <c r="I299" s="146"/>
      <c r="L299" s="31"/>
      <c r="M299" s="147"/>
      <c r="T299" s="55"/>
      <c r="AT299" s="16" t="s">
        <v>141</v>
      </c>
      <c r="AU299" s="16" t="s">
        <v>90</v>
      </c>
    </row>
    <row r="300" spans="2:65" s="12" customFormat="1" ht="11.25">
      <c r="B300" s="148"/>
      <c r="D300" s="144" t="s">
        <v>143</v>
      </c>
      <c r="E300" s="149" t="s">
        <v>1</v>
      </c>
      <c r="F300" s="150" t="s">
        <v>279</v>
      </c>
      <c r="H300" s="149" t="s">
        <v>1</v>
      </c>
      <c r="I300" s="151"/>
      <c r="L300" s="148"/>
      <c r="M300" s="152"/>
      <c r="T300" s="153"/>
      <c r="AT300" s="149" t="s">
        <v>143</v>
      </c>
      <c r="AU300" s="149" t="s">
        <v>90</v>
      </c>
      <c r="AV300" s="12" t="s">
        <v>88</v>
      </c>
      <c r="AW300" s="12" t="s">
        <v>36</v>
      </c>
      <c r="AX300" s="12" t="s">
        <v>80</v>
      </c>
      <c r="AY300" s="149" t="s">
        <v>132</v>
      </c>
    </row>
    <row r="301" spans="2:65" s="12" customFormat="1" ht="11.25">
      <c r="B301" s="148"/>
      <c r="D301" s="144" t="s">
        <v>143</v>
      </c>
      <c r="E301" s="149" t="s">
        <v>1</v>
      </c>
      <c r="F301" s="150" t="s">
        <v>220</v>
      </c>
      <c r="H301" s="149" t="s">
        <v>1</v>
      </c>
      <c r="I301" s="151"/>
      <c r="L301" s="148"/>
      <c r="M301" s="152"/>
      <c r="T301" s="153"/>
      <c r="AT301" s="149" t="s">
        <v>143</v>
      </c>
      <c r="AU301" s="149" t="s">
        <v>90</v>
      </c>
      <c r="AV301" s="12" t="s">
        <v>88</v>
      </c>
      <c r="AW301" s="12" t="s">
        <v>36</v>
      </c>
      <c r="AX301" s="12" t="s">
        <v>80</v>
      </c>
      <c r="AY301" s="149" t="s">
        <v>132</v>
      </c>
    </row>
    <row r="302" spans="2:65" s="13" customFormat="1" ht="11.25">
      <c r="B302" s="154"/>
      <c r="D302" s="144" t="s">
        <v>143</v>
      </c>
      <c r="E302" s="155" t="s">
        <v>1</v>
      </c>
      <c r="F302" s="156" t="s">
        <v>294</v>
      </c>
      <c r="H302" s="157">
        <v>0.40500000000000003</v>
      </c>
      <c r="I302" s="158"/>
      <c r="L302" s="154"/>
      <c r="M302" s="159"/>
      <c r="T302" s="160"/>
      <c r="AT302" s="155" t="s">
        <v>143</v>
      </c>
      <c r="AU302" s="155" t="s">
        <v>90</v>
      </c>
      <c r="AV302" s="13" t="s">
        <v>90</v>
      </c>
      <c r="AW302" s="13" t="s">
        <v>36</v>
      </c>
      <c r="AX302" s="13" t="s">
        <v>80</v>
      </c>
      <c r="AY302" s="155" t="s">
        <v>132</v>
      </c>
    </row>
    <row r="303" spans="2:65" s="13" customFormat="1" ht="11.25">
      <c r="B303" s="154"/>
      <c r="D303" s="144" t="s">
        <v>143</v>
      </c>
      <c r="E303" s="155" t="s">
        <v>1</v>
      </c>
      <c r="F303" s="156" t="s">
        <v>295</v>
      </c>
      <c r="H303" s="157">
        <v>0.63</v>
      </c>
      <c r="I303" s="158"/>
      <c r="L303" s="154"/>
      <c r="M303" s="159"/>
      <c r="T303" s="160"/>
      <c r="AT303" s="155" t="s">
        <v>143</v>
      </c>
      <c r="AU303" s="155" t="s">
        <v>90</v>
      </c>
      <c r="AV303" s="13" t="s">
        <v>90</v>
      </c>
      <c r="AW303" s="13" t="s">
        <v>36</v>
      </c>
      <c r="AX303" s="13" t="s">
        <v>80</v>
      </c>
      <c r="AY303" s="155" t="s">
        <v>132</v>
      </c>
    </row>
    <row r="304" spans="2:65" s="12" customFormat="1" ht="11.25">
      <c r="B304" s="148"/>
      <c r="D304" s="144" t="s">
        <v>143</v>
      </c>
      <c r="E304" s="149" t="s">
        <v>1</v>
      </c>
      <c r="F304" s="150" t="s">
        <v>222</v>
      </c>
      <c r="H304" s="149" t="s">
        <v>1</v>
      </c>
      <c r="I304" s="151"/>
      <c r="L304" s="148"/>
      <c r="M304" s="152"/>
      <c r="T304" s="153"/>
      <c r="AT304" s="149" t="s">
        <v>143</v>
      </c>
      <c r="AU304" s="149" t="s">
        <v>90</v>
      </c>
      <c r="AV304" s="12" t="s">
        <v>88</v>
      </c>
      <c r="AW304" s="12" t="s">
        <v>36</v>
      </c>
      <c r="AX304" s="12" t="s">
        <v>80</v>
      </c>
      <c r="AY304" s="149" t="s">
        <v>132</v>
      </c>
    </row>
    <row r="305" spans="2:65" s="13" customFormat="1" ht="11.25">
      <c r="B305" s="154"/>
      <c r="D305" s="144" t="s">
        <v>143</v>
      </c>
      <c r="E305" s="155" t="s">
        <v>1</v>
      </c>
      <c r="F305" s="156" t="s">
        <v>296</v>
      </c>
      <c r="H305" s="157">
        <v>0.72</v>
      </c>
      <c r="I305" s="158"/>
      <c r="L305" s="154"/>
      <c r="M305" s="159"/>
      <c r="T305" s="160"/>
      <c r="AT305" s="155" t="s">
        <v>143</v>
      </c>
      <c r="AU305" s="155" t="s">
        <v>90</v>
      </c>
      <c r="AV305" s="13" t="s">
        <v>90</v>
      </c>
      <c r="AW305" s="13" t="s">
        <v>36</v>
      </c>
      <c r="AX305" s="13" t="s">
        <v>80</v>
      </c>
      <c r="AY305" s="155" t="s">
        <v>132</v>
      </c>
    </row>
    <row r="306" spans="2:65" s="12" customFormat="1" ht="11.25">
      <c r="B306" s="148"/>
      <c r="D306" s="144" t="s">
        <v>143</v>
      </c>
      <c r="E306" s="149" t="s">
        <v>1</v>
      </c>
      <c r="F306" s="150" t="s">
        <v>224</v>
      </c>
      <c r="H306" s="149" t="s">
        <v>1</v>
      </c>
      <c r="I306" s="151"/>
      <c r="L306" s="148"/>
      <c r="M306" s="152"/>
      <c r="T306" s="153"/>
      <c r="AT306" s="149" t="s">
        <v>143</v>
      </c>
      <c r="AU306" s="149" t="s">
        <v>90</v>
      </c>
      <c r="AV306" s="12" t="s">
        <v>88</v>
      </c>
      <c r="AW306" s="12" t="s">
        <v>36</v>
      </c>
      <c r="AX306" s="12" t="s">
        <v>80</v>
      </c>
      <c r="AY306" s="149" t="s">
        <v>132</v>
      </c>
    </row>
    <row r="307" spans="2:65" s="13" customFormat="1" ht="11.25">
      <c r="B307" s="154"/>
      <c r="D307" s="144" t="s">
        <v>143</v>
      </c>
      <c r="E307" s="155" t="s">
        <v>1</v>
      </c>
      <c r="F307" s="156" t="s">
        <v>297</v>
      </c>
      <c r="H307" s="157">
        <v>0.34200000000000003</v>
      </c>
      <c r="I307" s="158"/>
      <c r="L307" s="154"/>
      <c r="M307" s="159"/>
      <c r="T307" s="160"/>
      <c r="AT307" s="155" t="s">
        <v>143</v>
      </c>
      <c r="AU307" s="155" t="s">
        <v>90</v>
      </c>
      <c r="AV307" s="13" t="s">
        <v>90</v>
      </c>
      <c r="AW307" s="13" t="s">
        <v>36</v>
      </c>
      <c r="AX307" s="13" t="s">
        <v>80</v>
      </c>
      <c r="AY307" s="155" t="s">
        <v>132</v>
      </c>
    </row>
    <row r="308" spans="2:65" s="12" customFormat="1" ht="11.25">
      <c r="B308" s="148"/>
      <c r="D308" s="144" t="s">
        <v>143</v>
      </c>
      <c r="E308" s="149" t="s">
        <v>1</v>
      </c>
      <c r="F308" s="150" t="s">
        <v>226</v>
      </c>
      <c r="H308" s="149" t="s">
        <v>1</v>
      </c>
      <c r="I308" s="151"/>
      <c r="L308" s="148"/>
      <c r="M308" s="152"/>
      <c r="T308" s="153"/>
      <c r="AT308" s="149" t="s">
        <v>143</v>
      </c>
      <c r="AU308" s="149" t="s">
        <v>90</v>
      </c>
      <c r="AV308" s="12" t="s">
        <v>88</v>
      </c>
      <c r="AW308" s="12" t="s">
        <v>36</v>
      </c>
      <c r="AX308" s="12" t="s">
        <v>80</v>
      </c>
      <c r="AY308" s="149" t="s">
        <v>132</v>
      </c>
    </row>
    <row r="309" spans="2:65" s="13" customFormat="1" ht="11.25">
      <c r="B309" s="154"/>
      <c r="D309" s="144" t="s">
        <v>143</v>
      </c>
      <c r="E309" s="155" t="s">
        <v>1</v>
      </c>
      <c r="F309" s="156" t="s">
        <v>297</v>
      </c>
      <c r="H309" s="157">
        <v>0.34200000000000003</v>
      </c>
      <c r="I309" s="158"/>
      <c r="L309" s="154"/>
      <c r="M309" s="159"/>
      <c r="T309" s="160"/>
      <c r="AT309" s="155" t="s">
        <v>143</v>
      </c>
      <c r="AU309" s="155" t="s">
        <v>90</v>
      </c>
      <c r="AV309" s="13" t="s">
        <v>90</v>
      </c>
      <c r="AW309" s="13" t="s">
        <v>36</v>
      </c>
      <c r="AX309" s="13" t="s">
        <v>80</v>
      </c>
      <c r="AY309" s="155" t="s">
        <v>132</v>
      </c>
    </row>
    <row r="310" spans="2:65" s="14" customFormat="1" ht="11.25">
      <c r="B310" s="161"/>
      <c r="D310" s="144" t="s">
        <v>143</v>
      </c>
      <c r="E310" s="162" t="s">
        <v>1</v>
      </c>
      <c r="F310" s="163" t="s">
        <v>146</v>
      </c>
      <c r="H310" s="164">
        <v>2.4390000000000001</v>
      </c>
      <c r="I310" s="165"/>
      <c r="L310" s="161"/>
      <c r="M310" s="166"/>
      <c r="T310" s="167"/>
      <c r="AT310" s="162" t="s">
        <v>143</v>
      </c>
      <c r="AU310" s="162" t="s">
        <v>90</v>
      </c>
      <c r="AV310" s="14" t="s">
        <v>139</v>
      </c>
      <c r="AW310" s="14" t="s">
        <v>36</v>
      </c>
      <c r="AX310" s="14" t="s">
        <v>88</v>
      </c>
      <c r="AY310" s="162" t="s">
        <v>132</v>
      </c>
    </row>
    <row r="311" spans="2:65" s="1" customFormat="1" ht="33" customHeight="1">
      <c r="B311" s="31"/>
      <c r="C311" s="131" t="s">
        <v>302</v>
      </c>
      <c r="D311" s="131" t="s">
        <v>134</v>
      </c>
      <c r="E311" s="132" t="s">
        <v>303</v>
      </c>
      <c r="F311" s="133" t="s">
        <v>304</v>
      </c>
      <c r="G311" s="134" t="s">
        <v>200</v>
      </c>
      <c r="H311" s="135">
        <v>263.69299999999998</v>
      </c>
      <c r="I311" s="136"/>
      <c r="J311" s="137">
        <f>ROUND(I311*H311,2)</f>
        <v>0</v>
      </c>
      <c r="K311" s="133" t="s">
        <v>138</v>
      </c>
      <c r="L311" s="31"/>
      <c r="M311" s="138" t="s">
        <v>1</v>
      </c>
      <c r="N311" s="139" t="s">
        <v>45</v>
      </c>
      <c r="P311" s="140">
        <f>O311*H311</f>
        <v>0</v>
      </c>
      <c r="Q311" s="140">
        <v>0</v>
      </c>
      <c r="R311" s="140">
        <f>Q311*H311</f>
        <v>0</v>
      </c>
      <c r="S311" s="140">
        <v>0</v>
      </c>
      <c r="T311" s="141">
        <f>S311*H311</f>
        <v>0</v>
      </c>
      <c r="AR311" s="142" t="s">
        <v>139</v>
      </c>
      <c r="AT311" s="142" t="s">
        <v>134</v>
      </c>
      <c r="AU311" s="142" t="s">
        <v>90</v>
      </c>
      <c r="AY311" s="16" t="s">
        <v>132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6" t="s">
        <v>88</v>
      </c>
      <c r="BK311" s="143">
        <f>ROUND(I311*H311,2)</f>
        <v>0</v>
      </c>
      <c r="BL311" s="16" t="s">
        <v>139</v>
      </c>
      <c r="BM311" s="142" t="s">
        <v>305</v>
      </c>
    </row>
    <row r="312" spans="2:65" s="1" customFormat="1" ht="39">
      <c r="B312" s="31"/>
      <c r="D312" s="144" t="s">
        <v>141</v>
      </c>
      <c r="F312" s="145" t="s">
        <v>306</v>
      </c>
      <c r="I312" s="146"/>
      <c r="L312" s="31"/>
      <c r="M312" s="147"/>
      <c r="T312" s="55"/>
      <c r="AT312" s="16" t="s">
        <v>141</v>
      </c>
      <c r="AU312" s="16" t="s">
        <v>90</v>
      </c>
    </row>
    <row r="313" spans="2:65" s="12" customFormat="1" ht="11.25">
      <c r="B313" s="148"/>
      <c r="D313" s="144" t="s">
        <v>143</v>
      </c>
      <c r="E313" s="149" t="s">
        <v>1</v>
      </c>
      <c r="F313" s="150" t="s">
        <v>232</v>
      </c>
      <c r="H313" s="149" t="s">
        <v>1</v>
      </c>
      <c r="I313" s="151"/>
      <c r="L313" s="148"/>
      <c r="M313" s="152"/>
      <c r="T313" s="153"/>
      <c r="AT313" s="149" t="s">
        <v>143</v>
      </c>
      <c r="AU313" s="149" t="s">
        <v>90</v>
      </c>
      <c r="AV313" s="12" t="s">
        <v>88</v>
      </c>
      <c r="AW313" s="12" t="s">
        <v>36</v>
      </c>
      <c r="AX313" s="12" t="s">
        <v>80</v>
      </c>
      <c r="AY313" s="149" t="s">
        <v>132</v>
      </c>
    </row>
    <row r="314" spans="2:65" s="13" customFormat="1" ht="11.25">
      <c r="B314" s="154"/>
      <c r="D314" s="144" t="s">
        <v>143</v>
      </c>
      <c r="E314" s="155" t="s">
        <v>1</v>
      </c>
      <c r="F314" s="156" t="s">
        <v>307</v>
      </c>
      <c r="H314" s="157">
        <v>263.69299999999998</v>
      </c>
      <c r="I314" s="158"/>
      <c r="L314" s="154"/>
      <c r="M314" s="159"/>
      <c r="T314" s="160"/>
      <c r="AT314" s="155" t="s">
        <v>143</v>
      </c>
      <c r="AU314" s="155" t="s">
        <v>90</v>
      </c>
      <c r="AV314" s="13" t="s">
        <v>90</v>
      </c>
      <c r="AW314" s="13" t="s">
        <v>36</v>
      </c>
      <c r="AX314" s="13" t="s">
        <v>88</v>
      </c>
      <c r="AY314" s="155" t="s">
        <v>132</v>
      </c>
    </row>
    <row r="315" spans="2:65" s="1" customFormat="1" ht="37.9" customHeight="1">
      <c r="B315" s="31"/>
      <c r="C315" s="131" t="s">
        <v>308</v>
      </c>
      <c r="D315" s="131" t="s">
        <v>134</v>
      </c>
      <c r="E315" s="132" t="s">
        <v>309</v>
      </c>
      <c r="F315" s="133" t="s">
        <v>310</v>
      </c>
      <c r="G315" s="134" t="s">
        <v>200</v>
      </c>
      <c r="H315" s="135">
        <v>24901.8</v>
      </c>
      <c r="I315" s="136"/>
      <c r="J315" s="137">
        <f>ROUND(I315*H315,2)</f>
        <v>0</v>
      </c>
      <c r="K315" s="133" t="s">
        <v>138</v>
      </c>
      <c r="L315" s="31"/>
      <c r="M315" s="138" t="s">
        <v>1</v>
      </c>
      <c r="N315" s="139" t="s">
        <v>45</v>
      </c>
      <c r="P315" s="140">
        <f>O315*H315</f>
        <v>0</v>
      </c>
      <c r="Q315" s="140">
        <v>0</v>
      </c>
      <c r="R315" s="140">
        <f>Q315*H315</f>
        <v>0</v>
      </c>
      <c r="S315" s="140">
        <v>0</v>
      </c>
      <c r="T315" s="141">
        <f>S315*H315</f>
        <v>0</v>
      </c>
      <c r="AR315" s="142" t="s">
        <v>139</v>
      </c>
      <c r="AT315" s="142" t="s">
        <v>134</v>
      </c>
      <c r="AU315" s="142" t="s">
        <v>90</v>
      </c>
      <c r="AY315" s="16" t="s">
        <v>132</v>
      </c>
      <c r="BE315" s="143">
        <f>IF(N315="základní",J315,0)</f>
        <v>0</v>
      </c>
      <c r="BF315" s="143">
        <f>IF(N315="snížená",J315,0)</f>
        <v>0</v>
      </c>
      <c r="BG315" s="143">
        <f>IF(N315="zákl. přenesená",J315,0)</f>
        <v>0</v>
      </c>
      <c r="BH315" s="143">
        <f>IF(N315="sníž. přenesená",J315,0)</f>
        <v>0</v>
      </c>
      <c r="BI315" s="143">
        <f>IF(N315="nulová",J315,0)</f>
        <v>0</v>
      </c>
      <c r="BJ315" s="16" t="s">
        <v>88</v>
      </c>
      <c r="BK315" s="143">
        <f>ROUND(I315*H315,2)</f>
        <v>0</v>
      </c>
      <c r="BL315" s="16" t="s">
        <v>139</v>
      </c>
      <c r="BM315" s="142" t="s">
        <v>311</v>
      </c>
    </row>
    <row r="316" spans="2:65" s="1" customFormat="1" ht="48.75">
      <c r="B316" s="31"/>
      <c r="D316" s="144" t="s">
        <v>141</v>
      </c>
      <c r="F316" s="145" t="s">
        <v>312</v>
      </c>
      <c r="I316" s="146"/>
      <c r="L316" s="31"/>
      <c r="M316" s="147"/>
      <c r="T316" s="55"/>
      <c r="AT316" s="16" t="s">
        <v>141</v>
      </c>
      <c r="AU316" s="16" t="s">
        <v>90</v>
      </c>
    </row>
    <row r="317" spans="2:65" s="13" customFormat="1" ht="11.25">
      <c r="B317" s="154"/>
      <c r="D317" s="144" t="s">
        <v>143</v>
      </c>
      <c r="F317" s="156" t="s">
        <v>313</v>
      </c>
      <c r="H317" s="157">
        <v>24901.8</v>
      </c>
      <c r="I317" s="158"/>
      <c r="L317" s="154"/>
      <c r="M317" s="159"/>
      <c r="T317" s="160"/>
      <c r="AT317" s="155" t="s">
        <v>143</v>
      </c>
      <c r="AU317" s="155" t="s">
        <v>90</v>
      </c>
      <c r="AV317" s="13" t="s">
        <v>90</v>
      </c>
      <c r="AW317" s="13" t="s">
        <v>4</v>
      </c>
      <c r="AX317" s="13" t="s">
        <v>88</v>
      </c>
      <c r="AY317" s="155" t="s">
        <v>132</v>
      </c>
    </row>
    <row r="318" spans="2:65" s="1" customFormat="1" ht="33" customHeight="1">
      <c r="B318" s="31"/>
      <c r="C318" s="131" t="s">
        <v>314</v>
      </c>
      <c r="D318" s="131" t="s">
        <v>134</v>
      </c>
      <c r="E318" s="132" t="s">
        <v>315</v>
      </c>
      <c r="F318" s="133" t="s">
        <v>316</v>
      </c>
      <c r="G318" s="134" t="s">
        <v>317</v>
      </c>
      <c r="H318" s="135">
        <v>527.38599999999997</v>
      </c>
      <c r="I318" s="136"/>
      <c r="J318" s="137">
        <f>ROUND(I318*H318,2)</f>
        <v>0</v>
      </c>
      <c r="K318" s="133" t="s">
        <v>138</v>
      </c>
      <c r="L318" s="31"/>
      <c r="M318" s="138" t="s">
        <v>1</v>
      </c>
      <c r="N318" s="139" t="s">
        <v>45</v>
      </c>
      <c r="P318" s="140">
        <f>O318*H318</f>
        <v>0</v>
      </c>
      <c r="Q318" s="140">
        <v>0</v>
      </c>
      <c r="R318" s="140">
        <f>Q318*H318</f>
        <v>0</v>
      </c>
      <c r="S318" s="140">
        <v>0</v>
      </c>
      <c r="T318" s="141">
        <f>S318*H318</f>
        <v>0</v>
      </c>
      <c r="AR318" s="142" t="s">
        <v>139</v>
      </c>
      <c r="AT318" s="142" t="s">
        <v>134</v>
      </c>
      <c r="AU318" s="142" t="s">
        <v>90</v>
      </c>
      <c r="AY318" s="16" t="s">
        <v>132</v>
      </c>
      <c r="BE318" s="143">
        <f>IF(N318="základní",J318,0)</f>
        <v>0</v>
      </c>
      <c r="BF318" s="143">
        <f>IF(N318="snížená",J318,0)</f>
        <v>0</v>
      </c>
      <c r="BG318" s="143">
        <f>IF(N318="zákl. přenesená",J318,0)</f>
        <v>0</v>
      </c>
      <c r="BH318" s="143">
        <f>IF(N318="sníž. přenesená",J318,0)</f>
        <v>0</v>
      </c>
      <c r="BI318" s="143">
        <f>IF(N318="nulová",J318,0)</f>
        <v>0</v>
      </c>
      <c r="BJ318" s="16" t="s">
        <v>88</v>
      </c>
      <c r="BK318" s="143">
        <f>ROUND(I318*H318,2)</f>
        <v>0</v>
      </c>
      <c r="BL318" s="16" t="s">
        <v>139</v>
      </c>
      <c r="BM318" s="142" t="s">
        <v>318</v>
      </c>
    </row>
    <row r="319" spans="2:65" s="1" customFormat="1" ht="29.25">
      <c r="B319" s="31"/>
      <c r="D319" s="144" t="s">
        <v>141</v>
      </c>
      <c r="F319" s="145" t="s">
        <v>319</v>
      </c>
      <c r="I319" s="146"/>
      <c r="L319" s="31"/>
      <c r="M319" s="147"/>
      <c r="T319" s="55"/>
      <c r="AT319" s="16" t="s">
        <v>141</v>
      </c>
      <c r="AU319" s="16" t="s">
        <v>90</v>
      </c>
    </row>
    <row r="320" spans="2:65" s="13" customFormat="1" ht="11.25">
      <c r="B320" s="154"/>
      <c r="D320" s="144" t="s">
        <v>143</v>
      </c>
      <c r="F320" s="156" t="s">
        <v>320</v>
      </c>
      <c r="H320" s="157">
        <v>527.38599999999997</v>
      </c>
      <c r="I320" s="158"/>
      <c r="L320" s="154"/>
      <c r="M320" s="159"/>
      <c r="T320" s="160"/>
      <c r="AT320" s="155" t="s">
        <v>143</v>
      </c>
      <c r="AU320" s="155" t="s">
        <v>90</v>
      </c>
      <c r="AV320" s="13" t="s">
        <v>90</v>
      </c>
      <c r="AW320" s="13" t="s">
        <v>4</v>
      </c>
      <c r="AX320" s="13" t="s">
        <v>88</v>
      </c>
      <c r="AY320" s="155" t="s">
        <v>132</v>
      </c>
    </row>
    <row r="321" spans="2:65" s="1" customFormat="1" ht="16.5" customHeight="1">
      <c r="B321" s="31"/>
      <c r="C321" s="131" t="s">
        <v>321</v>
      </c>
      <c r="D321" s="131" t="s">
        <v>134</v>
      </c>
      <c r="E321" s="132" t="s">
        <v>322</v>
      </c>
      <c r="F321" s="133" t="s">
        <v>323</v>
      </c>
      <c r="G321" s="134" t="s">
        <v>200</v>
      </c>
      <c r="H321" s="135">
        <v>2263.8000000000002</v>
      </c>
      <c r="I321" s="136"/>
      <c r="J321" s="137">
        <f>ROUND(I321*H321,2)</f>
        <v>0</v>
      </c>
      <c r="K321" s="133" t="s">
        <v>138</v>
      </c>
      <c r="L321" s="31"/>
      <c r="M321" s="138" t="s">
        <v>1</v>
      </c>
      <c r="N321" s="139" t="s">
        <v>45</v>
      </c>
      <c r="P321" s="140">
        <f>O321*H321</f>
        <v>0</v>
      </c>
      <c r="Q321" s="140">
        <v>0</v>
      </c>
      <c r="R321" s="140">
        <f>Q321*H321</f>
        <v>0</v>
      </c>
      <c r="S321" s="140">
        <v>0</v>
      </c>
      <c r="T321" s="141">
        <f>S321*H321</f>
        <v>0</v>
      </c>
      <c r="AR321" s="142" t="s">
        <v>139</v>
      </c>
      <c r="AT321" s="142" t="s">
        <v>134</v>
      </c>
      <c r="AU321" s="142" t="s">
        <v>90</v>
      </c>
      <c r="AY321" s="16" t="s">
        <v>132</v>
      </c>
      <c r="BE321" s="143">
        <f>IF(N321="základní",J321,0)</f>
        <v>0</v>
      </c>
      <c r="BF321" s="143">
        <f>IF(N321="snížená",J321,0)</f>
        <v>0</v>
      </c>
      <c r="BG321" s="143">
        <f>IF(N321="zákl. přenesená",J321,0)</f>
        <v>0</v>
      </c>
      <c r="BH321" s="143">
        <f>IF(N321="sníž. přenesená",J321,0)</f>
        <v>0</v>
      </c>
      <c r="BI321" s="143">
        <f>IF(N321="nulová",J321,0)</f>
        <v>0</v>
      </c>
      <c r="BJ321" s="16" t="s">
        <v>88</v>
      </c>
      <c r="BK321" s="143">
        <f>ROUND(I321*H321,2)</f>
        <v>0</v>
      </c>
      <c r="BL321" s="16" t="s">
        <v>139</v>
      </c>
      <c r="BM321" s="142" t="s">
        <v>324</v>
      </c>
    </row>
    <row r="322" spans="2:65" s="1" customFormat="1" ht="19.5">
      <c r="B322" s="31"/>
      <c r="D322" s="144" t="s">
        <v>141</v>
      </c>
      <c r="F322" s="145" t="s">
        <v>325</v>
      </c>
      <c r="I322" s="146"/>
      <c r="L322" s="31"/>
      <c r="M322" s="147"/>
      <c r="T322" s="55"/>
      <c r="AT322" s="16" t="s">
        <v>141</v>
      </c>
      <c r="AU322" s="16" t="s">
        <v>90</v>
      </c>
    </row>
    <row r="323" spans="2:65" s="1" customFormat="1" ht="24.2" customHeight="1">
      <c r="B323" s="31"/>
      <c r="C323" s="131" t="s">
        <v>326</v>
      </c>
      <c r="D323" s="131" t="s">
        <v>134</v>
      </c>
      <c r="E323" s="132" t="s">
        <v>327</v>
      </c>
      <c r="F323" s="133" t="s">
        <v>328</v>
      </c>
      <c r="G323" s="134" t="s">
        <v>200</v>
      </c>
      <c r="H323" s="135">
        <v>648.87300000000005</v>
      </c>
      <c r="I323" s="136"/>
      <c r="J323" s="137">
        <f>ROUND(I323*H323,2)</f>
        <v>0</v>
      </c>
      <c r="K323" s="133" t="s">
        <v>138</v>
      </c>
      <c r="L323" s="31"/>
      <c r="M323" s="138" t="s">
        <v>1</v>
      </c>
      <c r="N323" s="139" t="s">
        <v>45</v>
      </c>
      <c r="P323" s="140">
        <f>O323*H323</f>
        <v>0</v>
      </c>
      <c r="Q323" s="140">
        <v>0</v>
      </c>
      <c r="R323" s="140">
        <f>Q323*H323</f>
        <v>0</v>
      </c>
      <c r="S323" s="140">
        <v>0</v>
      </c>
      <c r="T323" s="141">
        <f>S323*H323</f>
        <v>0</v>
      </c>
      <c r="AR323" s="142" t="s">
        <v>139</v>
      </c>
      <c r="AT323" s="142" t="s">
        <v>134</v>
      </c>
      <c r="AU323" s="142" t="s">
        <v>90</v>
      </c>
      <c r="AY323" s="16" t="s">
        <v>132</v>
      </c>
      <c r="BE323" s="143">
        <f>IF(N323="základní",J323,0)</f>
        <v>0</v>
      </c>
      <c r="BF323" s="143">
        <f>IF(N323="snížená",J323,0)</f>
        <v>0</v>
      </c>
      <c r="BG323" s="143">
        <f>IF(N323="zákl. přenesená",J323,0)</f>
        <v>0</v>
      </c>
      <c r="BH323" s="143">
        <f>IF(N323="sníž. přenesená",J323,0)</f>
        <v>0</v>
      </c>
      <c r="BI323" s="143">
        <f>IF(N323="nulová",J323,0)</f>
        <v>0</v>
      </c>
      <c r="BJ323" s="16" t="s">
        <v>88</v>
      </c>
      <c r="BK323" s="143">
        <f>ROUND(I323*H323,2)</f>
        <v>0</v>
      </c>
      <c r="BL323" s="16" t="s">
        <v>139</v>
      </c>
      <c r="BM323" s="142" t="s">
        <v>329</v>
      </c>
    </row>
    <row r="324" spans="2:65" s="1" customFormat="1" ht="29.25">
      <c r="B324" s="31"/>
      <c r="D324" s="144" t="s">
        <v>141</v>
      </c>
      <c r="F324" s="145" t="s">
        <v>330</v>
      </c>
      <c r="I324" s="146"/>
      <c r="L324" s="31"/>
      <c r="M324" s="147"/>
      <c r="T324" s="55"/>
      <c r="AT324" s="16" t="s">
        <v>141</v>
      </c>
      <c r="AU324" s="16" t="s">
        <v>90</v>
      </c>
    </row>
    <row r="325" spans="2:65" s="12" customFormat="1" ht="11.25">
      <c r="B325" s="148"/>
      <c r="D325" s="144" t="s">
        <v>143</v>
      </c>
      <c r="E325" s="149" t="s">
        <v>1</v>
      </c>
      <c r="F325" s="150" t="s">
        <v>232</v>
      </c>
      <c r="H325" s="149" t="s">
        <v>1</v>
      </c>
      <c r="I325" s="151"/>
      <c r="L325" s="148"/>
      <c r="M325" s="152"/>
      <c r="T325" s="153"/>
      <c r="AT325" s="149" t="s">
        <v>143</v>
      </c>
      <c r="AU325" s="149" t="s">
        <v>90</v>
      </c>
      <c r="AV325" s="12" t="s">
        <v>88</v>
      </c>
      <c r="AW325" s="12" t="s">
        <v>36</v>
      </c>
      <c r="AX325" s="12" t="s">
        <v>80</v>
      </c>
      <c r="AY325" s="149" t="s">
        <v>132</v>
      </c>
    </row>
    <row r="326" spans="2:65" s="13" customFormat="1" ht="11.25">
      <c r="B326" s="154"/>
      <c r="D326" s="144" t="s">
        <v>143</v>
      </c>
      <c r="E326" s="155" t="s">
        <v>1</v>
      </c>
      <c r="F326" s="156" t="s">
        <v>331</v>
      </c>
      <c r="H326" s="157">
        <v>648.87300000000005</v>
      </c>
      <c r="I326" s="158"/>
      <c r="L326" s="154"/>
      <c r="M326" s="159"/>
      <c r="T326" s="160"/>
      <c r="AT326" s="155" t="s">
        <v>143</v>
      </c>
      <c r="AU326" s="155" t="s">
        <v>90</v>
      </c>
      <c r="AV326" s="13" t="s">
        <v>90</v>
      </c>
      <c r="AW326" s="13" t="s">
        <v>36</v>
      </c>
      <c r="AX326" s="13" t="s">
        <v>80</v>
      </c>
      <c r="AY326" s="155" t="s">
        <v>132</v>
      </c>
    </row>
    <row r="327" spans="2:65" s="14" customFormat="1" ht="11.25">
      <c r="B327" s="161"/>
      <c r="D327" s="144" t="s">
        <v>143</v>
      </c>
      <c r="E327" s="162" t="s">
        <v>1</v>
      </c>
      <c r="F327" s="163" t="s">
        <v>146</v>
      </c>
      <c r="H327" s="164">
        <v>648.87300000000005</v>
      </c>
      <c r="I327" s="165"/>
      <c r="L327" s="161"/>
      <c r="M327" s="166"/>
      <c r="T327" s="167"/>
      <c r="AT327" s="162" t="s">
        <v>143</v>
      </c>
      <c r="AU327" s="162" t="s">
        <v>90</v>
      </c>
      <c r="AV327" s="14" t="s">
        <v>139</v>
      </c>
      <c r="AW327" s="14" t="s">
        <v>36</v>
      </c>
      <c r="AX327" s="14" t="s">
        <v>88</v>
      </c>
      <c r="AY327" s="162" t="s">
        <v>132</v>
      </c>
    </row>
    <row r="328" spans="2:65" s="1" customFormat="1" ht="24.2" customHeight="1">
      <c r="B328" s="31"/>
      <c r="C328" s="131" t="s">
        <v>332</v>
      </c>
      <c r="D328" s="131" t="s">
        <v>134</v>
      </c>
      <c r="E328" s="132" t="s">
        <v>333</v>
      </c>
      <c r="F328" s="133" t="s">
        <v>334</v>
      </c>
      <c r="G328" s="134" t="s">
        <v>200</v>
      </c>
      <c r="H328" s="135">
        <v>216.7</v>
      </c>
      <c r="I328" s="136"/>
      <c r="J328" s="137">
        <f>ROUND(I328*H328,2)</f>
        <v>0</v>
      </c>
      <c r="K328" s="133" t="s">
        <v>138</v>
      </c>
      <c r="L328" s="31"/>
      <c r="M328" s="138" t="s">
        <v>1</v>
      </c>
      <c r="N328" s="139" t="s">
        <v>45</v>
      </c>
      <c r="P328" s="140">
        <f>O328*H328</f>
        <v>0</v>
      </c>
      <c r="Q328" s="140">
        <v>0</v>
      </c>
      <c r="R328" s="140">
        <f>Q328*H328</f>
        <v>0</v>
      </c>
      <c r="S328" s="140">
        <v>0</v>
      </c>
      <c r="T328" s="141">
        <f>S328*H328</f>
        <v>0</v>
      </c>
      <c r="AR328" s="142" t="s">
        <v>139</v>
      </c>
      <c r="AT328" s="142" t="s">
        <v>134</v>
      </c>
      <c r="AU328" s="142" t="s">
        <v>90</v>
      </c>
      <c r="AY328" s="16" t="s">
        <v>132</v>
      </c>
      <c r="BE328" s="143">
        <f>IF(N328="základní",J328,0)</f>
        <v>0</v>
      </c>
      <c r="BF328" s="143">
        <f>IF(N328="snížená",J328,0)</f>
        <v>0</v>
      </c>
      <c r="BG328" s="143">
        <f>IF(N328="zákl. přenesená",J328,0)</f>
        <v>0</v>
      </c>
      <c r="BH328" s="143">
        <f>IF(N328="sníž. přenesená",J328,0)</f>
        <v>0</v>
      </c>
      <c r="BI328" s="143">
        <f>IF(N328="nulová",J328,0)</f>
        <v>0</v>
      </c>
      <c r="BJ328" s="16" t="s">
        <v>88</v>
      </c>
      <c r="BK328" s="143">
        <f>ROUND(I328*H328,2)</f>
        <v>0</v>
      </c>
      <c r="BL328" s="16" t="s">
        <v>139</v>
      </c>
      <c r="BM328" s="142" t="s">
        <v>335</v>
      </c>
    </row>
    <row r="329" spans="2:65" s="1" customFormat="1" ht="11.25">
      <c r="B329" s="31"/>
      <c r="D329" s="144" t="s">
        <v>141</v>
      </c>
      <c r="F329" s="145" t="s">
        <v>334</v>
      </c>
      <c r="I329" s="146"/>
      <c r="L329" s="31"/>
      <c r="M329" s="147"/>
      <c r="T329" s="55"/>
      <c r="AT329" s="16" t="s">
        <v>141</v>
      </c>
      <c r="AU329" s="16" t="s">
        <v>90</v>
      </c>
    </row>
    <row r="330" spans="2:65" s="12" customFormat="1" ht="11.25">
      <c r="B330" s="148"/>
      <c r="D330" s="144" t="s">
        <v>143</v>
      </c>
      <c r="E330" s="149" t="s">
        <v>1</v>
      </c>
      <c r="F330" s="150" t="s">
        <v>232</v>
      </c>
      <c r="H330" s="149" t="s">
        <v>1</v>
      </c>
      <c r="I330" s="151"/>
      <c r="L330" s="148"/>
      <c r="M330" s="152"/>
      <c r="T330" s="153"/>
      <c r="AT330" s="149" t="s">
        <v>143</v>
      </c>
      <c r="AU330" s="149" t="s">
        <v>90</v>
      </c>
      <c r="AV330" s="12" t="s">
        <v>88</v>
      </c>
      <c r="AW330" s="12" t="s">
        <v>36</v>
      </c>
      <c r="AX330" s="12" t="s">
        <v>80</v>
      </c>
      <c r="AY330" s="149" t="s">
        <v>132</v>
      </c>
    </row>
    <row r="331" spans="2:65" s="12" customFormat="1" ht="11.25">
      <c r="B331" s="148"/>
      <c r="D331" s="144" t="s">
        <v>143</v>
      </c>
      <c r="E331" s="149" t="s">
        <v>1</v>
      </c>
      <c r="F331" s="150" t="s">
        <v>233</v>
      </c>
      <c r="H331" s="149" t="s">
        <v>1</v>
      </c>
      <c r="I331" s="151"/>
      <c r="L331" s="148"/>
      <c r="M331" s="152"/>
      <c r="T331" s="153"/>
      <c r="AT331" s="149" t="s">
        <v>143</v>
      </c>
      <c r="AU331" s="149" t="s">
        <v>90</v>
      </c>
      <c r="AV331" s="12" t="s">
        <v>88</v>
      </c>
      <c r="AW331" s="12" t="s">
        <v>36</v>
      </c>
      <c r="AX331" s="12" t="s">
        <v>80</v>
      </c>
      <c r="AY331" s="149" t="s">
        <v>132</v>
      </c>
    </row>
    <row r="332" spans="2:65" s="13" customFormat="1" ht="11.25">
      <c r="B332" s="154"/>
      <c r="D332" s="144" t="s">
        <v>143</v>
      </c>
      <c r="E332" s="155" t="s">
        <v>1</v>
      </c>
      <c r="F332" s="156" t="s">
        <v>336</v>
      </c>
      <c r="H332" s="157">
        <v>77.400000000000006</v>
      </c>
      <c r="I332" s="158"/>
      <c r="L332" s="154"/>
      <c r="M332" s="159"/>
      <c r="T332" s="160"/>
      <c r="AT332" s="155" t="s">
        <v>143</v>
      </c>
      <c r="AU332" s="155" t="s">
        <v>90</v>
      </c>
      <c r="AV332" s="13" t="s">
        <v>90</v>
      </c>
      <c r="AW332" s="13" t="s">
        <v>36</v>
      </c>
      <c r="AX332" s="13" t="s">
        <v>80</v>
      </c>
      <c r="AY332" s="155" t="s">
        <v>132</v>
      </c>
    </row>
    <row r="333" spans="2:65" s="12" customFormat="1" ht="11.25">
      <c r="B333" s="148"/>
      <c r="D333" s="144" t="s">
        <v>143</v>
      </c>
      <c r="E333" s="149" t="s">
        <v>1</v>
      </c>
      <c r="F333" s="150" t="s">
        <v>235</v>
      </c>
      <c r="H333" s="149" t="s">
        <v>1</v>
      </c>
      <c r="I333" s="151"/>
      <c r="L333" s="148"/>
      <c r="M333" s="152"/>
      <c r="T333" s="153"/>
      <c r="AT333" s="149" t="s">
        <v>143</v>
      </c>
      <c r="AU333" s="149" t="s">
        <v>90</v>
      </c>
      <c r="AV333" s="12" t="s">
        <v>88</v>
      </c>
      <c r="AW333" s="12" t="s">
        <v>36</v>
      </c>
      <c r="AX333" s="12" t="s">
        <v>80</v>
      </c>
      <c r="AY333" s="149" t="s">
        <v>132</v>
      </c>
    </row>
    <row r="334" spans="2:65" s="13" customFormat="1" ht="11.25">
      <c r="B334" s="154"/>
      <c r="D334" s="144" t="s">
        <v>143</v>
      </c>
      <c r="E334" s="155" t="s">
        <v>1</v>
      </c>
      <c r="F334" s="156" t="s">
        <v>337</v>
      </c>
      <c r="H334" s="157">
        <v>25.9</v>
      </c>
      <c r="I334" s="158"/>
      <c r="L334" s="154"/>
      <c r="M334" s="159"/>
      <c r="T334" s="160"/>
      <c r="AT334" s="155" t="s">
        <v>143</v>
      </c>
      <c r="AU334" s="155" t="s">
        <v>90</v>
      </c>
      <c r="AV334" s="13" t="s">
        <v>90</v>
      </c>
      <c r="AW334" s="13" t="s">
        <v>36</v>
      </c>
      <c r="AX334" s="13" t="s">
        <v>80</v>
      </c>
      <c r="AY334" s="155" t="s">
        <v>132</v>
      </c>
    </row>
    <row r="335" spans="2:65" s="12" customFormat="1" ht="11.25">
      <c r="B335" s="148"/>
      <c r="D335" s="144" t="s">
        <v>143</v>
      </c>
      <c r="E335" s="149" t="s">
        <v>1</v>
      </c>
      <c r="F335" s="150" t="s">
        <v>237</v>
      </c>
      <c r="H335" s="149" t="s">
        <v>1</v>
      </c>
      <c r="I335" s="151"/>
      <c r="L335" s="148"/>
      <c r="M335" s="152"/>
      <c r="T335" s="153"/>
      <c r="AT335" s="149" t="s">
        <v>143</v>
      </c>
      <c r="AU335" s="149" t="s">
        <v>90</v>
      </c>
      <c r="AV335" s="12" t="s">
        <v>88</v>
      </c>
      <c r="AW335" s="12" t="s">
        <v>36</v>
      </c>
      <c r="AX335" s="12" t="s">
        <v>80</v>
      </c>
      <c r="AY335" s="149" t="s">
        <v>132</v>
      </c>
    </row>
    <row r="336" spans="2:65" s="13" customFormat="1" ht="11.25">
      <c r="B336" s="154"/>
      <c r="D336" s="144" t="s">
        <v>143</v>
      </c>
      <c r="E336" s="155" t="s">
        <v>1</v>
      </c>
      <c r="F336" s="156" t="s">
        <v>338</v>
      </c>
      <c r="H336" s="157">
        <v>109.8</v>
      </c>
      <c r="I336" s="158"/>
      <c r="L336" s="154"/>
      <c r="M336" s="159"/>
      <c r="T336" s="160"/>
      <c r="AT336" s="155" t="s">
        <v>143</v>
      </c>
      <c r="AU336" s="155" t="s">
        <v>90</v>
      </c>
      <c r="AV336" s="13" t="s">
        <v>90</v>
      </c>
      <c r="AW336" s="13" t="s">
        <v>36</v>
      </c>
      <c r="AX336" s="13" t="s">
        <v>80</v>
      </c>
      <c r="AY336" s="155" t="s">
        <v>132</v>
      </c>
    </row>
    <row r="337" spans="2:65" s="12" customFormat="1" ht="11.25">
      <c r="B337" s="148"/>
      <c r="D337" s="144" t="s">
        <v>143</v>
      </c>
      <c r="E337" s="149" t="s">
        <v>1</v>
      </c>
      <c r="F337" s="150" t="s">
        <v>195</v>
      </c>
      <c r="H337" s="149" t="s">
        <v>1</v>
      </c>
      <c r="I337" s="151"/>
      <c r="L337" s="148"/>
      <c r="M337" s="152"/>
      <c r="T337" s="153"/>
      <c r="AT337" s="149" t="s">
        <v>143</v>
      </c>
      <c r="AU337" s="149" t="s">
        <v>90</v>
      </c>
      <c r="AV337" s="12" t="s">
        <v>88</v>
      </c>
      <c r="AW337" s="12" t="s">
        <v>36</v>
      </c>
      <c r="AX337" s="12" t="s">
        <v>80</v>
      </c>
      <c r="AY337" s="149" t="s">
        <v>132</v>
      </c>
    </row>
    <row r="338" spans="2:65" s="13" customFormat="1" ht="11.25">
      <c r="B338" s="154"/>
      <c r="D338" s="144" t="s">
        <v>143</v>
      </c>
      <c r="E338" s="155" t="s">
        <v>1</v>
      </c>
      <c r="F338" s="156" t="s">
        <v>339</v>
      </c>
      <c r="H338" s="157">
        <v>3.6</v>
      </c>
      <c r="I338" s="158"/>
      <c r="L338" s="154"/>
      <c r="M338" s="159"/>
      <c r="T338" s="160"/>
      <c r="AT338" s="155" t="s">
        <v>143</v>
      </c>
      <c r="AU338" s="155" t="s">
        <v>90</v>
      </c>
      <c r="AV338" s="13" t="s">
        <v>90</v>
      </c>
      <c r="AW338" s="13" t="s">
        <v>36</v>
      </c>
      <c r="AX338" s="13" t="s">
        <v>80</v>
      </c>
      <c r="AY338" s="155" t="s">
        <v>132</v>
      </c>
    </row>
    <row r="339" spans="2:65" s="14" customFormat="1" ht="11.25">
      <c r="B339" s="161"/>
      <c r="D339" s="144" t="s">
        <v>143</v>
      </c>
      <c r="E339" s="162" t="s">
        <v>1</v>
      </c>
      <c r="F339" s="163" t="s">
        <v>146</v>
      </c>
      <c r="H339" s="164">
        <v>216.7</v>
      </c>
      <c r="I339" s="165"/>
      <c r="L339" s="161"/>
      <c r="M339" s="166"/>
      <c r="T339" s="167"/>
      <c r="AT339" s="162" t="s">
        <v>143</v>
      </c>
      <c r="AU339" s="162" t="s">
        <v>90</v>
      </c>
      <c r="AV339" s="14" t="s">
        <v>139</v>
      </c>
      <c r="AW339" s="14" t="s">
        <v>36</v>
      </c>
      <c r="AX339" s="14" t="s">
        <v>88</v>
      </c>
      <c r="AY339" s="162" t="s">
        <v>132</v>
      </c>
    </row>
    <row r="340" spans="2:65" s="1" customFormat="1" ht="16.5" customHeight="1">
      <c r="B340" s="31"/>
      <c r="C340" s="169" t="s">
        <v>340</v>
      </c>
      <c r="D340" s="169" t="s">
        <v>249</v>
      </c>
      <c r="E340" s="170" t="s">
        <v>341</v>
      </c>
      <c r="F340" s="171" t="s">
        <v>342</v>
      </c>
      <c r="G340" s="172" t="s">
        <v>317</v>
      </c>
      <c r="H340" s="173">
        <v>433.4</v>
      </c>
      <c r="I340" s="174"/>
      <c r="J340" s="175">
        <f>ROUND(I340*H340,2)</f>
        <v>0</v>
      </c>
      <c r="K340" s="171" t="s">
        <v>138</v>
      </c>
      <c r="L340" s="176"/>
      <c r="M340" s="177" t="s">
        <v>1</v>
      </c>
      <c r="N340" s="178" t="s">
        <v>45</v>
      </c>
      <c r="P340" s="140">
        <f>O340*H340</f>
        <v>0</v>
      </c>
      <c r="Q340" s="140">
        <v>1</v>
      </c>
      <c r="R340" s="140">
        <f>Q340*H340</f>
        <v>433.4</v>
      </c>
      <c r="S340" s="140">
        <v>0</v>
      </c>
      <c r="T340" s="141">
        <f>S340*H340</f>
        <v>0</v>
      </c>
      <c r="AR340" s="142" t="s">
        <v>185</v>
      </c>
      <c r="AT340" s="142" t="s">
        <v>249</v>
      </c>
      <c r="AU340" s="142" t="s">
        <v>90</v>
      </c>
      <c r="AY340" s="16" t="s">
        <v>132</v>
      </c>
      <c r="BE340" s="143">
        <f>IF(N340="základní",J340,0)</f>
        <v>0</v>
      </c>
      <c r="BF340" s="143">
        <f>IF(N340="snížená",J340,0)</f>
        <v>0</v>
      </c>
      <c r="BG340" s="143">
        <f>IF(N340="zákl. přenesená",J340,0)</f>
        <v>0</v>
      </c>
      <c r="BH340" s="143">
        <f>IF(N340="sníž. přenesená",J340,0)</f>
        <v>0</v>
      </c>
      <c r="BI340" s="143">
        <f>IF(N340="nulová",J340,0)</f>
        <v>0</v>
      </c>
      <c r="BJ340" s="16" t="s">
        <v>88</v>
      </c>
      <c r="BK340" s="143">
        <f>ROUND(I340*H340,2)</f>
        <v>0</v>
      </c>
      <c r="BL340" s="16" t="s">
        <v>139</v>
      </c>
      <c r="BM340" s="142" t="s">
        <v>343</v>
      </c>
    </row>
    <row r="341" spans="2:65" s="1" customFormat="1" ht="11.25">
      <c r="B341" s="31"/>
      <c r="D341" s="144" t="s">
        <v>141</v>
      </c>
      <c r="F341" s="145" t="s">
        <v>342</v>
      </c>
      <c r="I341" s="146"/>
      <c r="L341" s="31"/>
      <c r="M341" s="147"/>
      <c r="T341" s="55"/>
      <c r="AT341" s="16" t="s">
        <v>141</v>
      </c>
      <c r="AU341" s="16" t="s">
        <v>90</v>
      </c>
    </row>
    <row r="342" spans="2:65" s="13" customFormat="1" ht="11.25">
      <c r="B342" s="154"/>
      <c r="D342" s="144" t="s">
        <v>143</v>
      </c>
      <c r="F342" s="156" t="s">
        <v>344</v>
      </c>
      <c r="H342" s="157">
        <v>433.4</v>
      </c>
      <c r="I342" s="158"/>
      <c r="L342" s="154"/>
      <c r="M342" s="159"/>
      <c r="T342" s="160"/>
      <c r="AT342" s="155" t="s">
        <v>143</v>
      </c>
      <c r="AU342" s="155" t="s">
        <v>90</v>
      </c>
      <c r="AV342" s="13" t="s">
        <v>90</v>
      </c>
      <c r="AW342" s="13" t="s">
        <v>4</v>
      </c>
      <c r="AX342" s="13" t="s">
        <v>88</v>
      </c>
      <c r="AY342" s="155" t="s">
        <v>132</v>
      </c>
    </row>
    <row r="343" spans="2:65" s="1" customFormat="1" ht="37.9" customHeight="1">
      <c r="B343" s="31"/>
      <c r="C343" s="131" t="s">
        <v>345</v>
      </c>
      <c r="D343" s="131" t="s">
        <v>134</v>
      </c>
      <c r="E343" s="132" t="s">
        <v>346</v>
      </c>
      <c r="F343" s="133" t="s">
        <v>347</v>
      </c>
      <c r="G343" s="134" t="s">
        <v>137</v>
      </c>
      <c r="H343" s="135">
        <v>4558</v>
      </c>
      <c r="I343" s="136"/>
      <c r="J343" s="137">
        <f>ROUND(I343*H343,2)</f>
        <v>0</v>
      </c>
      <c r="K343" s="133" t="s">
        <v>138</v>
      </c>
      <c r="L343" s="31"/>
      <c r="M343" s="138" t="s">
        <v>1</v>
      </c>
      <c r="N343" s="139" t="s">
        <v>45</v>
      </c>
      <c r="P343" s="140">
        <f>O343*H343</f>
        <v>0</v>
      </c>
      <c r="Q343" s="140">
        <v>0</v>
      </c>
      <c r="R343" s="140">
        <f>Q343*H343</f>
        <v>0</v>
      </c>
      <c r="S343" s="140">
        <v>0</v>
      </c>
      <c r="T343" s="141">
        <f>S343*H343</f>
        <v>0</v>
      </c>
      <c r="AR343" s="142" t="s">
        <v>139</v>
      </c>
      <c r="AT343" s="142" t="s">
        <v>134</v>
      </c>
      <c r="AU343" s="142" t="s">
        <v>90</v>
      </c>
      <c r="AY343" s="16" t="s">
        <v>132</v>
      </c>
      <c r="BE343" s="143">
        <f>IF(N343="základní",J343,0)</f>
        <v>0</v>
      </c>
      <c r="BF343" s="143">
        <f>IF(N343="snížená",J343,0)</f>
        <v>0</v>
      </c>
      <c r="BG343" s="143">
        <f>IF(N343="zákl. přenesená",J343,0)</f>
        <v>0</v>
      </c>
      <c r="BH343" s="143">
        <f>IF(N343="sníž. přenesená",J343,0)</f>
        <v>0</v>
      </c>
      <c r="BI343" s="143">
        <f>IF(N343="nulová",J343,0)</f>
        <v>0</v>
      </c>
      <c r="BJ343" s="16" t="s">
        <v>88</v>
      </c>
      <c r="BK343" s="143">
        <f>ROUND(I343*H343,2)</f>
        <v>0</v>
      </c>
      <c r="BL343" s="16" t="s">
        <v>139</v>
      </c>
      <c r="BM343" s="142" t="s">
        <v>348</v>
      </c>
    </row>
    <row r="344" spans="2:65" s="1" customFormat="1" ht="29.25">
      <c r="B344" s="31"/>
      <c r="D344" s="144" t="s">
        <v>141</v>
      </c>
      <c r="F344" s="145" t="s">
        <v>349</v>
      </c>
      <c r="I344" s="146"/>
      <c r="L344" s="31"/>
      <c r="M344" s="147"/>
      <c r="T344" s="55"/>
      <c r="AT344" s="16" t="s">
        <v>141</v>
      </c>
      <c r="AU344" s="16" t="s">
        <v>90</v>
      </c>
    </row>
    <row r="345" spans="2:65" s="1" customFormat="1" ht="19.5">
      <c r="B345" s="31"/>
      <c r="D345" s="144" t="s">
        <v>244</v>
      </c>
      <c r="F345" s="168" t="s">
        <v>350</v>
      </c>
      <c r="I345" s="146"/>
      <c r="L345" s="31"/>
      <c r="M345" s="147"/>
      <c r="T345" s="55"/>
      <c r="AT345" s="16" t="s">
        <v>244</v>
      </c>
      <c r="AU345" s="16" t="s">
        <v>90</v>
      </c>
    </row>
    <row r="346" spans="2:65" s="12" customFormat="1" ht="11.25">
      <c r="B346" s="148"/>
      <c r="D346" s="144" t="s">
        <v>143</v>
      </c>
      <c r="E346" s="149" t="s">
        <v>1</v>
      </c>
      <c r="F346" s="150" t="s">
        <v>190</v>
      </c>
      <c r="H346" s="149" t="s">
        <v>1</v>
      </c>
      <c r="I346" s="151"/>
      <c r="L346" s="148"/>
      <c r="M346" s="152"/>
      <c r="T346" s="153"/>
      <c r="AT346" s="149" t="s">
        <v>143</v>
      </c>
      <c r="AU346" s="149" t="s">
        <v>90</v>
      </c>
      <c r="AV346" s="12" t="s">
        <v>88</v>
      </c>
      <c r="AW346" s="12" t="s">
        <v>36</v>
      </c>
      <c r="AX346" s="12" t="s">
        <v>80</v>
      </c>
      <c r="AY346" s="149" t="s">
        <v>132</v>
      </c>
    </row>
    <row r="347" spans="2:65" s="12" customFormat="1" ht="11.25">
      <c r="B347" s="148"/>
      <c r="D347" s="144" t="s">
        <v>143</v>
      </c>
      <c r="E347" s="149" t="s">
        <v>1</v>
      </c>
      <c r="F347" s="150" t="s">
        <v>191</v>
      </c>
      <c r="H347" s="149" t="s">
        <v>1</v>
      </c>
      <c r="I347" s="151"/>
      <c r="L347" s="148"/>
      <c r="M347" s="152"/>
      <c r="T347" s="153"/>
      <c r="AT347" s="149" t="s">
        <v>143</v>
      </c>
      <c r="AU347" s="149" t="s">
        <v>90</v>
      </c>
      <c r="AV347" s="12" t="s">
        <v>88</v>
      </c>
      <c r="AW347" s="12" t="s">
        <v>36</v>
      </c>
      <c r="AX347" s="12" t="s">
        <v>80</v>
      </c>
      <c r="AY347" s="149" t="s">
        <v>132</v>
      </c>
    </row>
    <row r="348" spans="2:65" s="13" customFormat="1" ht="11.25">
      <c r="B348" s="154"/>
      <c r="D348" s="144" t="s">
        <v>143</v>
      </c>
      <c r="E348" s="155" t="s">
        <v>1</v>
      </c>
      <c r="F348" s="156" t="s">
        <v>192</v>
      </c>
      <c r="H348" s="157">
        <v>4188</v>
      </c>
      <c r="I348" s="158"/>
      <c r="L348" s="154"/>
      <c r="M348" s="159"/>
      <c r="T348" s="160"/>
      <c r="AT348" s="155" t="s">
        <v>143</v>
      </c>
      <c r="AU348" s="155" t="s">
        <v>90</v>
      </c>
      <c r="AV348" s="13" t="s">
        <v>90</v>
      </c>
      <c r="AW348" s="13" t="s">
        <v>36</v>
      </c>
      <c r="AX348" s="13" t="s">
        <v>80</v>
      </c>
      <c r="AY348" s="155" t="s">
        <v>132</v>
      </c>
    </row>
    <row r="349" spans="2:65" s="12" customFormat="1" ht="11.25">
      <c r="B349" s="148"/>
      <c r="D349" s="144" t="s">
        <v>143</v>
      </c>
      <c r="E349" s="149" t="s">
        <v>1</v>
      </c>
      <c r="F349" s="150" t="s">
        <v>193</v>
      </c>
      <c r="H349" s="149" t="s">
        <v>1</v>
      </c>
      <c r="I349" s="151"/>
      <c r="L349" s="148"/>
      <c r="M349" s="152"/>
      <c r="T349" s="153"/>
      <c r="AT349" s="149" t="s">
        <v>143</v>
      </c>
      <c r="AU349" s="149" t="s">
        <v>90</v>
      </c>
      <c r="AV349" s="12" t="s">
        <v>88</v>
      </c>
      <c r="AW349" s="12" t="s">
        <v>36</v>
      </c>
      <c r="AX349" s="12" t="s">
        <v>80</v>
      </c>
      <c r="AY349" s="149" t="s">
        <v>132</v>
      </c>
    </row>
    <row r="350" spans="2:65" s="13" customFormat="1" ht="11.25">
      <c r="B350" s="154"/>
      <c r="D350" s="144" t="s">
        <v>143</v>
      </c>
      <c r="E350" s="155" t="s">
        <v>1</v>
      </c>
      <c r="F350" s="156" t="s">
        <v>194</v>
      </c>
      <c r="H350" s="157">
        <v>280</v>
      </c>
      <c r="I350" s="158"/>
      <c r="L350" s="154"/>
      <c r="M350" s="159"/>
      <c r="T350" s="160"/>
      <c r="AT350" s="155" t="s">
        <v>143</v>
      </c>
      <c r="AU350" s="155" t="s">
        <v>90</v>
      </c>
      <c r="AV350" s="13" t="s">
        <v>90</v>
      </c>
      <c r="AW350" s="13" t="s">
        <v>36</v>
      </c>
      <c r="AX350" s="13" t="s">
        <v>80</v>
      </c>
      <c r="AY350" s="155" t="s">
        <v>132</v>
      </c>
    </row>
    <row r="351" spans="2:65" s="12" customFormat="1" ht="11.25">
      <c r="B351" s="148"/>
      <c r="D351" s="144" t="s">
        <v>143</v>
      </c>
      <c r="E351" s="149" t="s">
        <v>1</v>
      </c>
      <c r="F351" s="150" t="s">
        <v>195</v>
      </c>
      <c r="H351" s="149" t="s">
        <v>1</v>
      </c>
      <c r="I351" s="151"/>
      <c r="L351" s="148"/>
      <c r="M351" s="152"/>
      <c r="T351" s="153"/>
      <c r="AT351" s="149" t="s">
        <v>143</v>
      </c>
      <c r="AU351" s="149" t="s">
        <v>90</v>
      </c>
      <c r="AV351" s="12" t="s">
        <v>88</v>
      </c>
      <c r="AW351" s="12" t="s">
        <v>36</v>
      </c>
      <c r="AX351" s="12" t="s">
        <v>80</v>
      </c>
      <c r="AY351" s="149" t="s">
        <v>132</v>
      </c>
    </row>
    <row r="352" spans="2:65" s="13" customFormat="1" ht="11.25">
      <c r="B352" s="154"/>
      <c r="D352" s="144" t="s">
        <v>143</v>
      </c>
      <c r="E352" s="155" t="s">
        <v>1</v>
      </c>
      <c r="F352" s="156" t="s">
        <v>196</v>
      </c>
      <c r="H352" s="157">
        <v>90</v>
      </c>
      <c r="I352" s="158"/>
      <c r="L352" s="154"/>
      <c r="M352" s="159"/>
      <c r="T352" s="160"/>
      <c r="AT352" s="155" t="s">
        <v>143</v>
      </c>
      <c r="AU352" s="155" t="s">
        <v>90</v>
      </c>
      <c r="AV352" s="13" t="s">
        <v>90</v>
      </c>
      <c r="AW352" s="13" t="s">
        <v>36</v>
      </c>
      <c r="AX352" s="13" t="s">
        <v>80</v>
      </c>
      <c r="AY352" s="155" t="s">
        <v>132</v>
      </c>
    </row>
    <row r="353" spans="2:65" s="14" customFormat="1" ht="11.25">
      <c r="B353" s="161"/>
      <c r="D353" s="144" t="s">
        <v>143</v>
      </c>
      <c r="E353" s="162" t="s">
        <v>1</v>
      </c>
      <c r="F353" s="163" t="s">
        <v>146</v>
      </c>
      <c r="H353" s="164">
        <v>4558</v>
      </c>
      <c r="I353" s="165"/>
      <c r="L353" s="161"/>
      <c r="M353" s="166"/>
      <c r="T353" s="167"/>
      <c r="AT353" s="162" t="s">
        <v>143</v>
      </c>
      <c r="AU353" s="162" t="s">
        <v>90</v>
      </c>
      <c r="AV353" s="14" t="s">
        <v>139</v>
      </c>
      <c r="AW353" s="14" t="s">
        <v>36</v>
      </c>
      <c r="AX353" s="14" t="s">
        <v>88</v>
      </c>
      <c r="AY353" s="162" t="s">
        <v>132</v>
      </c>
    </row>
    <row r="354" spans="2:65" s="1" customFormat="1" ht="24.2" customHeight="1">
      <c r="B354" s="31"/>
      <c r="C354" s="131" t="s">
        <v>162</v>
      </c>
      <c r="D354" s="131" t="s">
        <v>134</v>
      </c>
      <c r="E354" s="132" t="s">
        <v>351</v>
      </c>
      <c r="F354" s="133" t="s">
        <v>352</v>
      </c>
      <c r="G354" s="134" t="s">
        <v>137</v>
      </c>
      <c r="H354" s="135">
        <v>4558</v>
      </c>
      <c r="I354" s="136"/>
      <c r="J354" s="137">
        <f>ROUND(I354*H354,2)</f>
        <v>0</v>
      </c>
      <c r="K354" s="133" t="s">
        <v>138</v>
      </c>
      <c r="L354" s="31"/>
      <c r="M354" s="138" t="s">
        <v>1</v>
      </c>
      <c r="N354" s="139" t="s">
        <v>45</v>
      </c>
      <c r="P354" s="140">
        <f>O354*H354</f>
        <v>0</v>
      </c>
      <c r="Q354" s="140">
        <v>0</v>
      </c>
      <c r="R354" s="140">
        <f>Q354*H354</f>
        <v>0</v>
      </c>
      <c r="S354" s="140">
        <v>0</v>
      </c>
      <c r="T354" s="141">
        <f>S354*H354</f>
        <v>0</v>
      </c>
      <c r="AR354" s="142" t="s">
        <v>139</v>
      </c>
      <c r="AT354" s="142" t="s">
        <v>134</v>
      </c>
      <c r="AU354" s="142" t="s">
        <v>90</v>
      </c>
      <c r="AY354" s="16" t="s">
        <v>132</v>
      </c>
      <c r="BE354" s="143">
        <f>IF(N354="základní",J354,0)</f>
        <v>0</v>
      </c>
      <c r="BF354" s="143">
        <f>IF(N354="snížená",J354,0)</f>
        <v>0</v>
      </c>
      <c r="BG354" s="143">
        <f>IF(N354="zákl. přenesená",J354,0)</f>
        <v>0</v>
      </c>
      <c r="BH354" s="143">
        <f>IF(N354="sníž. přenesená",J354,0)</f>
        <v>0</v>
      </c>
      <c r="BI354" s="143">
        <f>IF(N354="nulová",J354,0)</f>
        <v>0</v>
      </c>
      <c r="BJ354" s="16" t="s">
        <v>88</v>
      </c>
      <c r="BK354" s="143">
        <f>ROUND(I354*H354,2)</f>
        <v>0</v>
      </c>
      <c r="BL354" s="16" t="s">
        <v>139</v>
      </c>
      <c r="BM354" s="142" t="s">
        <v>353</v>
      </c>
    </row>
    <row r="355" spans="2:65" s="1" customFormat="1" ht="19.5">
      <c r="B355" s="31"/>
      <c r="D355" s="144" t="s">
        <v>141</v>
      </c>
      <c r="F355" s="145" t="s">
        <v>354</v>
      </c>
      <c r="I355" s="146"/>
      <c r="L355" s="31"/>
      <c r="M355" s="147"/>
      <c r="T355" s="55"/>
      <c r="AT355" s="16" t="s">
        <v>141</v>
      </c>
      <c r="AU355" s="16" t="s">
        <v>90</v>
      </c>
    </row>
    <row r="356" spans="2:65" s="12" customFormat="1" ht="11.25">
      <c r="B356" s="148"/>
      <c r="D356" s="144" t="s">
        <v>143</v>
      </c>
      <c r="E356" s="149" t="s">
        <v>1</v>
      </c>
      <c r="F356" s="150" t="s">
        <v>190</v>
      </c>
      <c r="H356" s="149" t="s">
        <v>1</v>
      </c>
      <c r="I356" s="151"/>
      <c r="L356" s="148"/>
      <c r="M356" s="152"/>
      <c r="T356" s="153"/>
      <c r="AT356" s="149" t="s">
        <v>143</v>
      </c>
      <c r="AU356" s="149" t="s">
        <v>90</v>
      </c>
      <c r="AV356" s="12" t="s">
        <v>88</v>
      </c>
      <c r="AW356" s="12" t="s">
        <v>36</v>
      </c>
      <c r="AX356" s="12" t="s">
        <v>80</v>
      </c>
      <c r="AY356" s="149" t="s">
        <v>132</v>
      </c>
    </row>
    <row r="357" spans="2:65" s="12" customFormat="1" ht="11.25">
      <c r="B357" s="148"/>
      <c r="D357" s="144" t="s">
        <v>143</v>
      </c>
      <c r="E357" s="149" t="s">
        <v>1</v>
      </c>
      <c r="F357" s="150" t="s">
        <v>191</v>
      </c>
      <c r="H357" s="149" t="s">
        <v>1</v>
      </c>
      <c r="I357" s="151"/>
      <c r="L357" s="148"/>
      <c r="M357" s="152"/>
      <c r="T357" s="153"/>
      <c r="AT357" s="149" t="s">
        <v>143</v>
      </c>
      <c r="AU357" s="149" t="s">
        <v>90</v>
      </c>
      <c r="AV357" s="12" t="s">
        <v>88</v>
      </c>
      <c r="AW357" s="12" t="s">
        <v>36</v>
      </c>
      <c r="AX357" s="12" t="s">
        <v>80</v>
      </c>
      <c r="AY357" s="149" t="s">
        <v>132</v>
      </c>
    </row>
    <row r="358" spans="2:65" s="13" customFormat="1" ht="11.25">
      <c r="B358" s="154"/>
      <c r="D358" s="144" t="s">
        <v>143</v>
      </c>
      <c r="E358" s="155" t="s">
        <v>1</v>
      </c>
      <c r="F358" s="156" t="s">
        <v>192</v>
      </c>
      <c r="H358" s="157">
        <v>4188</v>
      </c>
      <c r="I358" s="158"/>
      <c r="L358" s="154"/>
      <c r="M358" s="159"/>
      <c r="T358" s="160"/>
      <c r="AT358" s="155" t="s">
        <v>143</v>
      </c>
      <c r="AU358" s="155" t="s">
        <v>90</v>
      </c>
      <c r="AV358" s="13" t="s">
        <v>90</v>
      </c>
      <c r="AW358" s="13" t="s">
        <v>36</v>
      </c>
      <c r="AX358" s="13" t="s">
        <v>80</v>
      </c>
      <c r="AY358" s="155" t="s">
        <v>132</v>
      </c>
    </row>
    <row r="359" spans="2:65" s="12" customFormat="1" ht="11.25">
      <c r="B359" s="148"/>
      <c r="D359" s="144" t="s">
        <v>143</v>
      </c>
      <c r="E359" s="149" t="s">
        <v>1</v>
      </c>
      <c r="F359" s="150" t="s">
        <v>193</v>
      </c>
      <c r="H359" s="149" t="s">
        <v>1</v>
      </c>
      <c r="I359" s="151"/>
      <c r="L359" s="148"/>
      <c r="M359" s="152"/>
      <c r="T359" s="153"/>
      <c r="AT359" s="149" t="s">
        <v>143</v>
      </c>
      <c r="AU359" s="149" t="s">
        <v>90</v>
      </c>
      <c r="AV359" s="12" t="s">
        <v>88</v>
      </c>
      <c r="AW359" s="12" t="s">
        <v>36</v>
      </c>
      <c r="AX359" s="12" t="s">
        <v>80</v>
      </c>
      <c r="AY359" s="149" t="s">
        <v>132</v>
      </c>
    </row>
    <row r="360" spans="2:65" s="13" customFormat="1" ht="11.25">
      <c r="B360" s="154"/>
      <c r="D360" s="144" t="s">
        <v>143</v>
      </c>
      <c r="E360" s="155" t="s">
        <v>1</v>
      </c>
      <c r="F360" s="156" t="s">
        <v>194</v>
      </c>
      <c r="H360" s="157">
        <v>280</v>
      </c>
      <c r="I360" s="158"/>
      <c r="L360" s="154"/>
      <c r="M360" s="159"/>
      <c r="T360" s="160"/>
      <c r="AT360" s="155" t="s">
        <v>143</v>
      </c>
      <c r="AU360" s="155" t="s">
        <v>90</v>
      </c>
      <c r="AV360" s="13" t="s">
        <v>90</v>
      </c>
      <c r="AW360" s="13" t="s">
        <v>36</v>
      </c>
      <c r="AX360" s="13" t="s">
        <v>80</v>
      </c>
      <c r="AY360" s="155" t="s">
        <v>132</v>
      </c>
    </row>
    <row r="361" spans="2:65" s="12" customFormat="1" ht="11.25">
      <c r="B361" s="148"/>
      <c r="D361" s="144" t="s">
        <v>143</v>
      </c>
      <c r="E361" s="149" t="s">
        <v>1</v>
      </c>
      <c r="F361" s="150" t="s">
        <v>195</v>
      </c>
      <c r="H361" s="149" t="s">
        <v>1</v>
      </c>
      <c r="I361" s="151"/>
      <c r="L361" s="148"/>
      <c r="M361" s="152"/>
      <c r="T361" s="153"/>
      <c r="AT361" s="149" t="s">
        <v>143</v>
      </c>
      <c r="AU361" s="149" t="s">
        <v>90</v>
      </c>
      <c r="AV361" s="12" t="s">
        <v>88</v>
      </c>
      <c r="AW361" s="12" t="s">
        <v>36</v>
      </c>
      <c r="AX361" s="12" t="s">
        <v>80</v>
      </c>
      <c r="AY361" s="149" t="s">
        <v>132</v>
      </c>
    </row>
    <row r="362" spans="2:65" s="13" customFormat="1" ht="11.25">
      <c r="B362" s="154"/>
      <c r="D362" s="144" t="s">
        <v>143</v>
      </c>
      <c r="E362" s="155" t="s">
        <v>1</v>
      </c>
      <c r="F362" s="156" t="s">
        <v>196</v>
      </c>
      <c r="H362" s="157">
        <v>90</v>
      </c>
      <c r="I362" s="158"/>
      <c r="L362" s="154"/>
      <c r="M362" s="159"/>
      <c r="T362" s="160"/>
      <c r="AT362" s="155" t="s">
        <v>143</v>
      </c>
      <c r="AU362" s="155" t="s">
        <v>90</v>
      </c>
      <c r="AV362" s="13" t="s">
        <v>90</v>
      </c>
      <c r="AW362" s="13" t="s">
        <v>36</v>
      </c>
      <c r="AX362" s="13" t="s">
        <v>80</v>
      </c>
      <c r="AY362" s="155" t="s">
        <v>132</v>
      </c>
    </row>
    <row r="363" spans="2:65" s="14" customFormat="1" ht="11.25">
      <c r="B363" s="161"/>
      <c r="D363" s="144" t="s">
        <v>143</v>
      </c>
      <c r="E363" s="162" t="s">
        <v>1</v>
      </c>
      <c r="F363" s="163" t="s">
        <v>146</v>
      </c>
      <c r="H363" s="164">
        <v>4558</v>
      </c>
      <c r="I363" s="165"/>
      <c r="L363" s="161"/>
      <c r="M363" s="166"/>
      <c r="T363" s="167"/>
      <c r="AT363" s="162" t="s">
        <v>143</v>
      </c>
      <c r="AU363" s="162" t="s">
        <v>90</v>
      </c>
      <c r="AV363" s="14" t="s">
        <v>139</v>
      </c>
      <c r="AW363" s="14" t="s">
        <v>36</v>
      </c>
      <c r="AX363" s="14" t="s">
        <v>88</v>
      </c>
      <c r="AY363" s="162" t="s">
        <v>132</v>
      </c>
    </row>
    <row r="364" spans="2:65" s="1" customFormat="1" ht="16.5" customHeight="1">
      <c r="B364" s="31"/>
      <c r="C364" s="131" t="s">
        <v>355</v>
      </c>
      <c r="D364" s="131" t="s">
        <v>134</v>
      </c>
      <c r="E364" s="132" t="s">
        <v>356</v>
      </c>
      <c r="F364" s="133" t="s">
        <v>357</v>
      </c>
      <c r="G364" s="134" t="s">
        <v>137</v>
      </c>
      <c r="H364" s="135">
        <v>5605</v>
      </c>
      <c r="I364" s="136"/>
      <c r="J364" s="137">
        <f>ROUND(I364*H364,2)</f>
        <v>0</v>
      </c>
      <c r="K364" s="133" t="s">
        <v>1</v>
      </c>
      <c r="L364" s="31"/>
      <c r="M364" s="138" t="s">
        <v>1</v>
      </c>
      <c r="N364" s="139" t="s">
        <v>45</v>
      </c>
      <c r="P364" s="140">
        <f>O364*H364</f>
        <v>0</v>
      </c>
      <c r="Q364" s="140">
        <v>0</v>
      </c>
      <c r="R364" s="140">
        <f>Q364*H364</f>
        <v>0</v>
      </c>
      <c r="S364" s="140">
        <v>0</v>
      </c>
      <c r="T364" s="141">
        <f>S364*H364</f>
        <v>0</v>
      </c>
      <c r="AR364" s="142" t="s">
        <v>139</v>
      </c>
      <c r="AT364" s="142" t="s">
        <v>134</v>
      </c>
      <c r="AU364" s="142" t="s">
        <v>90</v>
      </c>
      <c r="AY364" s="16" t="s">
        <v>132</v>
      </c>
      <c r="BE364" s="143">
        <f>IF(N364="základní",J364,0)</f>
        <v>0</v>
      </c>
      <c r="BF364" s="143">
        <f>IF(N364="snížená",J364,0)</f>
        <v>0</v>
      </c>
      <c r="BG364" s="143">
        <f>IF(N364="zákl. přenesená",J364,0)</f>
        <v>0</v>
      </c>
      <c r="BH364" s="143">
        <f>IF(N364="sníž. přenesená",J364,0)</f>
        <v>0</v>
      </c>
      <c r="BI364" s="143">
        <f>IF(N364="nulová",J364,0)</f>
        <v>0</v>
      </c>
      <c r="BJ364" s="16" t="s">
        <v>88</v>
      </c>
      <c r="BK364" s="143">
        <f>ROUND(I364*H364,2)</f>
        <v>0</v>
      </c>
      <c r="BL364" s="16" t="s">
        <v>139</v>
      </c>
      <c r="BM364" s="142" t="s">
        <v>358</v>
      </c>
    </row>
    <row r="365" spans="2:65" s="1" customFormat="1" ht="19.5">
      <c r="B365" s="31"/>
      <c r="D365" s="144" t="s">
        <v>141</v>
      </c>
      <c r="F365" s="145" t="s">
        <v>359</v>
      </c>
      <c r="I365" s="146"/>
      <c r="L365" s="31"/>
      <c r="M365" s="147"/>
      <c r="T365" s="55"/>
      <c r="AT365" s="16" t="s">
        <v>141</v>
      </c>
      <c r="AU365" s="16" t="s">
        <v>90</v>
      </c>
    </row>
    <row r="366" spans="2:65" s="12" customFormat="1" ht="11.25">
      <c r="B366" s="148"/>
      <c r="D366" s="144" t="s">
        <v>143</v>
      </c>
      <c r="E366" s="149" t="s">
        <v>1</v>
      </c>
      <c r="F366" s="150" t="s">
        <v>190</v>
      </c>
      <c r="H366" s="149" t="s">
        <v>1</v>
      </c>
      <c r="I366" s="151"/>
      <c r="L366" s="148"/>
      <c r="M366" s="152"/>
      <c r="T366" s="153"/>
      <c r="AT366" s="149" t="s">
        <v>143</v>
      </c>
      <c r="AU366" s="149" t="s">
        <v>90</v>
      </c>
      <c r="AV366" s="12" t="s">
        <v>88</v>
      </c>
      <c r="AW366" s="12" t="s">
        <v>36</v>
      </c>
      <c r="AX366" s="12" t="s">
        <v>80</v>
      </c>
      <c r="AY366" s="149" t="s">
        <v>132</v>
      </c>
    </row>
    <row r="367" spans="2:65" s="12" customFormat="1" ht="11.25">
      <c r="B367" s="148"/>
      <c r="D367" s="144" t="s">
        <v>143</v>
      </c>
      <c r="E367" s="149" t="s">
        <v>1</v>
      </c>
      <c r="F367" s="150" t="s">
        <v>191</v>
      </c>
      <c r="H367" s="149" t="s">
        <v>1</v>
      </c>
      <c r="I367" s="151"/>
      <c r="L367" s="148"/>
      <c r="M367" s="152"/>
      <c r="T367" s="153"/>
      <c r="AT367" s="149" t="s">
        <v>143</v>
      </c>
      <c r="AU367" s="149" t="s">
        <v>90</v>
      </c>
      <c r="AV367" s="12" t="s">
        <v>88</v>
      </c>
      <c r="AW367" s="12" t="s">
        <v>36</v>
      </c>
      <c r="AX367" s="12" t="s">
        <v>80</v>
      </c>
      <c r="AY367" s="149" t="s">
        <v>132</v>
      </c>
    </row>
    <row r="368" spans="2:65" s="13" customFormat="1" ht="11.25">
      <c r="B368" s="154"/>
      <c r="D368" s="144" t="s">
        <v>143</v>
      </c>
      <c r="E368" s="155" t="s">
        <v>1</v>
      </c>
      <c r="F368" s="156" t="s">
        <v>360</v>
      </c>
      <c r="H368" s="157">
        <v>5235</v>
      </c>
      <c r="I368" s="158"/>
      <c r="L368" s="154"/>
      <c r="M368" s="159"/>
      <c r="T368" s="160"/>
      <c r="AT368" s="155" t="s">
        <v>143</v>
      </c>
      <c r="AU368" s="155" t="s">
        <v>90</v>
      </c>
      <c r="AV368" s="13" t="s">
        <v>90</v>
      </c>
      <c r="AW368" s="13" t="s">
        <v>36</v>
      </c>
      <c r="AX368" s="13" t="s">
        <v>80</v>
      </c>
      <c r="AY368" s="155" t="s">
        <v>132</v>
      </c>
    </row>
    <row r="369" spans="2:65" s="12" customFormat="1" ht="11.25">
      <c r="B369" s="148"/>
      <c r="D369" s="144" t="s">
        <v>143</v>
      </c>
      <c r="E369" s="149" t="s">
        <v>1</v>
      </c>
      <c r="F369" s="150" t="s">
        <v>193</v>
      </c>
      <c r="H369" s="149" t="s">
        <v>1</v>
      </c>
      <c r="I369" s="151"/>
      <c r="L369" s="148"/>
      <c r="M369" s="152"/>
      <c r="T369" s="153"/>
      <c r="AT369" s="149" t="s">
        <v>143</v>
      </c>
      <c r="AU369" s="149" t="s">
        <v>90</v>
      </c>
      <c r="AV369" s="12" t="s">
        <v>88</v>
      </c>
      <c r="AW369" s="12" t="s">
        <v>36</v>
      </c>
      <c r="AX369" s="12" t="s">
        <v>80</v>
      </c>
      <c r="AY369" s="149" t="s">
        <v>132</v>
      </c>
    </row>
    <row r="370" spans="2:65" s="13" customFormat="1" ht="11.25">
      <c r="B370" s="154"/>
      <c r="D370" s="144" t="s">
        <v>143</v>
      </c>
      <c r="E370" s="155" t="s">
        <v>1</v>
      </c>
      <c r="F370" s="156" t="s">
        <v>194</v>
      </c>
      <c r="H370" s="157">
        <v>280</v>
      </c>
      <c r="I370" s="158"/>
      <c r="L370" s="154"/>
      <c r="M370" s="159"/>
      <c r="T370" s="160"/>
      <c r="AT370" s="155" t="s">
        <v>143</v>
      </c>
      <c r="AU370" s="155" t="s">
        <v>90</v>
      </c>
      <c r="AV370" s="13" t="s">
        <v>90</v>
      </c>
      <c r="AW370" s="13" t="s">
        <v>36</v>
      </c>
      <c r="AX370" s="13" t="s">
        <v>80</v>
      </c>
      <c r="AY370" s="155" t="s">
        <v>132</v>
      </c>
    </row>
    <row r="371" spans="2:65" s="12" customFormat="1" ht="11.25">
      <c r="B371" s="148"/>
      <c r="D371" s="144" t="s">
        <v>143</v>
      </c>
      <c r="E371" s="149" t="s">
        <v>1</v>
      </c>
      <c r="F371" s="150" t="s">
        <v>195</v>
      </c>
      <c r="H371" s="149" t="s">
        <v>1</v>
      </c>
      <c r="I371" s="151"/>
      <c r="L371" s="148"/>
      <c r="M371" s="152"/>
      <c r="T371" s="153"/>
      <c r="AT371" s="149" t="s">
        <v>143</v>
      </c>
      <c r="AU371" s="149" t="s">
        <v>90</v>
      </c>
      <c r="AV371" s="12" t="s">
        <v>88</v>
      </c>
      <c r="AW371" s="12" t="s">
        <v>36</v>
      </c>
      <c r="AX371" s="12" t="s">
        <v>80</v>
      </c>
      <c r="AY371" s="149" t="s">
        <v>132</v>
      </c>
    </row>
    <row r="372" spans="2:65" s="13" customFormat="1" ht="11.25">
      <c r="B372" s="154"/>
      <c r="D372" s="144" t="s">
        <v>143</v>
      </c>
      <c r="E372" s="155" t="s">
        <v>1</v>
      </c>
      <c r="F372" s="156" t="s">
        <v>196</v>
      </c>
      <c r="H372" s="157">
        <v>90</v>
      </c>
      <c r="I372" s="158"/>
      <c r="L372" s="154"/>
      <c r="M372" s="159"/>
      <c r="T372" s="160"/>
      <c r="AT372" s="155" t="s">
        <v>143</v>
      </c>
      <c r="AU372" s="155" t="s">
        <v>90</v>
      </c>
      <c r="AV372" s="13" t="s">
        <v>90</v>
      </c>
      <c r="AW372" s="13" t="s">
        <v>36</v>
      </c>
      <c r="AX372" s="13" t="s">
        <v>80</v>
      </c>
      <c r="AY372" s="155" t="s">
        <v>132</v>
      </c>
    </row>
    <row r="373" spans="2:65" s="14" customFormat="1" ht="11.25">
      <c r="B373" s="161"/>
      <c r="D373" s="144" t="s">
        <v>143</v>
      </c>
      <c r="E373" s="162" t="s">
        <v>1</v>
      </c>
      <c r="F373" s="163" t="s">
        <v>146</v>
      </c>
      <c r="H373" s="164">
        <v>5605</v>
      </c>
      <c r="I373" s="165"/>
      <c r="L373" s="161"/>
      <c r="M373" s="166"/>
      <c r="T373" s="167"/>
      <c r="AT373" s="162" t="s">
        <v>143</v>
      </c>
      <c r="AU373" s="162" t="s">
        <v>90</v>
      </c>
      <c r="AV373" s="14" t="s">
        <v>139</v>
      </c>
      <c r="AW373" s="14" t="s">
        <v>36</v>
      </c>
      <c r="AX373" s="14" t="s">
        <v>88</v>
      </c>
      <c r="AY373" s="162" t="s">
        <v>132</v>
      </c>
    </row>
    <row r="374" spans="2:65" s="11" customFormat="1" ht="22.9" customHeight="1">
      <c r="B374" s="119"/>
      <c r="D374" s="120" t="s">
        <v>79</v>
      </c>
      <c r="E374" s="129" t="s">
        <v>90</v>
      </c>
      <c r="F374" s="129" t="s">
        <v>361</v>
      </c>
      <c r="I374" s="122"/>
      <c r="J374" s="130">
        <f>BK374</f>
        <v>0</v>
      </c>
      <c r="L374" s="119"/>
      <c r="M374" s="124"/>
      <c r="P374" s="125">
        <f>SUM(P375:P379)</f>
        <v>0</v>
      </c>
      <c r="R374" s="125">
        <f>SUM(R375:R379)</f>
        <v>110.22011000000001</v>
      </c>
      <c r="T374" s="126">
        <f>SUM(T375:T379)</f>
        <v>0</v>
      </c>
      <c r="AR374" s="120" t="s">
        <v>88</v>
      </c>
      <c r="AT374" s="127" t="s">
        <v>79</v>
      </c>
      <c r="AU374" s="127" t="s">
        <v>88</v>
      </c>
      <c r="AY374" s="120" t="s">
        <v>132</v>
      </c>
      <c r="BK374" s="128">
        <f>SUM(BK375:BK379)</f>
        <v>0</v>
      </c>
    </row>
    <row r="375" spans="2:65" s="1" customFormat="1" ht="37.9" customHeight="1">
      <c r="B375" s="31"/>
      <c r="C375" s="131" t="s">
        <v>362</v>
      </c>
      <c r="D375" s="131" t="s">
        <v>134</v>
      </c>
      <c r="E375" s="132" t="s">
        <v>363</v>
      </c>
      <c r="F375" s="133" t="s">
        <v>364</v>
      </c>
      <c r="G375" s="134" t="s">
        <v>165</v>
      </c>
      <c r="H375" s="135">
        <v>539</v>
      </c>
      <c r="I375" s="136"/>
      <c r="J375" s="137">
        <f>ROUND(I375*H375,2)</f>
        <v>0</v>
      </c>
      <c r="K375" s="133" t="s">
        <v>138</v>
      </c>
      <c r="L375" s="31"/>
      <c r="M375" s="138" t="s">
        <v>1</v>
      </c>
      <c r="N375" s="139" t="s">
        <v>45</v>
      </c>
      <c r="P375" s="140">
        <f>O375*H375</f>
        <v>0</v>
      </c>
      <c r="Q375" s="140">
        <v>0.20449000000000001</v>
      </c>
      <c r="R375" s="140">
        <f>Q375*H375</f>
        <v>110.22011000000001</v>
      </c>
      <c r="S375" s="140">
        <v>0</v>
      </c>
      <c r="T375" s="141">
        <f>S375*H375</f>
        <v>0</v>
      </c>
      <c r="AR375" s="142" t="s">
        <v>139</v>
      </c>
      <c r="AT375" s="142" t="s">
        <v>134</v>
      </c>
      <c r="AU375" s="142" t="s">
        <v>90</v>
      </c>
      <c r="AY375" s="16" t="s">
        <v>132</v>
      </c>
      <c r="BE375" s="143">
        <f>IF(N375="základní",J375,0)</f>
        <v>0</v>
      </c>
      <c r="BF375" s="143">
        <f>IF(N375="snížená",J375,0)</f>
        <v>0</v>
      </c>
      <c r="BG375" s="143">
        <f>IF(N375="zákl. přenesená",J375,0)</f>
        <v>0</v>
      </c>
      <c r="BH375" s="143">
        <f>IF(N375="sníž. přenesená",J375,0)</f>
        <v>0</v>
      </c>
      <c r="BI375" s="143">
        <f>IF(N375="nulová",J375,0)</f>
        <v>0</v>
      </c>
      <c r="BJ375" s="16" t="s">
        <v>88</v>
      </c>
      <c r="BK375" s="143">
        <f>ROUND(I375*H375,2)</f>
        <v>0</v>
      </c>
      <c r="BL375" s="16" t="s">
        <v>139</v>
      </c>
      <c r="BM375" s="142" t="s">
        <v>365</v>
      </c>
    </row>
    <row r="376" spans="2:65" s="1" customFormat="1" ht="19.5">
      <c r="B376" s="31"/>
      <c r="D376" s="144" t="s">
        <v>141</v>
      </c>
      <c r="F376" s="145" t="s">
        <v>364</v>
      </c>
      <c r="I376" s="146"/>
      <c r="L376" s="31"/>
      <c r="M376" s="147"/>
      <c r="T376" s="55"/>
      <c r="AT376" s="16" t="s">
        <v>141</v>
      </c>
      <c r="AU376" s="16" t="s">
        <v>90</v>
      </c>
    </row>
    <row r="377" spans="2:65" s="12" customFormat="1" ht="11.25">
      <c r="B377" s="148"/>
      <c r="D377" s="144" t="s">
        <v>143</v>
      </c>
      <c r="E377" s="149" t="s">
        <v>1</v>
      </c>
      <c r="F377" s="150" t="s">
        <v>232</v>
      </c>
      <c r="H377" s="149" t="s">
        <v>1</v>
      </c>
      <c r="I377" s="151"/>
      <c r="L377" s="148"/>
      <c r="M377" s="152"/>
      <c r="T377" s="153"/>
      <c r="AT377" s="149" t="s">
        <v>143</v>
      </c>
      <c r="AU377" s="149" t="s">
        <v>90</v>
      </c>
      <c r="AV377" s="12" t="s">
        <v>88</v>
      </c>
      <c r="AW377" s="12" t="s">
        <v>36</v>
      </c>
      <c r="AX377" s="12" t="s">
        <v>80</v>
      </c>
      <c r="AY377" s="149" t="s">
        <v>132</v>
      </c>
    </row>
    <row r="378" spans="2:65" s="13" customFormat="1" ht="11.25">
      <c r="B378" s="154"/>
      <c r="D378" s="144" t="s">
        <v>143</v>
      </c>
      <c r="E378" s="155" t="s">
        <v>1</v>
      </c>
      <c r="F378" s="156" t="s">
        <v>366</v>
      </c>
      <c r="H378" s="157">
        <v>539</v>
      </c>
      <c r="I378" s="158"/>
      <c r="L378" s="154"/>
      <c r="M378" s="159"/>
      <c r="T378" s="160"/>
      <c r="AT378" s="155" t="s">
        <v>143</v>
      </c>
      <c r="AU378" s="155" t="s">
        <v>90</v>
      </c>
      <c r="AV378" s="13" t="s">
        <v>90</v>
      </c>
      <c r="AW378" s="13" t="s">
        <v>36</v>
      </c>
      <c r="AX378" s="13" t="s">
        <v>80</v>
      </c>
      <c r="AY378" s="155" t="s">
        <v>132</v>
      </c>
    </row>
    <row r="379" spans="2:65" s="14" customFormat="1" ht="11.25">
      <c r="B379" s="161"/>
      <c r="D379" s="144" t="s">
        <v>143</v>
      </c>
      <c r="E379" s="162" t="s">
        <v>1</v>
      </c>
      <c r="F379" s="163" t="s">
        <v>146</v>
      </c>
      <c r="H379" s="164">
        <v>539</v>
      </c>
      <c r="I379" s="165"/>
      <c r="L379" s="161"/>
      <c r="M379" s="166"/>
      <c r="T379" s="167"/>
      <c r="AT379" s="162" t="s">
        <v>143</v>
      </c>
      <c r="AU379" s="162" t="s">
        <v>90</v>
      </c>
      <c r="AV379" s="14" t="s">
        <v>139</v>
      </c>
      <c r="AW379" s="14" t="s">
        <v>36</v>
      </c>
      <c r="AX379" s="14" t="s">
        <v>88</v>
      </c>
      <c r="AY379" s="162" t="s">
        <v>132</v>
      </c>
    </row>
    <row r="380" spans="2:65" s="11" customFormat="1" ht="22.9" customHeight="1">
      <c r="B380" s="119"/>
      <c r="D380" s="120" t="s">
        <v>79</v>
      </c>
      <c r="E380" s="129" t="s">
        <v>139</v>
      </c>
      <c r="F380" s="129" t="s">
        <v>367</v>
      </c>
      <c r="I380" s="122"/>
      <c r="J380" s="130">
        <f>BK380</f>
        <v>0</v>
      </c>
      <c r="L380" s="119"/>
      <c r="M380" s="124"/>
      <c r="P380" s="125">
        <f>SUM(P381:P460)</f>
        <v>0</v>
      </c>
      <c r="R380" s="125">
        <f>SUM(R381:R460)</f>
        <v>0.49265439999999999</v>
      </c>
      <c r="T380" s="126">
        <f>SUM(T381:T460)</f>
        <v>0</v>
      </c>
      <c r="AR380" s="120" t="s">
        <v>88</v>
      </c>
      <c r="AT380" s="127" t="s">
        <v>79</v>
      </c>
      <c r="AU380" s="127" t="s">
        <v>88</v>
      </c>
      <c r="AY380" s="120" t="s">
        <v>132</v>
      </c>
      <c r="BK380" s="128">
        <f>SUM(BK381:BK460)</f>
        <v>0</v>
      </c>
    </row>
    <row r="381" spans="2:65" s="1" customFormat="1" ht="24.2" customHeight="1">
      <c r="B381" s="31"/>
      <c r="C381" s="131" t="s">
        <v>368</v>
      </c>
      <c r="D381" s="131" t="s">
        <v>134</v>
      </c>
      <c r="E381" s="132" t="s">
        <v>369</v>
      </c>
      <c r="F381" s="133" t="s">
        <v>370</v>
      </c>
      <c r="G381" s="134" t="s">
        <v>257</v>
      </c>
      <c r="H381" s="135">
        <v>4</v>
      </c>
      <c r="I381" s="136"/>
      <c r="J381" s="137">
        <f>ROUND(I381*H381,2)</f>
        <v>0</v>
      </c>
      <c r="K381" s="133" t="s">
        <v>1</v>
      </c>
      <c r="L381" s="31"/>
      <c r="M381" s="138" t="s">
        <v>1</v>
      </c>
      <c r="N381" s="139" t="s">
        <v>45</v>
      </c>
      <c r="P381" s="140">
        <f>O381*H381</f>
        <v>0</v>
      </c>
      <c r="Q381" s="140">
        <v>5.3510000000000002E-2</v>
      </c>
      <c r="R381" s="140">
        <f>Q381*H381</f>
        <v>0.21404000000000001</v>
      </c>
      <c r="S381" s="140">
        <v>0</v>
      </c>
      <c r="T381" s="141">
        <f>S381*H381</f>
        <v>0</v>
      </c>
      <c r="AR381" s="142" t="s">
        <v>139</v>
      </c>
      <c r="AT381" s="142" t="s">
        <v>134</v>
      </c>
      <c r="AU381" s="142" t="s">
        <v>90</v>
      </c>
      <c r="AY381" s="16" t="s">
        <v>132</v>
      </c>
      <c r="BE381" s="143">
        <f>IF(N381="základní",J381,0)</f>
        <v>0</v>
      </c>
      <c r="BF381" s="143">
        <f>IF(N381="snížená",J381,0)</f>
        <v>0</v>
      </c>
      <c r="BG381" s="143">
        <f>IF(N381="zákl. přenesená",J381,0)</f>
        <v>0</v>
      </c>
      <c r="BH381" s="143">
        <f>IF(N381="sníž. přenesená",J381,0)</f>
        <v>0</v>
      </c>
      <c r="BI381" s="143">
        <f>IF(N381="nulová",J381,0)</f>
        <v>0</v>
      </c>
      <c r="BJ381" s="16" t="s">
        <v>88</v>
      </c>
      <c r="BK381" s="143">
        <f>ROUND(I381*H381,2)</f>
        <v>0</v>
      </c>
      <c r="BL381" s="16" t="s">
        <v>139</v>
      </c>
      <c r="BM381" s="142" t="s">
        <v>371</v>
      </c>
    </row>
    <row r="382" spans="2:65" s="1" customFormat="1" ht="39">
      <c r="B382" s="31"/>
      <c r="D382" s="144" t="s">
        <v>141</v>
      </c>
      <c r="F382" s="145" t="s">
        <v>372</v>
      </c>
      <c r="I382" s="146"/>
      <c r="L382" s="31"/>
      <c r="M382" s="147"/>
      <c r="T382" s="55"/>
      <c r="AT382" s="16" t="s">
        <v>141</v>
      </c>
      <c r="AU382" s="16" t="s">
        <v>90</v>
      </c>
    </row>
    <row r="383" spans="2:65" s="12" customFormat="1" ht="11.25">
      <c r="B383" s="148"/>
      <c r="D383" s="144" t="s">
        <v>143</v>
      </c>
      <c r="E383" s="149" t="s">
        <v>1</v>
      </c>
      <c r="F383" s="150" t="s">
        <v>373</v>
      </c>
      <c r="H383" s="149" t="s">
        <v>1</v>
      </c>
      <c r="I383" s="151"/>
      <c r="L383" s="148"/>
      <c r="M383" s="152"/>
      <c r="T383" s="153"/>
      <c r="AT383" s="149" t="s">
        <v>143</v>
      </c>
      <c r="AU383" s="149" t="s">
        <v>90</v>
      </c>
      <c r="AV383" s="12" t="s">
        <v>88</v>
      </c>
      <c r="AW383" s="12" t="s">
        <v>36</v>
      </c>
      <c r="AX383" s="12" t="s">
        <v>80</v>
      </c>
      <c r="AY383" s="149" t="s">
        <v>132</v>
      </c>
    </row>
    <row r="384" spans="2:65" s="13" customFormat="1" ht="11.25">
      <c r="B384" s="154"/>
      <c r="D384" s="144" t="s">
        <v>143</v>
      </c>
      <c r="E384" s="155" t="s">
        <v>1</v>
      </c>
      <c r="F384" s="156" t="s">
        <v>374</v>
      </c>
      <c r="H384" s="157">
        <v>4</v>
      </c>
      <c r="I384" s="158"/>
      <c r="L384" s="154"/>
      <c r="M384" s="159"/>
      <c r="T384" s="160"/>
      <c r="AT384" s="155" t="s">
        <v>143</v>
      </c>
      <c r="AU384" s="155" t="s">
        <v>90</v>
      </c>
      <c r="AV384" s="13" t="s">
        <v>90</v>
      </c>
      <c r="AW384" s="13" t="s">
        <v>36</v>
      </c>
      <c r="AX384" s="13" t="s">
        <v>80</v>
      </c>
      <c r="AY384" s="155" t="s">
        <v>132</v>
      </c>
    </row>
    <row r="385" spans="2:65" s="14" customFormat="1" ht="11.25">
      <c r="B385" s="161"/>
      <c r="D385" s="144" t="s">
        <v>143</v>
      </c>
      <c r="E385" s="162" t="s">
        <v>1</v>
      </c>
      <c r="F385" s="163" t="s">
        <v>146</v>
      </c>
      <c r="H385" s="164">
        <v>4</v>
      </c>
      <c r="I385" s="165"/>
      <c r="L385" s="161"/>
      <c r="M385" s="166"/>
      <c r="T385" s="167"/>
      <c r="AT385" s="162" t="s">
        <v>143</v>
      </c>
      <c r="AU385" s="162" t="s">
        <v>90</v>
      </c>
      <c r="AV385" s="14" t="s">
        <v>139</v>
      </c>
      <c r="AW385" s="14" t="s">
        <v>36</v>
      </c>
      <c r="AX385" s="14" t="s">
        <v>88</v>
      </c>
      <c r="AY385" s="162" t="s">
        <v>132</v>
      </c>
    </row>
    <row r="386" spans="2:65" s="1" customFormat="1" ht="16.5" customHeight="1">
      <c r="B386" s="31"/>
      <c r="C386" s="131" t="s">
        <v>247</v>
      </c>
      <c r="D386" s="131" t="s">
        <v>134</v>
      </c>
      <c r="E386" s="132" t="s">
        <v>375</v>
      </c>
      <c r="F386" s="133" t="s">
        <v>376</v>
      </c>
      <c r="G386" s="134" t="s">
        <v>200</v>
      </c>
      <c r="H386" s="135">
        <v>1.0209999999999999</v>
      </c>
      <c r="I386" s="136"/>
      <c r="J386" s="137">
        <f>ROUND(I386*H386,2)</f>
        <v>0</v>
      </c>
      <c r="K386" s="133" t="s">
        <v>138</v>
      </c>
      <c r="L386" s="31"/>
      <c r="M386" s="138" t="s">
        <v>1</v>
      </c>
      <c r="N386" s="139" t="s">
        <v>45</v>
      </c>
      <c r="P386" s="140">
        <f>O386*H386</f>
        <v>0</v>
      </c>
      <c r="Q386" s="140">
        <v>0</v>
      </c>
      <c r="R386" s="140">
        <f>Q386*H386</f>
        <v>0</v>
      </c>
      <c r="S386" s="140">
        <v>0</v>
      </c>
      <c r="T386" s="141">
        <f>S386*H386</f>
        <v>0</v>
      </c>
      <c r="AR386" s="142" t="s">
        <v>139</v>
      </c>
      <c r="AT386" s="142" t="s">
        <v>134</v>
      </c>
      <c r="AU386" s="142" t="s">
        <v>90</v>
      </c>
      <c r="AY386" s="16" t="s">
        <v>132</v>
      </c>
      <c r="BE386" s="143">
        <f>IF(N386="základní",J386,0)</f>
        <v>0</v>
      </c>
      <c r="BF386" s="143">
        <f>IF(N386="snížená",J386,0)</f>
        <v>0</v>
      </c>
      <c r="BG386" s="143">
        <f>IF(N386="zákl. přenesená",J386,0)</f>
        <v>0</v>
      </c>
      <c r="BH386" s="143">
        <f>IF(N386="sníž. přenesená",J386,0)</f>
        <v>0</v>
      </c>
      <c r="BI386" s="143">
        <f>IF(N386="nulová",J386,0)</f>
        <v>0</v>
      </c>
      <c r="BJ386" s="16" t="s">
        <v>88</v>
      </c>
      <c r="BK386" s="143">
        <f>ROUND(I386*H386,2)</f>
        <v>0</v>
      </c>
      <c r="BL386" s="16" t="s">
        <v>139</v>
      </c>
      <c r="BM386" s="142" t="s">
        <v>377</v>
      </c>
    </row>
    <row r="387" spans="2:65" s="1" customFormat="1" ht="11.25">
      <c r="B387" s="31"/>
      <c r="D387" s="144" t="s">
        <v>141</v>
      </c>
      <c r="F387" s="145" t="s">
        <v>376</v>
      </c>
      <c r="I387" s="146"/>
      <c r="L387" s="31"/>
      <c r="M387" s="147"/>
      <c r="T387" s="55"/>
      <c r="AT387" s="16" t="s">
        <v>141</v>
      </c>
      <c r="AU387" s="16" t="s">
        <v>90</v>
      </c>
    </row>
    <row r="388" spans="2:65" s="12" customFormat="1" ht="11.25">
      <c r="B388" s="148"/>
      <c r="D388" s="144" t="s">
        <v>143</v>
      </c>
      <c r="E388" s="149" t="s">
        <v>1</v>
      </c>
      <c r="F388" s="150" t="s">
        <v>378</v>
      </c>
      <c r="H388" s="149" t="s">
        <v>1</v>
      </c>
      <c r="I388" s="151"/>
      <c r="L388" s="148"/>
      <c r="M388" s="152"/>
      <c r="T388" s="153"/>
      <c r="AT388" s="149" t="s">
        <v>143</v>
      </c>
      <c r="AU388" s="149" t="s">
        <v>90</v>
      </c>
      <c r="AV388" s="12" t="s">
        <v>88</v>
      </c>
      <c r="AW388" s="12" t="s">
        <v>36</v>
      </c>
      <c r="AX388" s="12" t="s">
        <v>80</v>
      </c>
      <c r="AY388" s="149" t="s">
        <v>132</v>
      </c>
    </row>
    <row r="389" spans="2:65" s="13" customFormat="1" ht="11.25">
      <c r="B389" s="154"/>
      <c r="D389" s="144" t="s">
        <v>143</v>
      </c>
      <c r="E389" s="155" t="s">
        <v>1</v>
      </c>
      <c r="F389" s="156" t="s">
        <v>379</v>
      </c>
      <c r="H389" s="157">
        <v>0.70699999999999996</v>
      </c>
      <c r="I389" s="158"/>
      <c r="L389" s="154"/>
      <c r="M389" s="159"/>
      <c r="T389" s="160"/>
      <c r="AT389" s="155" t="s">
        <v>143</v>
      </c>
      <c r="AU389" s="155" t="s">
        <v>90</v>
      </c>
      <c r="AV389" s="13" t="s">
        <v>90</v>
      </c>
      <c r="AW389" s="13" t="s">
        <v>36</v>
      </c>
      <c r="AX389" s="13" t="s">
        <v>80</v>
      </c>
      <c r="AY389" s="155" t="s">
        <v>132</v>
      </c>
    </row>
    <row r="390" spans="2:65" s="13" customFormat="1" ht="11.25">
      <c r="B390" s="154"/>
      <c r="D390" s="144" t="s">
        <v>143</v>
      </c>
      <c r="E390" s="155" t="s">
        <v>1</v>
      </c>
      <c r="F390" s="156" t="s">
        <v>380</v>
      </c>
      <c r="H390" s="157">
        <v>0.314</v>
      </c>
      <c r="I390" s="158"/>
      <c r="L390" s="154"/>
      <c r="M390" s="159"/>
      <c r="T390" s="160"/>
      <c r="AT390" s="155" t="s">
        <v>143</v>
      </c>
      <c r="AU390" s="155" t="s">
        <v>90</v>
      </c>
      <c r="AV390" s="13" t="s">
        <v>90</v>
      </c>
      <c r="AW390" s="13" t="s">
        <v>36</v>
      </c>
      <c r="AX390" s="13" t="s">
        <v>80</v>
      </c>
      <c r="AY390" s="155" t="s">
        <v>132</v>
      </c>
    </row>
    <row r="391" spans="2:65" s="14" customFormat="1" ht="11.25">
      <c r="B391" s="161"/>
      <c r="D391" s="144" t="s">
        <v>143</v>
      </c>
      <c r="E391" s="162" t="s">
        <v>1</v>
      </c>
      <c r="F391" s="163" t="s">
        <v>146</v>
      </c>
      <c r="H391" s="164">
        <v>1.0209999999999999</v>
      </c>
      <c r="I391" s="165"/>
      <c r="L391" s="161"/>
      <c r="M391" s="166"/>
      <c r="T391" s="167"/>
      <c r="AT391" s="162" t="s">
        <v>143</v>
      </c>
      <c r="AU391" s="162" t="s">
        <v>90</v>
      </c>
      <c r="AV391" s="14" t="s">
        <v>139</v>
      </c>
      <c r="AW391" s="14" t="s">
        <v>36</v>
      </c>
      <c r="AX391" s="14" t="s">
        <v>88</v>
      </c>
      <c r="AY391" s="162" t="s">
        <v>132</v>
      </c>
    </row>
    <row r="392" spans="2:65" s="1" customFormat="1" ht="24.2" customHeight="1">
      <c r="B392" s="31"/>
      <c r="C392" s="131" t="s">
        <v>381</v>
      </c>
      <c r="D392" s="131" t="s">
        <v>134</v>
      </c>
      <c r="E392" s="132" t="s">
        <v>382</v>
      </c>
      <c r="F392" s="133" t="s">
        <v>383</v>
      </c>
      <c r="G392" s="134" t="s">
        <v>200</v>
      </c>
      <c r="H392" s="135">
        <v>0.126</v>
      </c>
      <c r="I392" s="136"/>
      <c r="J392" s="137">
        <f>ROUND(I392*H392,2)</f>
        <v>0</v>
      </c>
      <c r="K392" s="133" t="s">
        <v>138</v>
      </c>
      <c r="L392" s="31"/>
      <c r="M392" s="138" t="s">
        <v>1</v>
      </c>
      <c r="N392" s="139" t="s">
        <v>45</v>
      </c>
      <c r="P392" s="140">
        <f>O392*H392</f>
        <v>0</v>
      </c>
      <c r="Q392" s="140">
        <v>0</v>
      </c>
      <c r="R392" s="140">
        <f>Q392*H392</f>
        <v>0</v>
      </c>
      <c r="S392" s="140">
        <v>0</v>
      </c>
      <c r="T392" s="141">
        <f>S392*H392</f>
        <v>0</v>
      </c>
      <c r="AR392" s="142" t="s">
        <v>139</v>
      </c>
      <c r="AT392" s="142" t="s">
        <v>134</v>
      </c>
      <c r="AU392" s="142" t="s">
        <v>90</v>
      </c>
      <c r="AY392" s="16" t="s">
        <v>132</v>
      </c>
      <c r="BE392" s="143">
        <f>IF(N392="základní",J392,0)</f>
        <v>0</v>
      </c>
      <c r="BF392" s="143">
        <f>IF(N392="snížená",J392,0)</f>
        <v>0</v>
      </c>
      <c r="BG392" s="143">
        <f>IF(N392="zákl. přenesená",J392,0)</f>
        <v>0</v>
      </c>
      <c r="BH392" s="143">
        <f>IF(N392="sníž. přenesená",J392,0)</f>
        <v>0</v>
      </c>
      <c r="BI392" s="143">
        <f>IF(N392="nulová",J392,0)</f>
        <v>0</v>
      </c>
      <c r="BJ392" s="16" t="s">
        <v>88</v>
      </c>
      <c r="BK392" s="143">
        <f>ROUND(I392*H392,2)</f>
        <v>0</v>
      </c>
      <c r="BL392" s="16" t="s">
        <v>139</v>
      </c>
      <c r="BM392" s="142" t="s">
        <v>384</v>
      </c>
    </row>
    <row r="393" spans="2:65" s="1" customFormat="1" ht="19.5">
      <c r="B393" s="31"/>
      <c r="D393" s="144" t="s">
        <v>141</v>
      </c>
      <c r="F393" s="145" t="s">
        <v>385</v>
      </c>
      <c r="I393" s="146"/>
      <c r="L393" s="31"/>
      <c r="M393" s="147"/>
      <c r="T393" s="55"/>
      <c r="AT393" s="16" t="s">
        <v>141</v>
      </c>
      <c r="AU393" s="16" t="s">
        <v>90</v>
      </c>
    </row>
    <row r="394" spans="2:65" s="12" customFormat="1" ht="11.25">
      <c r="B394" s="148"/>
      <c r="D394" s="144" t="s">
        <v>143</v>
      </c>
      <c r="E394" s="149" t="s">
        <v>1</v>
      </c>
      <c r="F394" s="150" t="s">
        <v>386</v>
      </c>
      <c r="H394" s="149" t="s">
        <v>1</v>
      </c>
      <c r="I394" s="151"/>
      <c r="L394" s="148"/>
      <c r="M394" s="152"/>
      <c r="T394" s="153"/>
      <c r="AT394" s="149" t="s">
        <v>143</v>
      </c>
      <c r="AU394" s="149" t="s">
        <v>90</v>
      </c>
      <c r="AV394" s="12" t="s">
        <v>88</v>
      </c>
      <c r="AW394" s="12" t="s">
        <v>36</v>
      </c>
      <c r="AX394" s="12" t="s">
        <v>80</v>
      </c>
      <c r="AY394" s="149" t="s">
        <v>132</v>
      </c>
    </row>
    <row r="395" spans="2:65" s="12" customFormat="1" ht="11.25">
      <c r="B395" s="148"/>
      <c r="D395" s="144" t="s">
        <v>143</v>
      </c>
      <c r="E395" s="149" t="s">
        <v>1</v>
      </c>
      <c r="F395" s="150" t="s">
        <v>224</v>
      </c>
      <c r="H395" s="149" t="s">
        <v>1</v>
      </c>
      <c r="I395" s="151"/>
      <c r="L395" s="148"/>
      <c r="M395" s="152"/>
      <c r="T395" s="153"/>
      <c r="AT395" s="149" t="s">
        <v>143</v>
      </c>
      <c r="AU395" s="149" t="s">
        <v>90</v>
      </c>
      <c r="AV395" s="12" t="s">
        <v>88</v>
      </c>
      <c r="AW395" s="12" t="s">
        <v>36</v>
      </c>
      <c r="AX395" s="12" t="s">
        <v>80</v>
      </c>
      <c r="AY395" s="149" t="s">
        <v>132</v>
      </c>
    </row>
    <row r="396" spans="2:65" s="13" customFormat="1" ht="11.25">
      <c r="B396" s="154"/>
      <c r="D396" s="144" t="s">
        <v>143</v>
      </c>
      <c r="E396" s="155" t="s">
        <v>1</v>
      </c>
      <c r="F396" s="156" t="s">
        <v>387</v>
      </c>
      <c r="H396" s="157">
        <v>6.3E-2</v>
      </c>
      <c r="I396" s="158"/>
      <c r="L396" s="154"/>
      <c r="M396" s="159"/>
      <c r="T396" s="160"/>
      <c r="AT396" s="155" t="s">
        <v>143</v>
      </c>
      <c r="AU396" s="155" t="s">
        <v>90</v>
      </c>
      <c r="AV396" s="13" t="s">
        <v>90</v>
      </c>
      <c r="AW396" s="13" t="s">
        <v>36</v>
      </c>
      <c r="AX396" s="13" t="s">
        <v>80</v>
      </c>
      <c r="AY396" s="155" t="s">
        <v>132</v>
      </c>
    </row>
    <row r="397" spans="2:65" s="12" customFormat="1" ht="11.25">
      <c r="B397" s="148"/>
      <c r="D397" s="144" t="s">
        <v>143</v>
      </c>
      <c r="E397" s="149" t="s">
        <v>1</v>
      </c>
      <c r="F397" s="150" t="s">
        <v>226</v>
      </c>
      <c r="H397" s="149" t="s">
        <v>1</v>
      </c>
      <c r="I397" s="151"/>
      <c r="L397" s="148"/>
      <c r="M397" s="152"/>
      <c r="T397" s="153"/>
      <c r="AT397" s="149" t="s">
        <v>143</v>
      </c>
      <c r="AU397" s="149" t="s">
        <v>90</v>
      </c>
      <c r="AV397" s="12" t="s">
        <v>88</v>
      </c>
      <c r="AW397" s="12" t="s">
        <v>36</v>
      </c>
      <c r="AX397" s="12" t="s">
        <v>80</v>
      </c>
      <c r="AY397" s="149" t="s">
        <v>132</v>
      </c>
    </row>
    <row r="398" spans="2:65" s="13" customFormat="1" ht="11.25">
      <c r="B398" s="154"/>
      <c r="D398" s="144" t="s">
        <v>143</v>
      </c>
      <c r="E398" s="155" t="s">
        <v>1</v>
      </c>
      <c r="F398" s="156" t="s">
        <v>387</v>
      </c>
      <c r="H398" s="157">
        <v>6.3E-2</v>
      </c>
      <c r="I398" s="158"/>
      <c r="L398" s="154"/>
      <c r="M398" s="159"/>
      <c r="T398" s="160"/>
      <c r="AT398" s="155" t="s">
        <v>143</v>
      </c>
      <c r="AU398" s="155" t="s">
        <v>90</v>
      </c>
      <c r="AV398" s="13" t="s">
        <v>90</v>
      </c>
      <c r="AW398" s="13" t="s">
        <v>36</v>
      </c>
      <c r="AX398" s="13" t="s">
        <v>80</v>
      </c>
      <c r="AY398" s="155" t="s">
        <v>132</v>
      </c>
    </row>
    <row r="399" spans="2:65" s="14" customFormat="1" ht="11.25">
      <c r="B399" s="161"/>
      <c r="D399" s="144" t="s">
        <v>143</v>
      </c>
      <c r="E399" s="162" t="s">
        <v>1</v>
      </c>
      <c r="F399" s="163" t="s">
        <v>146</v>
      </c>
      <c r="H399" s="164">
        <v>0.126</v>
      </c>
      <c r="I399" s="165"/>
      <c r="L399" s="161"/>
      <c r="M399" s="166"/>
      <c r="T399" s="167"/>
      <c r="AT399" s="162" t="s">
        <v>143</v>
      </c>
      <c r="AU399" s="162" t="s">
        <v>90</v>
      </c>
      <c r="AV399" s="14" t="s">
        <v>139</v>
      </c>
      <c r="AW399" s="14" t="s">
        <v>36</v>
      </c>
      <c r="AX399" s="14" t="s">
        <v>88</v>
      </c>
      <c r="AY399" s="162" t="s">
        <v>132</v>
      </c>
    </row>
    <row r="400" spans="2:65" s="1" customFormat="1" ht="16.5" customHeight="1">
      <c r="B400" s="31"/>
      <c r="C400" s="131" t="s">
        <v>388</v>
      </c>
      <c r="D400" s="131" t="s">
        <v>134</v>
      </c>
      <c r="E400" s="132" t="s">
        <v>389</v>
      </c>
      <c r="F400" s="133" t="s">
        <v>390</v>
      </c>
      <c r="G400" s="134" t="s">
        <v>200</v>
      </c>
      <c r="H400" s="135">
        <v>45.845999999999997</v>
      </c>
      <c r="I400" s="136"/>
      <c r="J400" s="137">
        <f>ROUND(I400*H400,2)</f>
        <v>0</v>
      </c>
      <c r="K400" s="133" t="s">
        <v>138</v>
      </c>
      <c r="L400" s="31"/>
      <c r="M400" s="138" t="s">
        <v>1</v>
      </c>
      <c r="N400" s="139" t="s">
        <v>45</v>
      </c>
      <c r="P400" s="140">
        <f>O400*H400</f>
        <v>0</v>
      </c>
      <c r="Q400" s="140">
        <v>0</v>
      </c>
      <c r="R400" s="140">
        <f>Q400*H400</f>
        <v>0</v>
      </c>
      <c r="S400" s="140">
        <v>0</v>
      </c>
      <c r="T400" s="141">
        <f>S400*H400</f>
        <v>0</v>
      </c>
      <c r="AR400" s="142" t="s">
        <v>139</v>
      </c>
      <c r="AT400" s="142" t="s">
        <v>134</v>
      </c>
      <c r="AU400" s="142" t="s">
        <v>90</v>
      </c>
      <c r="AY400" s="16" t="s">
        <v>132</v>
      </c>
      <c r="BE400" s="143">
        <f>IF(N400="základní",J400,0)</f>
        <v>0</v>
      </c>
      <c r="BF400" s="143">
        <f>IF(N400="snížená",J400,0)</f>
        <v>0</v>
      </c>
      <c r="BG400" s="143">
        <f>IF(N400="zákl. přenesená",J400,0)</f>
        <v>0</v>
      </c>
      <c r="BH400" s="143">
        <f>IF(N400="sníž. přenesená",J400,0)</f>
        <v>0</v>
      </c>
      <c r="BI400" s="143">
        <f>IF(N400="nulová",J400,0)</f>
        <v>0</v>
      </c>
      <c r="BJ400" s="16" t="s">
        <v>88</v>
      </c>
      <c r="BK400" s="143">
        <f>ROUND(I400*H400,2)</f>
        <v>0</v>
      </c>
      <c r="BL400" s="16" t="s">
        <v>139</v>
      </c>
      <c r="BM400" s="142" t="s">
        <v>391</v>
      </c>
    </row>
    <row r="401" spans="2:51" s="1" customFormat="1" ht="19.5">
      <c r="B401" s="31"/>
      <c r="D401" s="144" t="s">
        <v>141</v>
      </c>
      <c r="F401" s="145" t="s">
        <v>392</v>
      </c>
      <c r="I401" s="146"/>
      <c r="L401" s="31"/>
      <c r="M401" s="147"/>
      <c r="T401" s="55"/>
      <c r="AT401" s="16" t="s">
        <v>141</v>
      </c>
      <c r="AU401" s="16" t="s">
        <v>90</v>
      </c>
    </row>
    <row r="402" spans="2:51" s="12" customFormat="1" ht="11.25">
      <c r="B402" s="148"/>
      <c r="D402" s="144" t="s">
        <v>143</v>
      </c>
      <c r="E402" s="149" t="s">
        <v>1</v>
      </c>
      <c r="F402" s="150" t="s">
        <v>393</v>
      </c>
      <c r="H402" s="149" t="s">
        <v>1</v>
      </c>
      <c r="I402" s="151"/>
      <c r="L402" s="148"/>
      <c r="M402" s="152"/>
      <c r="T402" s="153"/>
      <c r="AT402" s="149" t="s">
        <v>143</v>
      </c>
      <c r="AU402" s="149" t="s">
        <v>90</v>
      </c>
      <c r="AV402" s="12" t="s">
        <v>88</v>
      </c>
      <c r="AW402" s="12" t="s">
        <v>36</v>
      </c>
      <c r="AX402" s="12" t="s">
        <v>80</v>
      </c>
      <c r="AY402" s="149" t="s">
        <v>132</v>
      </c>
    </row>
    <row r="403" spans="2:51" s="12" customFormat="1" ht="11.25">
      <c r="B403" s="148"/>
      <c r="D403" s="144" t="s">
        <v>143</v>
      </c>
      <c r="E403" s="149" t="s">
        <v>1</v>
      </c>
      <c r="F403" s="150" t="s">
        <v>394</v>
      </c>
      <c r="H403" s="149" t="s">
        <v>1</v>
      </c>
      <c r="I403" s="151"/>
      <c r="L403" s="148"/>
      <c r="M403" s="152"/>
      <c r="T403" s="153"/>
      <c r="AT403" s="149" t="s">
        <v>143</v>
      </c>
      <c r="AU403" s="149" t="s">
        <v>90</v>
      </c>
      <c r="AV403" s="12" t="s">
        <v>88</v>
      </c>
      <c r="AW403" s="12" t="s">
        <v>36</v>
      </c>
      <c r="AX403" s="12" t="s">
        <v>80</v>
      </c>
      <c r="AY403" s="149" t="s">
        <v>132</v>
      </c>
    </row>
    <row r="404" spans="2:51" s="12" customFormat="1" ht="11.25">
      <c r="B404" s="148"/>
      <c r="D404" s="144" t="s">
        <v>143</v>
      </c>
      <c r="E404" s="149" t="s">
        <v>1</v>
      </c>
      <c r="F404" s="150" t="s">
        <v>233</v>
      </c>
      <c r="H404" s="149" t="s">
        <v>1</v>
      </c>
      <c r="I404" s="151"/>
      <c r="L404" s="148"/>
      <c r="M404" s="152"/>
      <c r="T404" s="153"/>
      <c r="AT404" s="149" t="s">
        <v>143</v>
      </c>
      <c r="AU404" s="149" t="s">
        <v>90</v>
      </c>
      <c r="AV404" s="12" t="s">
        <v>88</v>
      </c>
      <c r="AW404" s="12" t="s">
        <v>36</v>
      </c>
      <c r="AX404" s="12" t="s">
        <v>80</v>
      </c>
      <c r="AY404" s="149" t="s">
        <v>132</v>
      </c>
    </row>
    <row r="405" spans="2:51" s="13" customFormat="1" ht="11.25">
      <c r="B405" s="154"/>
      <c r="D405" s="144" t="s">
        <v>143</v>
      </c>
      <c r="E405" s="155" t="s">
        <v>1</v>
      </c>
      <c r="F405" s="156" t="s">
        <v>395</v>
      </c>
      <c r="H405" s="157">
        <v>15.48</v>
      </c>
      <c r="I405" s="158"/>
      <c r="L405" s="154"/>
      <c r="M405" s="159"/>
      <c r="T405" s="160"/>
      <c r="AT405" s="155" t="s">
        <v>143</v>
      </c>
      <c r="AU405" s="155" t="s">
        <v>90</v>
      </c>
      <c r="AV405" s="13" t="s">
        <v>90</v>
      </c>
      <c r="AW405" s="13" t="s">
        <v>36</v>
      </c>
      <c r="AX405" s="13" t="s">
        <v>80</v>
      </c>
      <c r="AY405" s="155" t="s">
        <v>132</v>
      </c>
    </row>
    <row r="406" spans="2:51" s="12" customFormat="1" ht="11.25">
      <c r="B406" s="148"/>
      <c r="D406" s="144" t="s">
        <v>143</v>
      </c>
      <c r="E406" s="149" t="s">
        <v>1</v>
      </c>
      <c r="F406" s="150" t="s">
        <v>235</v>
      </c>
      <c r="H406" s="149" t="s">
        <v>1</v>
      </c>
      <c r="I406" s="151"/>
      <c r="L406" s="148"/>
      <c r="M406" s="152"/>
      <c r="T406" s="153"/>
      <c r="AT406" s="149" t="s">
        <v>143</v>
      </c>
      <c r="AU406" s="149" t="s">
        <v>90</v>
      </c>
      <c r="AV406" s="12" t="s">
        <v>88</v>
      </c>
      <c r="AW406" s="12" t="s">
        <v>36</v>
      </c>
      <c r="AX406" s="12" t="s">
        <v>80</v>
      </c>
      <c r="AY406" s="149" t="s">
        <v>132</v>
      </c>
    </row>
    <row r="407" spans="2:51" s="13" customFormat="1" ht="11.25">
      <c r="B407" s="154"/>
      <c r="D407" s="144" t="s">
        <v>143</v>
      </c>
      <c r="E407" s="155" t="s">
        <v>1</v>
      </c>
      <c r="F407" s="156" t="s">
        <v>396</v>
      </c>
      <c r="H407" s="157">
        <v>5.18</v>
      </c>
      <c r="I407" s="158"/>
      <c r="L407" s="154"/>
      <c r="M407" s="159"/>
      <c r="T407" s="160"/>
      <c r="AT407" s="155" t="s">
        <v>143</v>
      </c>
      <c r="AU407" s="155" t="s">
        <v>90</v>
      </c>
      <c r="AV407" s="13" t="s">
        <v>90</v>
      </c>
      <c r="AW407" s="13" t="s">
        <v>36</v>
      </c>
      <c r="AX407" s="13" t="s">
        <v>80</v>
      </c>
      <c r="AY407" s="155" t="s">
        <v>132</v>
      </c>
    </row>
    <row r="408" spans="2:51" s="12" customFormat="1" ht="11.25">
      <c r="B408" s="148"/>
      <c r="D408" s="144" t="s">
        <v>143</v>
      </c>
      <c r="E408" s="149" t="s">
        <v>1</v>
      </c>
      <c r="F408" s="150" t="s">
        <v>237</v>
      </c>
      <c r="H408" s="149" t="s">
        <v>1</v>
      </c>
      <c r="I408" s="151"/>
      <c r="L408" s="148"/>
      <c r="M408" s="152"/>
      <c r="T408" s="153"/>
      <c r="AT408" s="149" t="s">
        <v>143</v>
      </c>
      <c r="AU408" s="149" t="s">
        <v>90</v>
      </c>
      <c r="AV408" s="12" t="s">
        <v>88</v>
      </c>
      <c r="AW408" s="12" t="s">
        <v>36</v>
      </c>
      <c r="AX408" s="12" t="s">
        <v>80</v>
      </c>
      <c r="AY408" s="149" t="s">
        <v>132</v>
      </c>
    </row>
    <row r="409" spans="2:51" s="13" customFormat="1" ht="11.25">
      <c r="B409" s="154"/>
      <c r="D409" s="144" t="s">
        <v>143</v>
      </c>
      <c r="E409" s="155" t="s">
        <v>1</v>
      </c>
      <c r="F409" s="156" t="s">
        <v>397</v>
      </c>
      <c r="H409" s="157">
        <v>21.96</v>
      </c>
      <c r="I409" s="158"/>
      <c r="L409" s="154"/>
      <c r="M409" s="159"/>
      <c r="T409" s="160"/>
      <c r="AT409" s="155" t="s">
        <v>143</v>
      </c>
      <c r="AU409" s="155" t="s">
        <v>90</v>
      </c>
      <c r="AV409" s="13" t="s">
        <v>90</v>
      </c>
      <c r="AW409" s="13" t="s">
        <v>36</v>
      </c>
      <c r="AX409" s="13" t="s">
        <v>80</v>
      </c>
      <c r="AY409" s="155" t="s">
        <v>132</v>
      </c>
    </row>
    <row r="410" spans="2:51" s="12" customFormat="1" ht="11.25">
      <c r="B410" s="148"/>
      <c r="D410" s="144" t="s">
        <v>143</v>
      </c>
      <c r="E410" s="149" t="s">
        <v>1</v>
      </c>
      <c r="F410" s="150" t="s">
        <v>195</v>
      </c>
      <c r="H410" s="149" t="s">
        <v>1</v>
      </c>
      <c r="I410" s="151"/>
      <c r="L410" s="148"/>
      <c r="M410" s="152"/>
      <c r="T410" s="153"/>
      <c r="AT410" s="149" t="s">
        <v>143</v>
      </c>
      <c r="AU410" s="149" t="s">
        <v>90</v>
      </c>
      <c r="AV410" s="12" t="s">
        <v>88</v>
      </c>
      <c r="AW410" s="12" t="s">
        <v>36</v>
      </c>
      <c r="AX410" s="12" t="s">
        <v>80</v>
      </c>
      <c r="AY410" s="149" t="s">
        <v>132</v>
      </c>
    </row>
    <row r="411" spans="2:51" s="13" customFormat="1" ht="11.25">
      <c r="B411" s="154"/>
      <c r="D411" s="144" t="s">
        <v>143</v>
      </c>
      <c r="E411" s="155" t="s">
        <v>1</v>
      </c>
      <c r="F411" s="156" t="s">
        <v>398</v>
      </c>
      <c r="H411" s="157">
        <v>0.72</v>
      </c>
      <c r="I411" s="158"/>
      <c r="L411" s="154"/>
      <c r="M411" s="159"/>
      <c r="T411" s="160"/>
      <c r="AT411" s="155" t="s">
        <v>143</v>
      </c>
      <c r="AU411" s="155" t="s">
        <v>90</v>
      </c>
      <c r="AV411" s="13" t="s">
        <v>90</v>
      </c>
      <c r="AW411" s="13" t="s">
        <v>36</v>
      </c>
      <c r="AX411" s="13" t="s">
        <v>80</v>
      </c>
      <c r="AY411" s="155" t="s">
        <v>132</v>
      </c>
    </row>
    <row r="412" spans="2:51" s="12" customFormat="1" ht="11.25">
      <c r="B412" s="148"/>
      <c r="D412" s="144" t="s">
        <v>143</v>
      </c>
      <c r="E412" s="149" t="s">
        <v>1</v>
      </c>
      <c r="F412" s="150" t="s">
        <v>224</v>
      </c>
      <c r="H412" s="149" t="s">
        <v>1</v>
      </c>
      <c r="I412" s="151"/>
      <c r="L412" s="148"/>
      <c r="M412" s="152"/>
      <c r="T412" s="153"/>
      <c r="AT412" s="149" t="s">
        <v>143</v>
      </c>
      <c r="AU412" s="149" t="s">
        <v>90</v>
      </c>
      <c r="AV412" s="12" t="s">
        <v>88</v>
      </c>
      <c r="AW412" s="12" t="s">
        <v>36</v>
      </c>
      <c r="AX412" s="12" t="s">
        <v>80</v>
      </c>
      <c r="AY412" s="149" t="s">
        <v>132</v>
      </c>
    </row>
    <row r="413" spans="2:51" s="13" customFormat="1" ht="11.25">
      <c r="B413" s="154"/>
      <c r="D413" s="144" t="s">
        <v>143</v>
      </c>
      <c r="E413" s="155" t="s">
        <v>1</v>
      </c>
      <c r="F413" s="156" t="s">
        <v>399</v>
      </c>
      <c r="H413" s="157">
        <v>1.2529999999999999</v>
      </c>
      <c r="I413" s="158"/>
      <c r="L413" s="154"/>
      <c r="M413" s="159"/>
      <c r="T413" s="160"/>
      <c r="AT413" s="155" t="s">
        <v>143</v>
      </c>
      <c r="AU413" s="155" t="s">
        <v>90</v>
      </c>
      <c r="AV413" s="13" t="s">
        <v>90</v>
      </c>
      <c r="AW413" s="13" t="s">
        <v>36</v>
      </c>
      <c r="AX413" s="13" t="s">
        <v>80</v>
      </c>
      <c r="AY413" s="155" t="s">
        <v>132</v>
      </c>
    </row>
    <row r="414" spans="2:51" s="12" customFormat="1" ht="11.25">
      <c r="B414" s="148"/>
      <c r="D414" s="144" t="s">
        <v>143</v>
      </c>
      <c r="E414" s="149" t="s">
        <v>1</v>
      </c>
      <c r="F414" s="150" t="s">
        <v>226</v>
      </c>
      <c r="H414" s="149" t="s">
        <v>1</v>
      </c>
      <c r="I414" s="151"/>
      <c r="L414" s="148"/>
      <c r="M414" s="152"/>
      <c r="T414" s="153"/>
      <c r="AT414" s="149" t="s">
        <v>143</v>
      </c>
      <c r="AU414" s="149" t="s">
        <v>90</v>
      </c>
      <c r="AV414" s="12" t="s">
        <v>88</v>
      </c>
      <c r="AW414" s="12" t="s">
        <v>36</v>
      </c>
      <c r="AX414" s="12" t="s">
        <v>80</v>
      </c>
      <c r="AY414" s="149" t="s">
        <v>132</v>
      </c>
    </row>
    <row r="415" spans="2:51" s="13" customFormat="1" ht="11.25">
      <c r="B415" s="154"/>
      <c r="D415" s="144" t="s">
        <v>143</v>
      </c>
      <c r="E415" s="155" t="s">
        <v>1</v>
      </c>
      <c r="F415" s="156" t="s">
        <v>399</v>
      </c>
      <c r="H415" s="157">
        <v>1.2529999999999999</v>
      </c>
      <c r="I415" s="158"/>
      <c r="L415" s="154"/>
      <c r="M415" s="159"/>
      <c r="T415" s="160"/>
      <c r="AT415" s="155" t="s">
        <v>143</v>
      </c>
      <c r="AU415" s="155" t="s">
        <v>90</v>
      </c>
      <c r="AV415" s="13" t="s">
        <v>90</v>
      </c>
      <c r="AW415" s="13" t="s">
        <v>36</v>
      </c>
      <c r="AX415" s="13" t="s">
        <v>80</v>
      </c>
      <c r="AY415" s="155" t="s">
        <v>132</v>
      </c>
    </row>
    <row r="416" spans="2:51" s="14" customFormat="1" ht="11.25">
      <c r="B416" s="161"/>
      <c r="D416" s="144" t="s">
        <v>143</v>
      </c>
      <c r="E416" s="162" t="s">
        <v>1</v>
      </c>
      <c r="F416" s="163" t="s">
        <v>146</v>
      </c>
      <c r="H416" s="164">
        <v>45.845999999999997</v>
      </c>
      <c r="I416" s="165"/>
      <c r="L416" s="161"/>
      <c r="M416" s="166"/>
      <c r="T416" s="167"/>
      <c r="AT416" s="162" t="s">
        <v>143</v>
      </c>
      <c r="AU416" s="162" t="s">
        <v>90</v>
      </c>
      <c r="AV416" s="14" t="s">
        <v>139</v>
      </c>
      <c r="AW416" s="14" t="s">
        <v>36</v>
      </c>
      <c r="AX416" s="14" t="s">
        <v>88</v>
      </c>
      <c r="AY416" s="162" t="s">
        <v>132</v>
      </c>
    </row>
    <row r="417" spans="2:65" s="1" customFormat="1" ht="33" customHeight="1">
      <c r="B417" s="31"/>
      <c r="C417" s="131" t="s">
        <v>400</v>
      </c>
      <c r="D417" s="131" t="s">
        <v>134</v>
      </c>
      <c r="E417" s="132" t="s">
        <v>401</v>
      </c>
      <c r="F417" s="133" t="s">
        <v>402</v>
      </c>
      <c r="G417" s="134" t="s">
        <v>200</v>
      </c>
      <c r="H417" s="135">
        <v>4.9000000000000004</v>
      </c>
      <c r="I417" s="136"/>
      <c r="J417" s="137">
        <f>ROUND(I417*H417,2)</f>
        <v>0</v>
      </c>
      <c r="K417" s="133" t="s">
        <v>138</v>
      </c>
      <c r="L417" s="31"/>
      <c r="M417" s="138" t="s">
        <v>1</v>
      </c>
      <c r="N417" s="139" t="s">
        <v>45</v>
      </c>
      <c r="P417" s="140">
        <f>O417*H417</f>
        <v>0</v>
      </c>
      <c r="Q417" s="140">
        <v>0</v>
      </c>
      <c r="R417" s="140">
        <f>Q417*H417</f>
        <v>0</v>
      </c>
      <c r="S417" s="140">
        <v>0</v>
      </c>
      <c r="T417" s="141">
        <f>S417*H417</f>
        <v>0</v>
      </c>
      <c r="AR417" s="142" t="s">
        <v>139</v>
      </c>
      <c r="AT417" s="142" t="s">
        <v>134</v>
      </c>
      <c r="AU417" s="142" t="s">
        <v>90</v>
      </c>
      <c r="AY417" s="16" t="s">
        <v>132</v>
      </c>
      <c r="BE417" s="143">
        <f>IF(N417="základní",J417,0)</f>
        <v>0</v>
      </c>
      <c r="BF417" s="143">
        <f>IF(N417="snížená",J417,0)</f>
        <v>0</v>
      </c>
      <c r="BG417" s="143">
        <f>IF(N417="zákl. přenesená",J417,0)</f>
        <v>0</v>
      </c>
      <c r="BH417" s="143">
        <f>IF(N417="sníž. přenesená",J417,0)</f>
        <v>0</v>
      </c>
      <c r="BI417" s="143">
        <f>IF(N417="nulová",J417,0)</f>
        <v>0</v>
      </c>
      <c r="BJ417" s="16" t="s">
        <v>88</v>
      </c>
      <c r="BK417" s="143">
        <f>ROUND(I417*H417,2)</f>
        <v>0</v>
      </c>
      <c r="BL417" s="16" t="s">
        <v>139</v>
      </c>
      <c r="BM417" s="142" t="s">
        <v>403</v>
      </c>
    </row>
    <row r="418" spans="2:65" s="1" customFormat="1" ht="29.25">
      <c r="B418" s="31"/>
      <c r="D418" s="144" t="s">
        <v>141</v>
      </c>
      <c r="F418" s="145" t="s">
        <v>404</v>
      </c>
      <c r="I418" s="146"/>
      <c r="L418" s="31"/>
      <c r="M418" s="147"/>
      <c r="T418" s="55"/>
      <c r="AT418" s="16" t="s">
        <v>141</v>
      </c>
      <c r="AU418" s="16" t="s">
        <v>90</v>
      </c>
    </row>
    <row r="419" spans="2:65" s="12" customFormat="1" ht="11.25">
      <c r="B419" s="148"/>
      <c r="D419" s="144" t="s">
        <v>143</v>
      </c>
      <c r="E419" s="149" t="s">
        <v>1</v>
      </c>
      <c r="F419" s="150" t="s">
        <v>386</v>
      </c>
      <c r="H419" s="149" t="s">
        <v>1</v>
      </c>
      <c r="I419" s="151"/>
      <c r="L419" s="148"/>
      <c r="M419" s="152"/>
      <c r="T419" s="153"/>
      <c r="AT419" s="149" t="s">
        <v>143</v>
      </c>
      <c r="AU419" s="149" t="s">
        <v>90</v>
      </c>
      <c r="AV419" s="12" t="s">
        <v>88</v>
      </c>
      <c r="AW419" s="12" t="s">
        <v>36</v>
      </c>
      <c r="AX419" s="12" t="s">
        <v>80</v>
      </c>
      <c r="AY419" s="149" t="s">
        <v>132</v>
      </c>
    </row>
    <row r="420" spans="2:65" s="12" customFormat="1" ht="11.25">
      <c r="B420" s="148"/>
      <c r="D420" s="144" t="s">
        <v>143</v>
      </c>
      <c r="E420" s="149" t="s">
        <v>1</v>
      </c>
      <c r="F420" s="150" t="s">
        <v>224</v>
      </c>
      <c r="H420" s="149" t="s">
        <v>1</v>
      </c>
      <c r="I420" s="151"/>
      <c r="L420" s="148"/>
      <c r="M420" s="152"/>
      <c r="T420" s="153"/>
      <c r="AT420" s="149" t="s">
        <v>143</v>
      </c>
      <c r="AU420" s="149" t="s">
        <v>90</v>
      </c>
      <c r="AV420" s="12" t="s">
        <v>88</v>
      </c>
      <c r="AW420" s="12" t="s">
        <v>36</v>
      </c>
      <c r="AX420" s="12" t="s">
        <v>80</v>
      </c>
      <c r="AY420" s="149" t="s">
        <v>132</v>
      </c>
    </row>
    <row r="421" spans="2:65" s="13" customFormat="1" ht="11.25">
      <c r="B421" s="154"/>
      <c r="D421" s="144" t="s">
        <v>143</v>
      </c>
      <c r="E421" s="155" t="s">
        <v>1</v>
      </c>
      <c r="F421" s="156" t="s">
        <v>405</v>
      </c>
      <c r="H421" s="157">
        <v>2.4500000000000002</v>
      </c>
      <c r="I421" s="158"/>
      <c r="L421" s="154"/>
      <c r="M421" s="159"/>
      <c r="T421" s="160"/>
      <c r="AT421" s="155" t="s">
        <v>143</v>
      </c>
      <c r="AU421" s="155" t="s">
        <v>90</v>
      </c>
      <c r="AV421" s="13" t="s">
        <v>90</v>
      </c>
      <c r="AW421" s="13" t="s">
        <v>36</v>
      </c>
      <c r="AX421" s="13" t="s">
        <v>80</v>
      </c>
      <c r="AY421" s="155" t="s">
        <v>132</v>
      </c>
    </row>
    <row r="422" spans="2:65" s="12" customFormat="1" ht="11.25">
      <c r="B422" s="148"/>
      <c r="D422" s="144" t="s">
        <v>143</v>
      </c>
      <c r="E422" s="149" t="s">
        <v>1</v>
      </c>
      <c r="F422" s="150" t="s">
        <v>226</v>
      </c>
      <c r="H422" s="149" t="s">
        <v>1</v>
      </c>
      <c r="I422" s="151"/>
      <c r="L422" s="148"/>
      <c r="M422" s="152"/>
      <c r="T422" s="153"/>
      <c r="AT422" s="149" t="s">
        <v>143</v>
      </c>
      <c r="AU422" s="149" t="s">
        <v>90</v>
      </c>
      <c r="AV422" s="12" t="s">
        <v>88</v>
      </c>
      <c r="AW422" s="12" t="s">
        <v>36</v>
      </c>
      <c r="AX422" s="12" t="s">
        <v>80</v>
      </c>
      <c r="AY422" s="149" t="s">
        <v>132</v>
      </c>
    </row>
    <row r="423" spans="2:65" s="13" customFormat="1" ht="11.25">
      <c r="B423" s="154"/>
      <c r="D423" s="144" t="s">
        <v>143</v>
      </c>
      <c r="E423" s="155" t="s">
        <v>1</v>
      </c>
      <c r="F423" s="156" t="s">
        <v>405</v>
      </c>
      <c r="H423" s="157">
        <v>2.4500000000000002</v>
      </c>
      <c r="I423" s="158"/>
      <c r="L423" s="154"/>
      <c r="M423" s="159"/>
      <c r="T423" s="160"/>
      <c r="AT423" s="155" t="s">
        <v>143</v>
      </c>
      <c r="AU423" s="155" t="s">
        <v>90</v>
      </c>
      <c r="AV423" s="13" t="s">
        <v>90</v>
      </c>
      <c r="AW423" s="13" t="s">
        <v>36</v>
      </c>
      <c r="AX423" s="13" t="s">
        <v>80</v>
      </c>
      <c r="AY423" s="155" t="s">
        <v>132</v>
      </c>
    </row>
    <row r="424" spans="2:65" s="14" customFormat="1" ht="11.25">
      <c r="B424" s="161"/>
      <c r="D424" s="144" t="s">
        <v>143</v>
      </c>
      <c r="E424" s="162" t="s">
        <v>1</v>
      </c>
      <c r="F424" s="163" t="s">
        <v>146</v>
      </c>
      <c r="H424" s="164">
        <v>4.9000000000000004</v>
      </c>
      <c r="I424" s="165"/>
      <c r="L424" s="161"/>
      <c r="M424" s="166"/>
      <c r="T424" s="167"/>
      <c r="AT424" s="162" t="s">
        <v>143</v>
      </c>
      <c r="AU424" s="162" t="s">
        <v>90</v>
      </c>
      <c r="AV424" s="14" t="s">
        <v>139</v>
      </c>
      <c r="AW424" s="14" t="s">
        <v>36</v>
      </c>
      <c r="AX424" s="14" t="s">
        <v>88</v>
      </c>
      <c r="AY424" s="162" t="s">
        <v>132</v>
      </c>
    </row>
    <row r="425" spans="2:65" s="1" customFormat="1" ht="24.2" customHeight="1">
      <c r="B425" s="31"/>
      <c r="C425" s="131" t="s">
        <v>406</v>
      </c>
      <c r="D425" s="131" t="s">
        <v>134</v>
      </c>
      <c r="E425" s="132" t="s">
        <v>407</v>
      </c>
      <c r="F425" s="133" t="s">
        <v>408</v>
      </c>
      <c r="G425" s="134" t="s">
        <v>200</v>
      </c>
      <c r="H425" s="135">
        <v>1.861</v>
      </c>
      <c r="I425" s="136"/>
      <c r="J425" s="137">
        <f>ROUND(I425*H425,2)</f>
        <v>0</v>
      </c>
      <c r="K425" s="133" t="s">
        <v>409</v>
      </c>
      <c r="L425" s="31"/>
      <c r="M425" s="138" t="s">
        <v>1</v>
      </c>
      <c r="N425" s="139" t="s">
        <v>45</v>
      </c>
      <c r="P425" s="140">
        <f>O425*H425</f>
        <v>0</v>
      </c>
      <c r="Q425" s="140">
        <v>0</v>
      </c>
      <c r="R425" s="140">
        <f>Q425*H425</f>
        <v>0</v>
      </c>
      <c r="S425" s="140">
        <v>0</v>
      </c>
      <c r="T425" s="141">
        <f>S425*H425</f>
        <v>0</v>
      </c>
      <c r="AR425" s="142" t="s">
        <v>139</v>
      </c>
      <c r="AT425" s="142" t="s">
        <v>134</v>
      </c>
      <c r="AU425" s="142" t="s">
        <v>90</v>
      </c>
      <c r="AY425" s="16" t="s">
        <v>132</v>
      </c>
      <c r="BE425" s="143">
        <f>IF(N425="základní",J425,0)</f>
        <v>0</v>
      </c>
      <c r="BF425" s="143">
        <f>IF(N425="snížená",J425,0)</f>
        <v>0</v>
      </c>
      <c r="BG425" s="143">
        <f>IF(N425="zákl. přenesená",J425,0)</f>
        <v>0</v>
      </c>
      <c r="BH425" s="143">
        <f>IF(N425="sníž. přenesená",J425,0)</f>
        <v>0</v>
      </c>
      <c r="BI425" s="143">
        <f>IF(N425="nulová",J425,0)</f>
        <v>0</v>
      </c>
      <c r="BJ425" s="16" t="s">
        <v>88</v>
      </c>
      <c r="BK425" s="143">
        <f>ROUND(I425*H425,2)</f>
        <v>0</v>
      </c>
      <c r="BL425" s="16" t="s">
        <v>139</v>
      </c>
      <c r="BM425" s="142" t="s">
        <v>410</v>
      </c>
    </row>
    <row r="426" spans="2:65" s="1" customFormat="1" ht="19.5">
      <c r="B426" s="31"/>
      <c r="D426" s="144" t="s">
        <v>141</v>
      </c>
      <c r="F426" s="145" t="s">
        <v>411</v>
      </c>
      <c r="I426" s="146"/>
      <c r="L426" s="31"/>
      <c r="M426" s="147"/>
      <c r="T426" s="55"/>
      <c r="AT426" s="16" t="s">
        <v>141</v>
      </c>
      <c r="AU426" s="16" t="s">
        <v>90</v>
      </c>
    </row>
    <row r="427" spans="2:65" s="12" customFormat="1" ht="11.25">
      <c r="B427" s="148"/>
      <c r="D427" s="144" t="s">
        <v>143</v>
      </c>
      <c r="E427" s="149" t="s">
        <v>1</v>
      </c>
      <c r="F427" s="150" t="s">
        <v>412</v>
      </c>
      <c r="H427" s="149" t="s">
        <v>1</v>
      </c>
      <c r="I427" s="151"/>
      <c r="L427" s="148"/>
      <c r="M427" s="152"/>
      <c r="T427" s="153"/>
      <c r="AT427" s="149" t="s">
        <v>143</v>
      </c>
      <c r="AU427" s="149" t="s">
        <v>90</v>
      </c>
      <c r="AV427" s="12" t="s">
        <v>88</v>
      </c>
      <c r="AW427" s="12" t="s">
        <v>36</v>
      </c>
      <c r="AX427" s="12" t="s">
        <v>80</v>
      </c>
      <c r="AY427" s="149" t="s">
        <v>132</v>
      </c>
    </row>
    <row r="428" spans="2:65" s="12" customFormat="1" ht="11.25">
      <c r="B428" s="148"/>
      <c r="D428" s="144" t="s">
        <v>143</v>
      </c>
      <c r="E428" s="149" t="s">
        <v>1</v>
      </c>
      <c r="F428" s="150" t="s">
        <v>413</v>
      </c>
      <c r="H428" s="149" t="s">
        <v>1</v>
      </c>
      <c r="I428" s="151"/>
      <c r="L428" s="148"/>
      <c r="M428" s="152"/>
      <c r="T428" s="153"/>
      <c r="AT428" s="149" t="s">
        <v>143</v>
      </c>
      <c r="AU428" s="149" t="s">
        <v>90</v>
      </c>
      <c r="AV428" s="12" t="s">
        <v>88</v>
      </c>
      <c r="AW428" s="12" t="s">
        <v>36</v>
      </c>
      <c r="AX428" s="12" t="s">
        <v>80</v>
      </c>
      <c r="AY428" s="149" t="s">
        <v>132</v>
      </c>
    </row>
    <row r="429" spans="2:65" s="13" customFormat="1" ht="11.25">
      <c r="B429" s="154"/>
      <c r="D429" s="144" t="s">
        <v>143</v>
      </c>
      <c r="E429" s="155" t="s">
        <v>1</v>
      </c>
      <c r="F429" s="156" t="s">
        <v>414</v>
      </c>
      <c r="H429" s="157">
        <v>9.6000000000000002E-2</v>
      </c>
      <c r="I429" s="158"/>
      <c r="L429" s="154"/>
      <c r="M429" s="159"/>
      <c r="T429" s="160"/>
      <c r="AT429" s="155" t="s">
        <v>143</v>
      </c>
      <c r="AU429" s="155" t="s">
        <v>90</v>
      </c>
      <c r="AV429" s="13" t="s">
        <v>90</v>
      </c>
      <c r="AW429" s="13" t="s">
        <v>36</v>
      </c>
      <c r="AX429" s="13" t="s">
        <v>80</v>
      </c>
      <c r="AY429" s="155" t="s">
        <v>132</v>
      </c>
    </row>
    <row r="430" spans="2:65" s="12" customFormat="1" ht="11.25">
      <c r="B430" s="148"/>
      <c r="D430" s="144" t="s">
        <v>143</v>
      </c>
      <c r="E430" s="149" t="s">
        <v>1</v>
      </c>
      <c r="F430" s="150" t="s">
        <v>415</v>
      </c>
      <c r="H430" s="149" t="s">
        <v>1</v>
      </c>
      <c r="I430" s="151"/>
      <c r="L430" s="148"/>
      <c r="M430" s="152"/>
      <c r="T430" s="153"/>
      <c r="AT430" s="149" t="s">
        <v>143</v>
      </c>
      <c r="AU430" s="149" t="s">
        <v>90</v>
      </c>
      <c r="AV430" s="12" t="s">
        <v>88</v>
      </c>
      <c r="AW430" s="12" t="s">
        <v>36</v>
      </c>
      <c r="AX430" s="12" t="s">
        <v>80</v>
      </c>
      <c r="AY430" s="149" t="s">
        <v>132</v>
      </c>
    </row>
    <row r="431" spans="2:65" s="13" customFormat="1" ht="11.25">
      <c r="B431" s="154"/>
      <c r="D431" s="144" t="s">
        <v>143</v>
      </c>
      <c r="E431" s="155" t="s">
        <v>1</v>
      </c>
      <c r="F431" s="156" t="s">
        <v>416</v>
      </c>
      <c r="H431" s="157">
        <v>1.47</v>
      </c>
      <c r="I431" s="158"/>
      <c r="L431" s="154"/>
      <c r="M431" s="159"/>
      <c r="T431" s="160"/>
      <c r="AT431" s="155" t="s">
        <v>143</v>
      </c>
      <c r="AU431" s="155" t="s">
        <v>90</v>
      </c>
      <c r="AV431" s="13" t="s">
        <v>90</v>
      </c>
      <c r="AW431" s="13" t="s">
        <v>36</v>
      </c>
      <c r="AX431" s="13" t="s">
        <v>80</v>
      </c>
      <c r="AY431" s="155" t="s">
        <v>132</v>
      </c>
    </row>
    <row r="432" spans="2:65" s="12" customFormat="1" ht="11.25">
      <c r="B432" s="148"/>
      <c r="D432" s="144" t="s">
        <v>143</v>
      </c>
      <c r="E432" s="149" t="s">
        <v>1</v>
      </c>
      <c r="F432" s="150" t="s">
        <v>417</v>
      </c>
      <c r="H432" s="149" t="s">
        <v>1</v>
      </c>
      <c r="I432" s="151"/>
      <c r="L432" s="148"/>
      <c r="M432" s="152"/>
      <c r="T432" s="153"/>
      <c r="AT432" s="149" t="s">
        <v>143</v>
      </c>
      <c r="AU432" s="149" t="s">
        <v>90</v>
      </c>
      <c r="AV432" s="12" t="s">
        <v>88</v>
      </c>
      <c r="AW432" s="12" t="s">
        <v>36</v>
      </c>
      <c r="AX432" s="12" t="s">
        <v>80</v>
      </c>
      <c r="AY432" s="149" t="s">
        <v>132</v>
      </c>
    </row>
    <row r="433" spans="2:65" s="13" customFormat="1" ht="11.25">
      <c r="B433" s="154"/>
      <c r="D433" s="144" t="s">
        <v>143</v>
      </c>
      <c r="E433" s="155" t="s">
        <v>1</v>
      </c>
      <c r="F433" s="156" t="s">
        <v>418</v>
      </c>
      <c r="H433" s="157">
        <v>0.27400000000000002</v>
      </c>
      <c r="I433" s="158"/>
      <c r="L433" s="154"/>
      <c r="M433" s="159"/>
      <c r="T433" s="160"/>
      <c r="AT433" s="155" t="s">
        <v>143</v>
      </c>
      <c r="AU433" s="155" t="s">
        <v>90</v>
      </c>
      <c r="AV433" s="13" t="s">
        <v>90</v>
      </c>
      <c r="AW433" s="13" t="s">
        <v>36</v>
      </c>
      <c r="AX433" s="13" t="s">
        <v>80</v>
      </c>
      <c r="AY433" s="155" t="s">
        <v>132</v>
      </c>
    </row>
    <row r="434" spans="2:65" s="12" customFormat="1" ht="11.25">
      <c r="B434" s="148"/>
      <c r="D434" s="144" t="s">
        <v>143</v>
      </c>
      <c r="E434" s="149" t="s">
        <v>1</v>
      </c>
      <c r="F434" s="150" t="s">
        <v>419</v>
      </c>
      <c r="H434" s="149" t="s">
        <v>1</v>
      </c>
      <c r="I434" s="151"/>
      <c r="L434" s="148"/>
      <c r="M434" s="152"/>
      <c r="T434" s="153"/>
      <c r="AT434" s="149" t="s">
        <v>143</v>
      </c>
      <c r="AU434" s="149" t="s">
        <v>90</v>
      </c>
      <c r="AV434" s="12" t="s">
        <v>88</v>
      </c>
      <c r="AW434" s="12" t="s">
        <v>36</v>
      </c>
      <c r="AX434" s="12" t="s">
        <v>80</v>
      </c>
      <c r="AY434" s="149" t="s">
        <v>132</v>
      </c>
    </row>
    <row r="435" spans="2:65" s="13" customFormat="1" ht="11.25">
      <c r="B435" s="154"/>
      <c r="D435" s="144" t="s">
        <v>143</v>
      </c>
      <c r="E435" s="155" t="s">
        <v>1</v>
      </c>
      <c r="F435" s="156" t="s">
        <v>420</v>
      </c>
      <c r="H435" s="157">
        <v>2.1000000000000001E-2</v>
      </c>
      <c r="I435" s="158"/>
      <c r="L435" s="154"/>
      <c r="M435" s="159"/>
      <c r="T435" s="160"/>
      <c r="AT435" s="155" t="s">
        <v>143</v>
      </c>
      <c r="AU435" s="155" t="s">
        <v>90</v>
      </c>
      <c r="AV435" s="13" t="s">
        <v>90</v>
      </c>
      <c r="AW435" s="13" t="s">
        <v>36</v>
      </c>
      <c r="AX435" s="13" t="s">
        <v>80</v>
      </c>
      <c r="AY435" s="155" t="s">
        <v>132</v>
      </c>
    </row>
    <row r="436" spans="2:65" s="14" customFormat="1" ht="11.25">
      <c r="B436" s="161"/>
      <c r="D436" s="144" t="s">
        <v>143</v>
      </c>
      <c r="E436" s="162" t="s">
        <v>1</v>
      </c>
      <c r="F436" s="163" t="s">
        <v>146</v>
      </c>
      <c r="H436" s="164">
        <v>1.861</v>
      </c>
      <c r="I436" s="165"/>
      <c r="L436" s="161"/>
      <c r="M436" s="166"/>
      <c r="T436" s="167"/>
      <c r="AT436" s="162" t="s">
        <v>143</v>
      </c>
      <c r="AU436" s="162" t="s">
        <v>90</v>
      </c>
      <c r="AV436" s="14" t="s">
        <v>139</v>
      </c>
      <c r="AW436" s="14" t="s">
        <v>36</v>
      </c>
      <c r="AX436" s="14" t="s">
        <v>88</v>
      </c>
      <c r="AY436" s="162" t="s">
        <v>132</v>
      </c>
    </row>
    <row r="437" spans="2:65" s="1" customFormat="1" ht="24.2" customHeight="1">
      <c r="B437" s="31"/>
      <c r="C437" s="131" t="s">
        <v>421</v>
      </c>
      <c r="D437" s="131" t="s">
        <v>134</v>
      </c>
      <c r="E437" s="132" t="s">
        <v>422</v>
      </c>
      <c r="F437" s="133" t="s">
        <v>423</v>
      </c>
      <c r="G437" s="134" t="s">
        <v>137</v>
      </c>
      <c r="H437" s="135">
        <v>20.98</v>
      </c>
      <c r="I437" s="136"/>
      <c r="J437" s="137">
        <f>ROUND(I437*H437,2)</f>
        <v>0</v>
      </c>
      <c r="K437" s="133" t="s">
        <v>138</v>
      </c>
      <c r="L437" s="31"/>
      <c r="M437" s="138" t="s">
        <v>1</v>
      </c>
      <c r="N437" s="139" t="s">
        <v>45</v>
      </c>
      <c r="P437" s="140">
        <f>O437*H437</f>
        <v>0</v>
      </c>
      <c r="Q437" s="140">
        <v>1.328E-2</v>
      </c>
      <c r="R437" s="140">
        <f>Q437*H437</f>
        <v>0.27861439999999998</v>
      </c>
      <c r="S437" s="140">
        <v>0</v>
      </c>
      <c r="T437" s="141">
        <f>S437*H437</f>
        <v>0</v>
      </c>
      <c r="AR437" s="142" t="s">
        <v>139</v>
      </c>
      <c r="AT437" s="142" t="s">
        <v>134</v>
      </c>
      <c r="AU437" s="142" t="s">
        <v>90</v>
      </c>
      <c r="AY437" s="16" t="s">
        <v>132</v>
      </c>
      <c r="BE437" s="143">
        <f>IF(N437="základní",J437,0)</f>
        <v>0</v>
      </c>
      <c r="BF437" s="143">
        <f>IF(N437="snížená",J437,0)</f>
        <v>0</v>
      </c>
      <c r="BG437" s="143">
        <f>IF(N437="zákl. přenesená",J437,0)</f>
        <v>0</v>
      </c>
      <c r="BH437" s="143">
        <f>IF(N437="sníž. přenesená",J437,0)</f>
        <v>0</v>
      </c>
      <c r="BI437" s="143">
        <f>IF(N437="nulová",J437,0)</f>
        <v>0</v>
      </c>
      <c r="BJ437" s="16" t="s">
        <v>88</v>
      </c>
      <c r="BK437" s="143">
        <f>ROUND(I437*H437,2)</f>
        <v>0</v>
      </c>
      <c r="BL437" s="16" t="s">
        <v>139</v>
      </c>
      <c r="BM437" s="142" t="s">
        <v>424</v>
      </c>
    </row>
    <row r="438" spans="2:65" s="1" customFormat="1" ht="19.5">
      <c r="B438" s="31"/>
      <c r="D438" s="144" t="s">
        <v>141</v>
      </c>
      <c r="F438" s="145" t="s">
        <v>425</v>
      </c>
      <c r="I438" s="146"/>
      <c r="L438" s="31"/>
      <c r="M438" s="147"/>
      <c r="T438" s="55"/>
      <c r="AT438" s="16" t="s">
        <v>141</v>
      </c>
      <c r="AU438" s="16" t="s">
        <v>90</v>
      </c>
    </row>
    <row r="439" spans="2:65" s="12" customFormat="1" ht="11.25">
      <c r="B439" s="148"/>
      <c r="D439" s="144" t="s">
        <v>143</v>
      </c>
      <c r="E439" s="149" t="s">
        <v>1</v>
      </c>
      <c r="F439" s="150" t="s">
        <v>412</v>
      </c>
      <c r="H439" s="149" t="s">
        <v>1</v>
      </c>
      <c r="I439" s="151"/>
      <c r="L439" s="148"/>
      <c r="M439" s="152"/>
      <c r="T439" s="153"/>
      <c r="AT439" s="149" t="s">
        <v>143</v>
      </c>
      <c r="AU439" s="149" t="s">
        <v>90</v>
      </c>
      <c r="AV439" s="12" t="s">
        <v>88</v>
      </c>
      <c r="AW439" s="12" t="s">
        <v>36</v>
      </c>
      <c r="AX439" s="12" t="s">
        <v>80</v>
      </c>
      <c r="AY439" s="149" t="s">
        <v>132</v>
      </c>
    </row>
    <row r="440" spans="2:65" s="12" customFormat="1" ht="11.25">
      <c r="B440" s="148"/>
      <c r="D440" s="144" t="s">
        <v>143</v>
      </c>
      <c r="E440" s="149" t="s">
        <v>1</v>
      </c>
      <c r="F440" s="150" t="s">
        <v>413</v>
      </c>
      <c r="H440" s="149" t="s">
        <v>1</v>
      </c>
      <c r="I440" s="151"/>
      <c r="L440" s="148"/>
      <c r="M440" s="152"/>
      <c r="T440" s="153"/>
      <c r="AT440" s="149" t="s">
        <v>143</v>
      </c>
      <c r="AU440" s="149" t="s">
        <v>90</v>
      </c>
      <c r="AV440" s="12" t="s">
        <v>88</v>
      </c>
      <c r="AW440" s="12" t="s">
        <v>36</v>
      </c>
      <c r="AX440" s="12" t="s">
        <v>80</v>
      </c>
      <c r="AY440" s="149" t="s">
        <v>132</v>
      </c>
    </row>
    <row r="441" spans="2:65" s="13" customFormat="1" ht="11.25">
      <c r="B441" s="154"/>
      <c r="D441" s="144" t="s">
        <v>143</v>
      </c>
      <c r="E441" s="155" t="s">
        <v>1</v>
      </c>
      <c r="F441" s="156" t="s">
        <v>426</v>
      </c>
      <c r="H441" s="157">
        <v>0.96</v>
      </c>
      <c r="I441" s="158"/>
      <c r="L441" s="154"/>
      <c r="M441" s="159"/>
      <c r="T441" s="160"/>
      <c r="AT441" s="155" t="s">
        <v>143</v>
      </c>
      <c r="AU441" s="155" t="s">
        <v>90</v>
      </c>
      <c r="AV441" s="13" t="s">
        <v>90</v>
      </c>
      <c r="AW441" s="13" t="s">
        <v>36</v>
      </c>
      <c r="AX441" s="13" t="s">
        <v>80</v>
      </c>
      <c r="AY441" s="155" t="s">
        <v>132</v>
      </c>
    </row>
    <row r="442" spans="2:65" s="12" customFormat="1" ht="11.25">
      <c r="B442" s="148"/>
      <c r="D442" s="144" t="s">
        <v>143</v>
      </c>
      <c r="E442" s="149" t="s">
        <v>1</v>
      </c>
      <c r="F442" s="150" t="s">
        <v>415</v>
      </c>
      <c r="H442" s="149" t="s">
        <v>1</v>
      </c>
      <c r="I442" s="151"/>
      <c r="L442" s="148"/>
      <c r="M442" s="152"/>
      <c r="T442" s="153"/>
      <c r="AT442" s="149" t="s">
        <v>143</v>
      </c>
      <c r="AU442" s="149" t="s">
        <v>90</v>
      </c>
      <c r="AV442" s="12" t="s">
        <v>88</v>
      </c>
      <c r="AW442" s="12" t="s">
        <v>36</v>
      </c>
      <c r="AX442" s="12" t="s">
        <v>80</v>
      </c>
      <c r="AY442" s="149" t="s">
        <v>132</v>
      </c>
    </row>
    <row r="443" spans="2:65" s="13" customFormat="1" ht="11.25">
      <c r="B443" s="154"/>
      <c r="D443" s="144" t="s">
        <v>143</v>
      </c>
      <c r="E443" s="155" t="s">
        <v>1</v>
      </c>
      <c r="F443" s="156" t="s">
        <v>427</v>
      </c>
      <c r="H443" s="157">
        <v>16.8</v>
      </c>
      <c r="I443" s="158"/>
      <c r="L443" s="154"/>
      <c r="M443" s="159"/>
      <c r="T443" s="160"/>
      <c r="AT443" s="155" t="s">
        <v>143</v>
      </c>
      <c r="AU443" s="155" t="s">
        <v>90</v>
      </c>
      <c r="AV443" s="13" t="s">
        <v>90</v>
      </c>
      <c r="AW443" s="13" t="s">
        <v>36</v>
      </c>
      <c r="AX443" s="13" t="s">
        <v>80</v>
      </c>
      <c r="AY443" s="155" t="s">
        <v>132</v>
      </c>
    </row>
    <row r="444" spans="2:65" s="12" customFormat="1" ht="11.25">
      <c r="B444" s="148"/>
      <c r="D444" s="144" t="s">
        <v>143</v>
      </c>
      <c r="E444" s="149" t="s">
        <v>1</v>
      </c>
      <c r="F444" s="150" t="s">
        <v>417</v>
      </c>
      <c r="H444" s="149" t="s">
        <v>1</v>
      </c>
      <c r="I444" s="151"/>
      <c r="L444" s="148"/>
      <c r="M444" s="152"/>
      <c r="T444" s="153"/>
      <c r="AT444" s="149" t="s">
        <v>143</v>
      </c>
      <c r="AU444" s="149" t="s">
        <v>90</v>
      </c>
      <c r="AV444" s="12" t="s">
        <v>88</v>
      </c>
      <c r="AW444" s="12" t="s">
        <v>36</v>
      </c>
      <c r="AX444" s="12" t="s">
        <v>80</v>
      </c>
      <c r="AY444" s="149" t="s">
        <v>132</v>
      </c>
    </row>
    <row r="445" spans="2:65" s="13" customFormat="1" ht="11.25">
      <c r="B445" s="154"/>
      <c r="D445" s="144" t="s">
        <v>143</v>
      </c>
      <c r="E445" s="155" t="s">
        <v>1</v>
      </c>
      <c r="F445" s="156" t="s">
        <v>428</v>
      </c>
      <c r="H445" s="157">
        <v>2.9049999999999998</v>
      </c>
      <c r="I445" s="158"/>
      <c r="L445" s="154"/>
      <c r="M445" s="159"/>
      <c r="T445" s="160"/>
      <c r="AT445" s="155" t="s">
        <v>143</v>
      </c>
      <c r="AU445" s="155" t="s">
        <v>90</v>
      </c>
      <c r="AV445" s="13" t="s">
        <v>90</v>
      </c>
      <c r="AW445" s="13" t="s">
        <v>36</v>
      </c>
      <c r="AX445" s="13" t="s">
        <v>80</v>
      </c>
      <c r="AY445" s="155" t="s">
        <v>132</v>
      </c>
    </row>
    <row r="446" spans="2:65" s="12" customFormat="1" ht="11.25">
      <c r="B446" s="148"/>
      <c r="D446" s="144" t="s">
        <v>143</v>
      </c>
      <c r="E446" s="149" t="s">
        <v>1</v>
      </c>
      <c r="F446" s="150" t="s">
        <v>419</v>
      </c>
      <c r="H446" s="149" t="s">
        <v>1</v>
      </c>
      <c r="I446" s="151"/>
      <c r="L446" s="148"/>
      <c r="M446" s="152"/>
      <c r="T446" s="153"/>
      <c r="AT446" s="149" t="s">
        <v>143</v>
      </c>
      <c r="AU446" s="149" t="s">
        <v>90</v>
      </c>
      <c r="AV446" s="12" t="s">
        <v>88</v>
      </c>
      <c r="AW446" s="12" t="s">
        <v>36</v>
      </c>
      <c r="AX446" s="12" t="s">
        <v>80</v>
      </c>
      <c r="AY446" s="149" t="s">
        <v>132</v>
      </c>
    </row>
    <row r="447" spans="2:65" s="13" customFormat="1" ht="11.25">
      <c r="B447" s="154"/>
      <c r="D447" s="144" t="s">
        <v>143</v>
      </c>
      <c r="E447" s="155" t="s">
        <v>1</v>
      </c>
      <c r="F447" s="156" t="s">
        <v>429</v>
      </c>
      <c r="H447" s="157">
        <v>0.315</v>
      </c>
      <c r="I447" s="158"/>
      <c r="L447" s="154"/>
      <c r="M447" s="159"/>
      <c r="T447" s="160"/>
      <c r="AT447" s="155" t="s">
        <v>143</v>
      </c>
      <c r="AU447" s="155" t="s">
        <v>90</v>
      </c>
      <c r="AV447" s="13" t="s">
        <v>90</v>
      </c>
      <c r="AW447" s="13" t="s">
        <v>36</v>
      </c>
      <c r="AX447" s="13" t="s">
        <v>80</v>
      </c>
      <c r="AY447" s="155" t="s">
        <v>132</v>
      </c>
    </row>
    <row r="448" spans="2:65" s="14" customFormat="1" ht="11.25">
      <c r="B448" s="161"/>
      <c r="D448" s="144" t="s">
        <v>143</v>
      </c>
      <c r="E448" s="162" t="s">
        <v>1</v>
      </c>
      <c r="F448" s="163" t="s">
        <v>146</v>
      </c>
      <c r="H448" s="164">
        <v>20.98</v>
      </c>
      <c r="I448" s="165"/>
      <c r="L448" s="161"/>
      <c r="M448" s="166"/>
      <c r="T448" s="167"/>
      <c r="AT448" s="162" t="s">
        <v>143</v>
      </c>
      <c r="AU448" s="162" t="s">
        <v>90</v>
      </c>
      <c r="AV448" s="14" t="s">
        <v>139</v>
      </c>
      <c r="AW448" s="14" t="s">
        <v>36</v>
      </c>
      <c r="AX448" s="14" t="s">
        <v>88</v>
      </c>
      <c r="AY448" s="162" t="s">
        <v>132</v>
      </c>
    </row>
    <row r="449" spans="2:65" s="1" customFormat="1" ht="24.2" customHeight="1">
      <c r="B449" s="31"/>
      <c r="C449" s="131" t="s">
        <v>430</v>
      </c>
      <c r="D449" s="131" t="s">
        <v>134</v>
      </c>
      <c r="E449" s="132" t="s">
        <v>431</v>
      </c>
      <c r="F449" s="133" t="s">
        <v>432</v>
      </c>
      <c r="G449" s="134" t="s">
        <v>137</v>
      </c>
      <c r="H449" s="135">
        <v>20.98</v>
      </c>
      <c r="I449" s="136"/>
      <c r="J449" s="137">
        <f>ROUND(I449*H449,2)</f>
        <v>0</v>
      </c>
      <c r="K449" s="133" t="s">
        <v>138</v>
      </c>
      <c r="L449" s="31"/>
      <c r="M449" s="138" t="s">
        <v>1</v>
      </c>
      <c r="N449" s="139" t="s">
        <v>45</v>
      </c>
      <c r="P449" s="140">
        <f>O449*H449</f>
        <v>0</v>
      </c>
      <c r="Q449" s="140">
        <v>0</v>
      </c>
      <c r="R449" s="140">
        <f>Q449*H449</f>
        <v>0</v>
      </c>
      <c r="S449" s="140">
        <v>0</v>
      </c>
      <c r="T449" s="141">
        <f>S449*H449</f>
        <v>0</v>
      </c>
      <c r="AR449" s="142" t="s">
        <v>139</v>
      </c>
      <c r="AT449" s="142" t="s">
        <v>134</v>
      </c>
      <c r="AU449" s="142" t="s">
        <v>90</v>
      </c>
      <c r="AY449" s="16" t="s">
        <v>132</v>
      </c>
      <c r="BE449" s="143">
        <f>IF(N449="základní",J449,0)</f>
        <v>0</v>
      </c>
      <c r="BF449" s="143">
        <f>IF(N449="snížená",J449,0)</f>
        <v>0</v>
      </c>
      <c r="BG449" s="143">
        <f>IF(N449="zákl. přenesená",J449,0)</f>
        <v>0</v>
      </c>
      <c r="BH449" s="143">
        <f>IF(N449="sníž. přenesená",J449,0)</f>
        <v>0</v>
      </c>
      <c r="BI449" s="143">
        <f>IF(N449="nulová",J449,0)</f>
        <v>0</v>
      </c>
      <c r="BJ449" s="16" t="s">
        <v>88</v>
      </c>
      <c r="BK449" s="143">
        <f>ROUND(I449*H449,2)</f>
        <v>0</v>
      </c>
      <c r="BL449" s="16" t="s">
        <v>139</v>
      </c>
      <c r="BM449" s="142" t="s">
        <v>433</v>
      </c>
    </row>
    <row r="450" spans="2:65" s="1" customFormat="1" ht="19.5">
      <c r="B450" s="31"/>
      <c r="D450" s="144" t="s">
        <v>141</v>
      </c>
      <c r="F450" s="145" t="s">
        <v>434</v>
      </c>
      <c r="I450" s="146"/>
      <c r="L450" s="31"/>
      <c r="M450" s="147"/>
      <c r="T450" s="55"/>
      <c r="AT450" s="16" t="s">
        <v>141</v>
      </c>
      <c r="AU450" s="16" t="s">
        <v>90</v>
      </c>
    </row>
    <row r="451" spans="2:65" s="12" customFormat="1" ht="11.25">
      <c r="B451" s="148"/>
      <c r="D451" s="144" t="s">
        <v>143</v>
      </c>
      <c r="E451" s="149" t="s">
        <v>1</v>
      </c>
      <c r="F451" s="150" t="s">
        <v>412</v>
      </c>
      <c r="H451" s="149" t="s">
        <v>1</v>
      </c>
      <c r="I451" s="151"/>
      <c r="L451" s="148"/>
      <c r="M451" s="152"/>
      <c r="T451" s="153"/>
      <c r="AT451" s="149" t="s">
        <v>143</v>
      </c>
      <c r="AU451" s="149" t="s">
        <v>90</v>
      </c>
      <c r="AV451" s="12" t="s">
        <v>88</v>
      </c>
      <c r="AW451" s="12" t="s">
        <v>36</v>
      </c>
      <c r="AX451" s="12" t="s">
        <v>80</v>
      </c>
      <c r="AY451" s="149" t="s">
        <v>132</v>
      </c>
    </row>
    <row r="452" spans="2:65" s="12" customFormat="1" ht="11.25">
      <c r="B452" s="148"/>
      <c r="D452" s="144" t="s">
        <v>143</v>
      </c>
      <c r="E452" s="149" t="s">
        <v>1</v>
      </c>
      <c r="F452" s="150" t="s">
        <v>413</v>
      </c>
      <c r="H452" s="149" t="s">
        <v>1</v>
      </c>
      <c r="I452" s="151"/>
      <c r="L452" s="148"/>
      <c r="M452" s="152"/>
      <c r="T452" s="153"/>
      <c r="AT452" s="149" t="s">
        <v>143</v>
      </c>
      <c r="AU452" s="149" t="s">
        <v>90</v>
      </c>
      <c r="AV452" s="12" t="s">
        <v>88</v>
      </c>
      <c r="AW452" s="12" t="s">
        <v>36</v>
      </c>
      <c r="AX452" s="12" t="s">
        <v>80</v>
      </c>
      <c r="AY452" s="149" t="s">
        <v>132</v>
      </c>
    </row>
    <row r="453" spans="2:65" s="13" customFormat="1" ht="11.25">
      <c r="B453" s="154"/>
      <c r="D453" s="144" t="s">
        <v>143</v>
      </c>
      <c r="E453" s="155" t="s">
        <v>1</v>
      </c>
      <c r="F453" s="156" t="s">
        <v>426</v>
      </c>
      <c r="H453" s="157">
        <v>0.96</v>
      </c>
      <c r="I453" s="158"/>
      <c r="L453" s="154"/>
      <c r="M453" s="159"/>
      <c r="T453" s="160"/>
      <c r="AT453" s="155" t="s">
        <v>143</v>
      </c>
      <c r="AU453" s="155" t="s">
        <v>90</v>
      </c>
      <c r="AV453" s="13" t="s">
        <v>90</v>
      </c>
      <c r="AW453" s="13" t="s">
        <v>36</v>
      </c>
      <c r="AX453" s="13" t="s">
        <v>80</v>
      </c>
      <c r="AY453" s="155" t="s">
        <v>132</v>
      </c>
    </row>
    <row r="454" spans="2:65" s="12" customFormat="1" ht="11.25">
      <c r="B454" s="148"/>
      <c r="D454" s="144" t="s">
        <v>143</v>
      </c>
      <c r="E454" s="149" t="s">
        <v>1</v>
      </c>
      <c r="F454" s="150" t="s">
        <v>415</v>
      </c>
      <c r="H454" s="149" t="s">
        <v>1</v>
      </c>
      <c r="I454" s="151"/>
      <c r="L454" s="148"/>
      <c r="M454" s="152"/>
      <c r="T454" s="153"/>
      <c r="AT454" s="149" t="s">
        <v>143</v>
      </c>
      <c r="AU454" s="149" t="s">
        <v>90</v>
      </c>
      <c r="AV454" s="12" t="s">
        <v>88</v>
      </c>
      <c r="AW454" s="12" t="s">
        <v>36</v>
      </c>
      <c r="AX454" s="12" t="s">
        <v>80</v>
      </c>
      <c r="AY454" s="149" t="s">
        <v>132</v>
      </c>
    </row>
    <row r="455" spans="2:65" s="13" customFormat="1" ht="11.25">
      <c r="B455" s="154"/>
      <c r="D455" s="144" t="s">
        <v>143</v>
      </c>
      <c r="E455" s="155" t="s">
        <v>1</v>
      </c>
      <c r="F455" s="156" t="s">
        <v>427</v>
      </c>
      <c r="H455" s="157">
        <v>16.8</v>
      </c>
      <c r="I455" s="158"/>
      <c r="L455" s="154"/>
      <c r="M455" s="159"/>
      <c r="T455" s="160"/>
      <c r="AT455" s="155" t="s">
        <v>143</v>
      </c>
      <c r="AU455" s="155" t="s">
        <v>90</v>
      </c>
      <c r="AV455" s="13" t="s">
        <v>90</v>
      </c>
      <c r="AW455" s="13" t="s">
        <v>36</v>
      </c>
      <c r="AX455" s="13" t="s">
        <v>80</v>
      </c>
      <c r="AY455" s="155" t="s">
        <v>132</v>
      </c>
    </row>
    <row r="456" spans="2:65" s="12" customFormat="1" ht="11.25">
      <c r="B456" s="148"/>
      <c r="D456" s="144" t="s">
        <v>143</v>
      </c>
      <c r="E456" s="149" t="s">
        <v>1</v>
      </c>
      <c r="F456" s="150" t="s">
        <v>417</v>
      </c>
      <c r="H456" s="149" t="s">
        <v>1</v>
      </c>
      <c r="I456" s="151"/>
      <c r="L456" s="148"/>
      <c r="M456" s="152"/>
      <c r="T456" s="153"/>
      <c r="AT456" s="149" t="s">
        <v>143</v>
      </c>
      <c r="AU456" s="149" t="s">
        <v>90</v>
      </c>
      <c r="AV456" s="12" t="s">
        <v>88</v>
      </c>
      <c r="AW456" s="12" t="s">
        <v>36</v>
      </c>
      <c r="AX456" s="12" t="s">
        <v>80</v>
      </c>
      <c r="AY456" s="149" t="s">
        <v>132</v>
      </c>
    </row>
    <row r="457" spans="2:65" s="13" customFormat="1" ht="11.25">
      <c r="B457" s="154"/>
      <c r="D457" s="144" t="s">
        <v>143</v>
      </c>
      <c r="E457" s="155" t="s">
        <v>1</v>
      </c>
      <c r="F457" s="156" t="s">
        <v>428</v>
      </c>
      <c r="H457" s="157">
        <v>2.9049999999999998</v>
      </c>
      <c r="I457" s="158"/>
      <c r="L457" s="154"/>
      <c r="M457" s="159"/>
      <c r="T457" s="160"/>
      <c r="AT457" s="155" t="s">
        <v>143</v>
      </c>
      <c r="AU457" s="155" t="s">
        <v>90</v>
      </c>
      <c r="AV457" s="13" t="s">
        <v>90</v>
      </c>
      <c r="AW457" s="13" t="s">
        <v>36</v>
      </c>
      <c r="AX457" s="13" t="s">
        <v>80</v>
      </c>
      <c r="AY457" s="155" t="s">
        <v>132</v>
      </c>
    </row>
    <row r="458" spans="2:65" s="12" customFormat="1" ht="11.25">
      <c r="B458" s="148"/>
      <c r="D458" s="144" t="s">
        <v>143</v>
      </c>
      <c r="E458" s="149" t="s">
        <v>1</v>
      </c>
      <c r="F458" s="150" t="s">
        <v>419</v>
      </c>
      <c r="H458" s="149" t="s">
        <v>1</v>
      </c>
      <c r="I458" s="151"/>
      <c r="L458" s="148"/>
      <c r="M458" s="152"/>
      <c r="T458" s="153"/>
      <c r="AT458" s="149" t="s">
        <v>143</v>
      </c>
      <c r="AU458" s="149" t="s">
        <v>90</v>
      </c>
      <c r="AV458" s="12" t="s">
        <v>88</v>
      </c>
      <c r="AW458" s="12" t="s">
        <v>36</v>
      </c>
      <c r="AX458" s="12" t="s">
        <v>80</v>
      </c>
      <c r="AY458" s="149" t="s">
        <v>132</v>
      </c>
    </row>
    <row r="459" spans="2:65" s="13" customFormat="1" ht="11.25">
      <c r="B459" s="154"/>
      <c r="D459" s="144" t="s">
        <v>143</v>
      </c>
      <c r="E459" s="155" t="s">
        <v>1</v>
      </c>
      <c r="F459" s="156" t="s">
        <v>429</v>
      </c>
      <c r="H459" s="157">
        <v>0.315</v>
      </c>
      <c r="I459" s="158"/>
      <c r="L459" s="154"/>
      <c r="M459" s="159"/>
      <c r="T459" s="160"/>
      <c r="AT459" s="155" t="s">
        <v>143</v>
      </c>
      <c r="AU459" s="155" t="s">
        <v>90</v>
      </c>
      <c r="AV459" s="13" t="s">
        <v>90</v>
      </c>
      <c r="AW459" s="13" t="s">
        <v>36</v>
      </c>
      <c r="AX459" s="13" t="s">
        <v>80</v>
      </c>
      <c r="AY459" s="155" t="s">
        <v>132</v>
      </c>
    </row>
    <row r="460" spans="2:65" s="14" customFormat="1" ht="11.25">
      <c r="B460" s="161"/>
      <c r="D460" s="144" t="s">
        <v>143</v>
      </c>
      <c r="E460" s="162" t="s">
        <v>1</v>
      </c>
      <c r="F460" s="163" t="s">
        <v>146</v>
      </c>
      <c r="H460" s="164">
        <v>20.98</v>
      </c>
      <c r="I460" s="165"/>
      <c r="L460" s="161"/>
      <c r="M460" s="166"/>
      <c r="T460" s="167"/>
      <c r="AT460" s="162" t="s">
        <v>143</v>
      </c>
      <c r="AU460" s="162" t="s">
        <v>90</v>
      </c>
      <c r="AV460" s="14" t="s">
        <v>139</v>
      </c>
      <c r="AW460" s="14" t="s">
        <v>36</v>
      </c>
      <c r="AX460" s="14" t="s">
        <v>88</v>
      </c>
      <c r="AY460" s="162" t="s">
        <v>132</v>
      </c>
    </row>
    <row r="461" spans="2:65" s="11" customFormat="1" ht="22.9" customHeight="1">
      <c r="B461" s="119"/>
      <c r="D461" s="120" t="s">
        <v>79</v>
      </c>
      <c r="E461" s="129" t="s">
        <v>174</v>
      </c>
      <c r="F461" s="129" t="s">
        <v>435</v>
      </c>
      <c r="I461" s="122"/>
      <c r="J461" s="130">
        <f>BK461</f>
        <v>0</v>
      </c>
      <c r="L461" s="119"/>
      <c r="M461" s="124"/>
      <c r="P461" s="125">
        <f>SUM(P462:P470)</f>
        <v>0</v>
      </c>
      <c r="R461" s="125">
        <f>SUM(R462:R470)</f>
        <v>1.1908901199999999</v>
      </c>
      <c r="T461" s="126">
        <f>SUM(T462:T470)</f>
        <v>0</v>
      </c>
      <c r="AR461" s="120" t="s">
        <v>88</v>
      </c>
      <c r="AT461" s="127" t="s">
        <v>79</v>
      </c>
      <c r="AU461" s="127" t="s">
        <v>88</v>
      </c>
      <c r="AY461" s="120" t="s">
        <v>132</v>
      </c>
      <c r="BK461" s="128">
        <f>SUM(BK462:BK470)</f>
        <v>0</v>
      </c>
    </row>
    <row r="462" spans="2:65" s="1" customFormat="1" ht="21.75" customHeight="1">
      <c r="B462" s="31"/>
      <c r="C462" s="131" t="s">
        <v>436</v>
      </c>
      <c r="D462" s="131" t="s">
        <v>134</v>
      </c>
      <c r="E462" s="132" t="s">
        <v>437</v>
      </c>
      <c r="F462" s="133" t="s">
        <v>438</v>
      </c>
      <c r="G462" s="134" t="s">
        <v>200</v>
      </c>
      <c r="H462" s="135">
        <v>0.47599999999999998</v>
      </c>
      <c r="I462" s="136"/>
      <c r="J462" s="137">
        <f>ROUND(I462*H462,2)</f>
        <v>0</v>
      </c>
      <c r="K462" s="133" t="s">
        <v>439</v>
      </c>
      <c r="L462" s="31"/>
      <c r="M462" s="138" t="s">
        <v>1</v>
      </c>
      <c r="N462" s="139" t="s">
        <v>45</v>
      </c>
      <c r="P462" s="140">
        <f>O462*H462</f>
        <v>0</v>
      </c>
      <c r="Q462" s="140">
        <v>2.5018699999999998</v>
      </c>
      <c r="R462" s="140">
        <f>Q462*H462</f>
        <v>1.1908901199999999</v>
      </c>
      <c r="S462" s="140">
        <v>0</v>
      </c>
      <c r="T462" s="141">
        <f>S462*H462</f>
        <v>0</v>
      </c>
      <c r="AR462" s="142" t="s">
        <v>139</v>
      </c>
      <c r="AT462" s="142" t="s">
        <v>134</v>
      </c>
      <c r="AU462" s="142" t="s">
        <v>90</v>
      </c>
      <c r="AY462" s="16" t="s">
        <v>132</v>
      </c>
      <c r="BE462" s="143">
        <f>IF(N462="základní",J462,0)</f>
        <v>0</v>
      </c>
      <c r="BF462" s="143">
        <f>IF(N462="snížená",J462,0)</f>
        <v>0</v>
      </c>
      <c r="BG462" s="143">
        <f>IF(N462="zákl. přenesená",J462,0)</f>
        <v>0</v>
      </c>
      <c r="BH462" s="143">
        <f>IF(N462="sníž. přenesená",J462,0)</f>
        <v>0</v>
      </c>
      <c r="BI462" s="143">
        <f>IF(N462="nulová",J462,0)</f>
        <v>0</v>
      </c>
      <c r="BJ462" s="16" t="s">
        <v>88</v>
      </c>
      <c r="BK462" s="143">
        <f>ROUND(I462*H462,2)</f>
        <v>0</v>
      </c>
      <c r="BL462" s="16" t="s">
        <v>139</v>
      </c>
      <c r="BM462" s="142" t="s">
        <v>440</v>
      </c>
    </row>
    <row r="463" spans="2:65" s="1" customFormat="1" ht="11.25">
      <c r="B463" s="31"/>
      <c r="D463" s="144" t="s">
        <v>141</v>
      </c>
      <c r="F463" s="145" t="s">
        <v>441</v>
      </c>
      <c r="I463" s="146"/>
      <c r="L463" s="31"/>
      <c r="M463" s="147"/>
      <c r="T463" s="55"/>
      <c r="AT463" s="16" t="s">
        <v>141</v>
      </c>
      <c r="AU463" s="16" t="s">
        <v>90</v>
      </c>
    </row>
    <row r="464" spans="2:65" s="1" customFormat="1" ht="29.25">
      <c r="B464" s="31"/>
      <c r="D464" s="144" t="s">
        <v>244</v>
      </c>
      <c r="F464" s="168" t="s">
        <v>442</v>
      </c>
      <c r="I464" s="146"/>
      <c r="L464" s="31"/>
      <c r="M464" s="147"/>
      <c r="T464" s="55"/>
      <c r="AT464" s="16" t="s">
        <v>244</v>
      </c>
      <c r="AU464" s="16" t="s">
        <v>90</v>
      </c>
    </row>
    <row r="465" spans="2:65" s="12" customFormat="1" ht="11.25">
      <c r="B465" s="148"/>
      <c r="D465" s="144" t="s">
        <v>143</v>
      </c>
      <c r="E465" s="149" t="s">
        <v>1</v>
      </c>
      <c r="F465" s="150" t="s">
        <v>443</v>
      </c>
      <c r="H465" s="149" t="s">
        <v>1</v>
      </c>
      <c r="I465" s="151"/>
      <c r="L465" s="148"/>
      <c r="M465" s="152"/>
      <c r="T465" s="153"/>
      <c r="AT465" s="149" t="s">
        <v>143</v>
      </c>
      <c r="AU465" s="149" t="s">
        <v>90</v>
      </c>
      <c r="AV465" s="12" t="s">
        <v>88</v>
      </c>
      <c r="AW465" s="12" t="s">
        <v>36</v>
      </c>
      <c r="AX465" s="12" t="s">
        <v>80</v>
      </c>
      <c r="AY465" s="149" t="s">
        <v>132</v>
      </c>
    </row>
    <row r="466" spans="2:65" s="12" customFormat="1" ht="11.25">
      <c r="B466" s="148"/>
      <c r="D466" s="144" t="s">
        <v>143</v>
      </c>
      <c r="E466" s="149" t="s">
        <v>1</v>
      </c>
      <c r="F466" s="150" t="s">
        <v>444</v>
      </c>
      <c r="H466" s="149" t="s">
        <v>1</v>
      </c>
      <c r="I466" s="151"/>
      <c r="L466" s="148"/>
      <c r="M466" s="152"/>
      <c r="T466" s="153"/>
      <c r="AT466" s="149" t="s">
        <v>143</v>
      </c>
      <c r="AU466" s="149" t="s">
        <v>90</v>
      </c>
      <c r="AV466" s="12" t="s">
        <v>88</v>
      </c>
      <c r="AW466" s="12" t="s">
        <v>36</v>
      </c>
      <c r="AX466" s="12" t="s">
        <v>80</v>
      </c>
      <c r="AY466" s="149" t="s">
        <v>132</v>
      </c>
    </row>
    <row r="467" spans="2:65" s="13" customFormat="1" ht="11.25">
      <c r="B467" s="154"/>
      <c r="D467" s="144" t="s">
        <v>143</v>
      </c>
      <c r="E467" s="155" t="s">
        <v>1</v>
      </c>
      <c r="F467" s="156" t="s">
        <v>445</v>
      </c>
      <c r="H467" s="157">
        <v>0.23799999999999999</v>
      </c>
      <c r="I467" s="158"/>
      <c r="L467" s="154"/>
      <c r="M467" s="159"/>
      <c r="T467" s="160"/>
      <c r="AT467" s="155" t="s">
        <v>143</v>
      </c>
      <c r="AU467" s="155" t="s">
        <v>90</v>
      </c>
      <c r="AV467" s="13" t="s">
        <v>90</v>
      </c>
      <c r="AW467" s="13" t="s">
        <v>36</v>
      </c>
      <c r="AX467" s="13" t="s">
        <v>80</v>
      </c>
      <c r="AY467" s="155" t="s">
        <v>132</v>
      </c>
    </row>
    <row r="468" spans="2:65" s="12" customFormat="1" ht="11.25">
      <c r="B468" s="148"/>
      <c r="D468" s="144" t="s">
        <v>143</v>
      </c>
      <c r="E468" s="149" t="s">
        <v>1</v>
      </c>
      <c r="F468" s="150" t="s">
        <v>446</v>
      </c>
      <c r="H468" s="149" t="s">
        <v>1</v>
      </c>
      <c r="I468" s="151"/>
      <c r="L468" s="148"/>
      <c r="M468" s="152"/>
      <c r="T468" s="153"/>
      <c r="AT468" s="149" t="s">
        <v>143</v>
      </c>
      <c r="AU468" s="149" t="s">
        <v>90</v>
      </c>
      <c r="AV468" s="12" t="s">
        <v>88</v>
      </c>
      <c r="AW468" s="12" t="s">
        <v>36</v>
      </c>
      <c r="AX468" s="12" t="s">
        <v>80</v>
      </c>
      <c r="AY468" s="149" t="s">
        <v>132</v>
      </c>
    </row>
    <row r="469" spans="2:65" s="13" customFormat="1" ht="11.25">
      <c r="B469" s="154"/>
      <c r="D469" s="144" t="s">
        <v>143</v>
      </c>
      <c r="E469" s="155" t="s">
        <v>1</v>
      </c>
      <c r="F469" s="156" t="s">
        <v>445</v>
      </c>
      <c r="H469" s="157">
        <v>0.23799999999999999</v>
      </c>
      <c r="I469" s="158"/>
      <c r="L469" s="154"/>
      <c r="M469" s="159"/>
      <c r="T469" s="160"/>
      <c r="AT469" s="155" t="s">
        <v>143</v>
      </c>
      <c r="AU469" s="155" t="s">
        <v>90</v>
      </c>
      <c r="AV469" s="13" t="s">
        <v>90</v>
      </c>
      <c r="AW469" s="13" t="s">
        <v>36</v>
      </c>
      <c r="AX469" s="13" t="s">
        <v>80</v>
      </c>
      <c r="AY469" s="155" t="s">
        <v>132</v>
      </c>
    </row>
    <row r="470" spans="2:65" s="14" customFormat="1" ht="11.25">
      <c r="B470" s="161"/>
      <c r="D470" s="144" t="s">
        <v>143</v>
      </c>
      <c r="E470" s="162" t="s">
        <v>1</v>
      </c>
      <c r="F470" s="163" t="s">
        <v>146</v>
      </c>
      <c r="H470" s="164">
        <v>0.47599999999999998</v>
      </c>
      <c r="I470" s="165"/>
      <c r="L470" s="161"/>
      <c r="M470" s="166"/>
      <c r="T470" s="167"/>
      <c r="AT470" s="162" t="s">
        <v>143</v>
      </c>
      <c r="AU470" s="162" t="s">
        <v>90</v>
      </c>
      <c r="AV470" s="14" t="s">
        <v>139</v>
      </c>
      <c r="AW470" s="14" t="s">
        <v>36</v>
      </c>
      <c r="AX470" s="14" t="s">
        <v>88</v>
      </c>
      <c r="AY470" s="162" t="s">
        <v>132</v>
      </c>
    </row>
    <row r="471" spans="2:65" s="11" customFormat="1" ht="22.9" customHeight="1">
      <c r="B471" s="119"/>
      <c r="D471" s="120" t="s">
        <v>79</v>
      </c>
      <c r="E471" s="129" t="s">
        <v>185</v>
      </c>
      <c r="F471" s="129" t="s">
        <v>447</v>
      </c>
      <c r="I471" s="122"/>
      <c r="J471" s="130">
        <f>BK471</f>
        <v>0</v>
      </c>
      <c r="L471" s="119"/>
      <c r="M471" s="124"/>
      <c r="P471" s="125">
        <f>SUM(P472:P996)</f>
        <v>0</v>
      </c>
      <c r="R471" s="125">
        <f>SUM(R472:R996)</f>
        <v>67.763640000000009</v>
      </c>
      <c r="T471" s="126">
        <f>SUM(T472:T996)</f>
        <v>0</v>
      </c>
      <c r="AR471" s="120" t="s">
        <v>88</v>
      </c>
      <c r="AT471" s="127" t="s">
        <v>79</v>
      </c>
      <c r="AU471" s="127" t="s">
        <v>88</v>
      </c>
      <c r="AY471" s="120" t="s">
        <v>132</v>
      </c>
      <c r="BK471" s="128">
        <f>SUM(BK472:BK996)</f>
        <v>0</v>
      </c>
    </row>
    <row r="472" spans="2:65" s="1" customFormat="1" ht="24.2" customHeight="1">
      <c r="B472" s="31"/>
      <c r="C472" s="131" t="s">
        <v>448</v>
      </c>
      <c r="D472" s="131" t="s">
        <v>134</v>
      </c>
      <c r="E472" s="132" t="s">
        <v>449</v>
      </c>
      <c r="F472" s="133" t="s">
        <v>450</v>
      </c>
      <c r="G472" s="134" t="s">
        <v>165</v>
      </c>
      <c r="H472" s="135">
        <v>389</v>
      </c>
      <c r="I472" s="136"/>
      <c r="J472" s="137">
        <f>ROUND(I472*H472,2)</f>
        <v>0</v>
      </c>
      <c r="K472" s="133" t="s">
        <v>138</v>
      </c>
      <c r="L472" s="31"/>
      <c r="M472" s="138" t="s">
        <v>1</v>
      </c>
      <c r="N472" s="139" t="s">
        <v>45</v>
      </c>
      <c r="P472" s="140">
        <f>O472*H472</f>
        <v>0</v>
      </c>
      <c r="Q472" s="140">
        <v>0</v>
      </c>
      <c r="R472" s="140">
        <f>Q472*H472</f>
        <v>0</v>
      </c>
      <c r="S472" s="140">
        <v>0</v>
      </c>
      <c r="T472" s="141">
        <f>S472*H472</f>
        <v>0</v>
      </c>
      <c r="AR472" s="142" t="s">
        <v>139</v>
      </c>
      <c r="AT472" s="142" t="s">
        <v>134</v>
      </c>
      <c r="AU472" s="142" t="s">
        <v>90</v>
      </c>
      <c r="AY472" s="16" t="s">
        <v>132</v>
      </c>
      <c r="BE472" s="143">
        <f>IF(N472="základní",J472,0)</f>
        <v>0</v>
      </c>
      <c r="BF472" s="143">
        <f>IF(N472="snížená",J472,0)</f>
        <v>0</v>
      </c>
      <c r="BG472" s="143">
        <f>IF(N472="zákl. přenesená",J472,0)</f>
        <v>0</v>
      </c>
      <c r="BH472" s="143">
        <f>IF(N472="sníž. přenesená",J472,0)</f>
        <v>0</v>
      </c>
      <c r="BI472" s="143">
        <f>IF(N472="nulová",J472,0)</f>
        <v>0</v>
      </c>
      <c r="BJ472" s="16" t="s">
        <v>88</v>
      </c>
      <c r="BK472" s="143">
        <f>ROUND(I472*H472,2)</f>
        <v>0</v>
      </c>
      <c r="BL472" s="16" t="s">
        <v>139</v>
      </c>
      <c r="BM472" s="142" t="s">
        <v>451</v>
      </c>
    </row>
    <row r="473" spans="2:65" s="1" customFormat="1" ht="19.5">
      <c r="B473" s="31"/>
      <c r="D473" s="144" t="s">
        <v>141</v>
      </c>
      <c r="F473" s="145" t="s">
        <v>452</v>
      </c>
      <c r="I473" s="146"/>
      <c r="L473" s="31"/>
      <c r="M473" s="147"/>
      <c r="T473" s="55"/>
      <c r="AT473" s="16" t="s">
        <v>141</v>
      </c>
      <c r="AU473" s="16" t="s">
        <v>90</v>
      </c>
    </row>
    <row r="474" spans="2:65" s="12" customFormat="1" ht="11.25">
      <c r="B474" s="148"/>
      <c r="D474" s="144" t="s">
        <v>143</v>
      </c>
      <c r="E474" s="149" t="s">
        <v>1</v>
      </c>
      <c r="F474" s="150" t="s">
        <v>453</v>
      </c>
      <c r="H474" s="149" t="s">
        <v>1</v>
      </c>
      <c r="I474" s="151"/>
      <c r="L474" s="148"/>
      <c r="M474" s="152"/>
      <c r="T474" s="153"/>
      <c r="AT474" s="149" t="s">
        <v>143</v>
      </c>
      <c r="AU474" s="149" t="s">
        <v>90</v>
      </c>
      <c r="AV474" s="12" t="s">
        <v>88</v>
      </c>
      <c r="AW474" s="12" t="s">
        <v>36</v>
      </c>
      <c r="AX474" s="12" t="s">
        <v>80</v>
      </c>
      <c r="AY474" s="149" t="s">
        <v>132</v>
      </c>
    </row>
    <row r="475" spans="2:65" s="13" customFormat="1" ht="11.25">
      <c r="B475" s="154"/>
      <c r="D475" s="144" t="s">
        <v>143</v>
      </c>
      <c r="E475" s="155" t="s">
        <v>1</v>
      </c>
      <c r="F475" s="156" t="s">
        <v>454</v>
      </c>
      <c r="H475" s="157">
        <v>389</v>
      </c>
      <c r="I475" s="158"/>
      <c r="L475" s="154"/>
      <c r="M475" s="159"/>
      <c r="T475" s="160"/>
      <c r="AT475" s="155" t="s">
        <v>143</v>
      </c>
      <c r="AU475" s="155" t="s">
        <v>90</v>
      </c>
      <c r="AV475" s="13" t="s">
        <v>90</v>
      </c>
      <c r="AW475" s="13" t="s">
        <v>36</v>
      </c>
      <c r="AX475" s="13" t="s">
        <v>80</v>
      </c>
      <c r="AY475" s="155" t="s">
        <v>132</v>
      </c>
    </row>
    <row r="476" spans="2:65" s="14" customFormat="1" ht="11.25">
      <c r="B476" s="161"/>
      <c r="D476" s="144" t="s">
        <v>143</v>
      </c>
      <c r="E476" s="162" t="s">
        <v>1</v>
      </c>
      <c r="F476" s="163" t="s">
        <v>146</v>
      </c>
      <c r="H476" s="164">
        <v>389</v>
      </c>
      <c r="I476" s="165"/>
      <c r="L476" s="161"/>
      <c r="M476" s="166"/>
      <c r="T476" s="167"/>
      <c r="AT476" s="162" t="s">
        <v>143</v>
      </c>
      <c r="AU476" s="162" t="s">
        <v>90</v>
      </c>
      <c r="AV476" s="14" t="s">
        <v>139</v>
      </c>
      <c r="AW476" s="14" t="s">
        <v>36</v>
      </c>
      <c r="AX476" s="14" t="s">
        <v>88</v>
      </c>
      <c r="AY476" s="162" t="s">
        <v>132</v>
      </c>
    </row>
    <row r="477" spans="2:65" s="1" customFormat="1" ht="24.2" customHeight="1">
      <c r="B477" s="31"/>
      <c r="C477" s="169" t="s">
        <v>455</v>
      </c>
      <c r="D477" s="169" t="s">
        <v>249</v>
      </c>
      <c r="E477" s="170" t="s">
        <v>456</v>
      </c>
      <c r="F477" s="171" t="s">
        <v>457</v>
      </c>
      <c r="G477" s="172" t="s">
        <v>257</v>
      </c>
      <c r="H477" s="173">
        <v>53</v>
      </c>
      <c r="I477" s="174"/>
      <c r="J477" s="175">
        <f>ROUND(I477*H477,2)</f>
        <v>0</v>
      </c>
      <c r="K477" s="171" t="s">
        <v>1</v>
      </c>
      <c r="L477" s="176"/>
      <c r="M477" s="177" t="s">
        <v>1</v>
      </c>
      <c r="N477" s="178" t="s">
        <v>45</v>
      </c>
      <c r="P477" s="140">
        <f>O477*H477</f>
        <v>0</v>
      </c>
      <c r="Q477" s="140">
        <v>0.33659</v>
      </c>
      <c r="R477" s="140">
        <f>Q477*H477</f>
        <v>17.839269999999999</v>
      </c>
      <c r="S477" s="140">
        <v>0</v>
      </c>
      <c r="T477" s="141">
        <f>S477*H477</f>
        <v>0</v>
      </c>
      <c r="AR477" s="142" t="s">
        <v>185</v>
      </c>
      <c r="AT477" s="142" t="s">
        <v>249</v>
      </c>
      <c r="AU477" s="142" t="s">
        <v>90</v>
      </c>
      <c r="AY477" s="16" t="s">
        <v>132</v>
      </c>
      <c r="BE477" s="143">
        <f>IF(N477="základní",J477,0)</f>
        <v>0</v>
      </c>
      <c r="BF477" s="143">
        <f>IF(N477="snížená",J477,0)</f>
        <v>0</v>
      </c>
      <c r="BG477" s="143">
        <f>IF(N477="zákl. přenesená",J477,0)</f>
        <v>0</v>
      </c>
      <c r="BH477" s="143">
        <f>IF(N477="sníž. přenesená",J477,0)</f>
        <v>0</v>
      </c>
      <c r="BI477" s="143">
        <f>IF(N477="nulová",J477,0)</f>
        <v>0</v>
      </c>
      <c r="BJ477" s="16" t="s">
        <v>88</v>
      </c>
      <c r="BK477" s="143">
        <f>ROUND(I477*H477,2)</f>
        <v>0</v>
      </c>
      <c r="BL477" s="16" t="s">
        <v>139</v>
      </c>
      <c r="BM477" s="142" t="s">
        <v>458</v>
      </c>
    </row>
    <row r="478" spans="2:65" s="1" customFormat="1" ht="11.25">
      <c r="B478" s="31"/>
      <c r="D478" s="144" t="s">
        <v>141</v>
      </c>
      <c r="F478" s="145" t="s">
        <v>457</v>
      </c>
      <c r="I478" s="146"/>
      <c r="L478" s="31"/>
      <c r="M478" s="147"/>
      <c r="T478" s="55"/>
      <c r="AT478" s="16" t="s">
        <v>141</v>
      </c>
      <c r="AU478" s="16" t="s">
        <v>90</v>
      </c>
    </row>
    <row r="479" spans="2:65" s="12" customFormat="1" ht="11.25">
      <c r="B479" s="148"/>
      <c r="D479" s="144" t="s">
        <v>143</v>
      </c>
      <c r="E479" s="149" t="s">
        <v>1</v>
      </c>
      <c r="F479" s="150" t="s">
        <v>453</v>
      </c>
      <c r="H479" s="149" t="s">
        <v>1</v>
      </c>
      <c r="I479" s="151"/>
      <c r="L479" s="148"/>
      <c r="M479" s="152"/>
      <c r="T479" s="153"/>
      <c r="AT479" s="149" t="s">
        <v>143</v>
      </c>
      <c r="AU479" s="149" t="s">
        <v>90</v>
      </c>
      <c r="AV479" s="12" t="s">
        <v>88</v>
      </c>
      <c r="AW479" s="12" t="s">
        <v>36</v>
      </c>
      <c r="AX479" s="12" t="s">
        <v>80</v>
      </c>
      <c r="AY479" s="149" t="s">
        <v>132</v>
      </c>
    </row>
    <row r="480" spans="2:65" s="13" customFormat="1" ht="11.25">
      <c r="B480" s="154"/>
      <c r="D480" s="144" t="s">
        <v>143</v>
      </c>
      <c r="E480" s="155" t="s">
        <v>1</v>
      </c>
      <c r="F480" s="156" t="s">
        <v>459</v>
      </c>
      <c r="H480" s="157">
        <v>53</v>
      </c>
      <c r="I480" s="158"/>
      <c r="L480" s="154"/>
      <c r="M480" s="159"/>
      <c r="T480" s="160"/>
      <c r="AT480" s="155" t="s">
        <v>143</v>
      </c>
      <c r="AU480" s="155" t="s">
        <v>90</v>
      </c>
      <c r="AV480" s="13" t="s">
        <v>90</v>
      </c>
      <c r="AW480" s="13" t="s">
        <v>36</v>
      </c>
      <c r="AX480" s="13" t="s">
        <v>80</v>
      </c>
      <c r="AY480" s="155" t="s">
        <v>132</v>
      </c>
    </row>
    <row r="481" spans="2:65" s="14" customFormat="1" ht="11.25">
      <c r="B481" s="161"/>
      <c r="D481" s="144" t="s">
        <v>143</v>
      </c>
      <c r="E481" s="162" t="s">
        <v>1</v>
      </c>
      <c r="F481" s="163" t="s">
        <v>146</v>
      </c>
      <c r="H481" s="164">
        <v>53</v>
      </c>
      <c r="I481" s="165"/>
      <c r="L481" s="161"/>
      <c r="M481" s="166"/>
      <c r="T481" s="167"/>
      <c r="AT481" s="162" t="s">
        <v>143</v>
      </c>
      <c r="AU481" s="162" t="s">
        <v>90</v>
      </c>
      <c r="AV481" s="14" t="s">
        <v>139</v>
      </c>
      <c r="AW481" s="14" t="s">
        <v>36</v>
      </c>
      <c r="AX481" s="14" t="s">
        <v>88</v>
      </c>
      <c r="AY481" s="162" t="s">
        <v>132</v>
      </c>
    </row>
    <row r="482" spans="2:65" s="1" customFormat="1" ht="24.2" customHeight="1">
      <c r="B482" s="31"/>
      <c r="C482" s="169" t="s">
        <v>460</v>
      </c>
      <c r="D482" s="169" t="s">
        <v>249</v>
      </c>
      <c r="E482" s="170" t="s">
        <v>461</v>
      </c>
      <c r="F482" s="171" t="s">
        <v>462</v>
      </c>
      <c r="G482" s="172" t="s">
        <v>257</v>
      </c>
      <c r="H482" s="173">
        <v>44</v>
      </c>
      <c r="I482" s="174"/>
      <c r="J482" s="175">
        <f>ROUND(I482*H482,2)</f>
        <v>0</v>
      </c>
      <c r="K482" s="171" t="s">
        <v>138</v>
      </c>
      <c r="L482" s="176"/>
      <c r="M482" s="177" t="s">
        <v>1</v>
      </c>
      <c r="N482" s="178" t="s">
        <v>45</v>
      </c>
      <c r="P482" s="140">
        <f>O482*H482</f>
        <v>0</v>
      </c>
      <c r="Q482" s="140">
        <v>6.9999999999999999E-4</v>
      </c>
      <c r="R482" s="140">
        <f>Q482*H482</f>
        <v>3.0800000000000001E-2</v>
      </c>
      <c r="S482" s="140">
        <v>0</v>
      </c>
      <c r="T482" s="141">
        <f>S482*H482</f>
        <v>0</v>
      </c>
      <c r="AR482" s="142" t="s">
        <v>185</v>
      </c>
      <c r="AT482" s="142" t="s">
        <v>249</v>
      </c>
      <c r="AU482" s="142" t="s">
        <v>90</v>
      </c>
      <c r="AY482" s="16" t="s">
        <v>132</v>
      </c>
      <c r="BE482" s="143">
        <f>IF(N482="základní",J482,0)</f>
        <v>0</v>
      </c>
      <c r="BF482" s="143">
        <f>IF(N482="snížená",J482,0)</f>
        <v>0</v>
      </c>
      <c r="BG482" s="143">
        <f>IF(N482="zákl. přenesená",J482,0)</f>
        <v>0</v>
      </c>
      <c r="BH482" s="143">
        <f>IF(N482="sníž. přenesená",J482,0)</f>
        <v>0</v>
      </c>
      <c r="BI482" s="143">
        <f>IF(N482="nulová",J482,0)</f>
        <v>0</v>
      </c>
      <c r="BJ482" s="16" t="s">
        <v>88</v>
      </c>
      <c r="BK482" s="143">
        <f>ROUND(I482*H482,2)</f>
        <v>0</v>
      </c>
      <c r="BL482" s="16" t="s">
        <v>139</v>
      </c>
      <c r="BM482" s="142" t="s">
        <v>463</v>
      </c>
    </row>
    <row r="483" spans="2:65" s="1" customFormat="1" ht="19.5">
      <c r="B483" s="31"/>
      <c r="D483" s="144" t="s">
        <v>141</v>
      </c>
      <c r="F483" s="145" t="s">
        <v>462</v>
      </c>
      <c r="I483" s="146"/>
      <c r="L483" s="31"/>
      <c r="M483" s="147"/>
      <c r="T483" s="55"/>
      <c r="AT483" s="16" t="s">
        <v>141</v>
      </c>
      <c r="AU483" s="16" t="s">
        <v>90</v>
      </c>
    </row>
    <row r="484" spans="2:65" s="12" customFormat="1" ht="11.25">
      <c r="B484" s="148"/>
      <c r="D484" s="144" t="s">
        <v>143</v>
      </c>
      <c r="E484" s="149" t="s">
        <v>1</v>
      </c>
      <c r="F484" s="150" t="s">
        <v>464</v>
      </c>
      <c r="H484" s="149" t="s">
        <v>1</v>
      </c>
      <c r="I484" s="151"/>
      <c r="L484" s="148"/>
      <c r="M484" s="152"/>
      <c r="T484" s="153"/>
      <c r="AT484" s="149" t="s">
        <v>143</v>
      </c>
      <c r="AU484" s="149" t="s">
        <v>90</v>
      </c>
      <c r="AV484" s="12" t="s">
        <v>88</v>
      </c>
      <c r="AW484" s="12" t="s">
        <v>36</v>
      </c>
      <c r="AX484" s="12" t="s">
        <v>80</v>
      </c>
      <c r="AY484" s="149" t="s">
        <v>132</v>
      </c>
    </row>
    <row r="485" spans="2:65" s="13" customFormat="1" ht="11.25">
      <c r="B485" s="154"/>
      <c r="D485" s="144" t="s">
        <v>143</v>
      </c>
      <c r="E485" s="155" t="s">
        <v>1</v>
      </c>
      <c r="F485" s="156" t="s">
        <v>460</v>
      </c>
      <c r="H485" s="157">
        <v>44</v>
      </c>
      <c r="I485" s="158"/>
      <c r="L485" s="154"/>
      <c r="M485" s="159"/>
      <c r="T485" s="160"/>
      <c r="AT485" s="155" t="s">
        <v>143</v>
      </c>
      <c r="AU485" s="155" t="s">
        <v>90</v>
      </c>
      <c r="AV485" s="13" t="s">
        <v>90</v>
      </c>
      <c r="AW485" s="13" t="s">
        <v>36</v>
      </c>
      <c r="AX485" s="13" t="s">
        <v>80</v>
      </c>
      <c r="AY485" s="155" t="s">
        <v>132</v>
      </c>
    </row>
    <row r="486" spans="2:65" s="14" customFormat="1" ht="11.25">
      <c r="B486" s="161"/>
      <c r="D486" s="144" t="s">
        <v>143</v>
      </c>
      <c r="E486" s="162" t="s">
        <v>1</v>
      </c>
      <c r="F486" s="163" t="s">
        <v>146</v>
      </c>
      <c r="H486" s="164">
        <v>44</v>
      </c>
      <c r="I486" s="165"/>
      <c r="L486" s="161"/>
      <c r="M486" s="166"/>
      <c r="T486" s="167"/>
      <c r="AT486" s="162" t="s">
        <v>143</v>
      </c>
      <c r="AU486" s="162" t="s">
        <v>90</v>
      </c>
      <c r="AV486" s="14" t="s">
        <v>139</v>
      </c>
      <c r="AW486" s="14" t="s">
        <v>36</v>
      </c>
      <c r="AX486" s="14" t="s">
        <v>88</v>
      </c>
      <c r="AY486" s="162" t="s">
        <v>132</v>
      </c>
    </row>
    <row r="487" spans="2:65" s="1" customFormat="1" ht="24.2" customHeight="1">
      <c r="B487" s="31"/>
      <c r="C487" s="169" t="s">
        <v>465</v>
      </c>
      <c r="D487" s="169" t="s">
        <v>249</v>
      </c>
      <c r="E487" s="170" t="s">
        <v>466</v>
      </c>
      <c r="F487" s="171" t="s">
        <v>467</v>
      </c>
      <c r="G487" s="172" t="s">
        <v>257</v>
      </c>
      <c r="H487" s="173">
        <v>12</v>
      </c>
      <c r="I487" s="174"/>
      <c r="J487" s="175">
        <f>ROUND(I487*H487,2)</f>
        <v>0</v>
      </c>
      <c r="K487" s="171" t="s">
        <v>1</v>
      </c>
      <c r="L487" s="176"/>
      <c r="M487" s="177" t="s">
        <v>1</v>
      </c>
      <c r="N487" s="178" t="s">
        <v>45</v>
      </c>
      <c r="P487" s="140">
        <f>O487*H487</f>
        <v>0</v>
      </c>
      <c r="Q487" s="140">
        <v>6.9999999999999999E-4</v>
      </c>
      <c r="R487" s="140">
        <f>Q487*H487</f>
        <v>8.3999999999999995E-3</v>
      </c>
      <c r="S487" s="140">
        <v>0</v>
      </c>
      <c r="T487" s="141">
        <f>S487*H487</f>
        <v>0</v>
      </c>
      <c r="AR487" s="142" t="s">
        <v>185</v>
      </c>
      <c r="AT487" s="142" t="s">
        <v>249</v>
      </c>
      <c r="AU487" s="142" t="s">
        <v>90</v>
      </c>
      <c r="AY487" s="16" t="s">
        <v>132</v>
      </c>
      <c r="BE487" s="143">
        <f>IF(N487="základní",J487,0)</f>
        <v>0</v>
      </c>
      <c r="BF487" s="143">
        <f>IF(N487="snížená",J487,0)</f>
        <v>0</v>
      </c>
      <c r="BG487" s="143">
        <f>IF(N487="zákl. přenesená",J487,0)</f>
        <v>0</v>
      </c>
      <c r="BH487" s="143">
        <f>IF(N487="sníž. přenesená",J487,0)</f>
        <v>0</v>
      </c>
      <c r="BI487" s="143">
        <f>IF(N487="nulová",J487,0)</f>
        <v>0</v>
      </c>
      <c r="BJ487" s="16" t="s">
        <v>88</v>
      </c>
      <c r="BK487" s="143">
        <f>ROUND(I487*H487,2)</f>
        <v>0</v>
      </c>
      <c r="BL487" s="16" t="s">
        <v>139</v>
      </c>
      <c r="BM487" s="142" t="s">
        <v>468</v>
      </c>
    </row>
    <row r="488" spans="2:65" s="1" customFormat="1" ht="11.25">
      <c r="B488" s="31"/>
      <c r="D488" s="144" t="s">
        <v>141</v>
      </c>
      <c r="F488" s="145" t="s">
        <v>467</v>
      </c>
      <c r="I488" s="146"/>
      <c r="L488" s="31"/>
      <c r="M488" s="147"/>
      <c r="T488" s="55"/>
      <c r="AT488" s="16" t="s">
        <v>141</v>
      </c>
      <c r="AU488" s="16" t="s">
        <v>90</v>
      </c>
    </row>
    <row r="489" spans="2:65" s="12" customFormat="1" ht="11.25">
      <c r="B489" s="148"/>
      <c r="D489" s="144" t="s">
        <v>143</v>
      </c>
      <c r="E489" s="149" t="s">
        <v>1</v>
      </c>
      <c r="F489" s="150" t="s">
        <v>464</v>
      </c>
      <c r="H489" s="149" t="s">
        <v>1</v>
      </c>
      <c r="I489" s="151"/>
      <c r="L489" s="148"/>
      <c r="M489" s="152"/>
      <c r="T489" s="153"/>
      <c r="AT489" s="149" t="s">
        <v>143</v>
      </c>
      <c r="AU489" s="149" t="s">
        <v>90</v>
      </c>
      <c r="AV489" s="12" t="s">
        <v>88</v>
      </c>
      <c r="AW489" s="12" t="s">
        <v>36</v>
      </c>
      <c r="AX489" s="12" t="s">
        <v>80</v>
      </c>
      <c r="AY489" s="149" t="s">
        <v>132</v>
      </c>
    </row>
    <row r="490" spans="2:65" s="13" customFormat="1" ht="11.25">
      <c r="B490" s="154"/>
      <c r="D490" s="144" t="s">
        <v>143</v>
      </c>
      <c r="E490" s="155" t="s">
        <v>1</v>
      </c>
      <c r="F490" s="156" t="s">
        <v>469</v>
      </c>
      <c r="H490" s="157">
        <v>12</v>
      </c>
      <c r="I490" s="158"/>
      <c r="L490" s="154"/>
      <c r="M490" s="159"/>
      <c r="T490" s="160"/>
      <c r="AT490" s="155" t="s">
        <v>143</v>
      </c>
      <c r="AU490" s="155" t="s">
        <v>90</v>
      </c>
      <c r="AV490" s="13" t="s">
        <v>90</v>
      </c>
      <c r="AW490" s="13" t="s">
        <v>36</v>
      </c>
      <c r="AX490" s="13" t="s">
        <v>80</v>
      </c>
      <c r="AY490" s="155" t="s">
        <v>132</v>
      </c>
    </row>
    <row r="491" spans="2:65" s="14" customFormat="1" ht="11.25">
      <c r="B491" s="161"/>
      <c r="D491" s="144" t="s">
        <v>143</v>
      </c>
      <c r="E491" s="162" t="s">
        <v>1</v>
      </c>
      <c r="F491" s="163" t="s">
        <v>146</v>
      </c>
      <c r="H491" s="164">
        <v>12</v>
      </c>
      <c r="I491" s="165"/>
      <c r="L491" s="161"/>
      <c r="M491" s="166"/>
      <c r="T491" s="167"/>
      <c r="AT491" s="162" t="s">
        <v>143</v>
      </c>
      <c r="AU491" s="162" t="s">
        <v>90</v>
      </c>
      <c r="AV491" s="14" t="s">
        <v>139</v>
      </c>
      <c r="AW491" s="14" t="s">
        <v>36</v>
      </c>
      <c r="AX491" s="14" t="s">
        <v>88</v>
      </c>
      <c r="AY491" s="162" t="s">
        <v>132</v>
      </c>
    </row>
    <row r="492" spans="2:65" s="1" customFormat="1" ht="24.2" customHeight="1">
      <c r="B492" s="31"/>
      <c r="C492" s="169" t="s">
        <v>470</v>
      </c>
      <c r="D492" s="169" t="s">
        <v>249</v>
      </c>
      <c r="E492" s="170" t="s">
        <v>471</v>
      </c>
      <c r="F492" s="171" t="s">
        <v>472</v>
      </c>
      <c r="G492" s="172" t="s">
        <v>257</v>
      </c>
      <c r="H492" s="173">
        <v>12</v>
      </c>
      <c r="I492" s="174"/>
      <c r="J492" s="175">
        <f>ROUND(I492*H492,2)</f>
        <v>0</v>
      </c>
      <c r="K492" s="171" t="s">
        <v>1</v>
      </c>
      <c r="L492" s="176"/>
      <c r="M492" s="177" t="s">
        <v>1</v>
      </c>
      <c r="N492" s="178" t="s">
        <v>45</v>
      </c>
      <c r="P492" s="140">
        <f>O492*H492</f>
        <v>0</v>
      </c>
      <c r="Q492" s="140">
        <v>0.33659</v>
      </c>
      <c r="R492" s="140">
        <f>Q492*H492</f>
        <v>4.0390800000000002</v>
      </c>
      <c r="S492" s="140">
        <v>0</v>
      </c>
      <c r="T492" s="141">
        <f>S492*H492</f>
        <v>0</v>
      </c>
      <c r="AR492" s="142" t="s">
        <v>185</v>
      </c>
      <c r="AT492" s="142" t="s">
        <v>249</v>
      </c>
      <c r="AU492" s="142" t="s">
        <v>90</v>
      </c>
      <c r="AY492" s="16" t="s">
        <v>132</v>
      </c>
      <c r="BE492" s="143">
        <f>IF(N492="základní",J492,0)</f>
        <v>0</v>
      </c>
      <c r="BF492" s="143">
        <f>IF(N492="snížená",J492,0)</f>
        <v>0</v>
      </c>
      <c r="BG492" s="143">
        <f>IF(N492="zákl. přenesená",J492,0)</f>
        <v>0</v>
      </c>
      <c r="BH492" s="143">
        <f>IF(N492="sníž. přenesená",J492,0)</f>
        <v>0</v>
      </c>
      <c r="BI492" s="143">
        <f>IF(N492="nulová",J492,0)</f>
        <v>0</v>
      </c>
      <c r="BJ492" s="16" t="s">
        <v>88</v>
      </c>
      <c r="BK492" s="143">
        <f>ROUND(I492*H492,2)</f>
        <v>0</v>
      </c>
      <c r="BL492" s="16" t="s">
        <v>139</v>
      </c>
      <c r="BM492" s="142" t="s">
        <v>473</v>
      </c>
    </row>
    <row r="493" spans="2:65" s="1" customFormat="1" ht="19.5">
      <c r="B493" s="31"/>
      <c r="D493" s="144" t="s">
        <v>141</v>
      </c>
      <c r="F493" s="145" t="s">
        <v>472</v>
      </c>
      <c r="I493" s="146"/>
      <c r="L493" s="31"/>
      <c r="M493" s="147"/>
      <c r="T493" s="55"/>
      <c r="AT493" s="16" t="s">
        <v>141</v>
      </c>
      <c r="AU493" s="16" t="s">
        <v>90</v>
      </c>
    </row>
    <row r="494" spans="2:65" s="12" customFormat="1" ht="11.25">
      <c r="B494" s="148"/>
      <c r="D494" s="144" t="s">
        <v>143</v>
      </c>
      <c r="E494" s="149" t="s">
        <v>1</v>
      </c>
      <c r="F494" s="150" t="s">
        <v>453</v>
      </c>
      <c r="H494" s="149" t="s">
        <v>1</v>
      </c>
      <c r="I494" s="151"/>
      <c r="L494" s="148"/>
      <c r="M494" s="152"/>
      <c r="T494" s="153"/>
      <c r="AT494" s="149" t="s">
        <v>143</v>
      </c>
      <c r="AU494" s="149" t="s">
        <v>90</v>
      </c>
      <c r="AV494" s="12" t="s">
        <v>88</v>
      </c>
      <c r="AW494" s="12" t="s">
        <v>36</v>
      </c>
      <c r="AX494" s="12" t="s">
        <v>80</v>
      </c>
      <c r="AY494" s="149" t="s">
        <v>132</v>
      </c>
    </row>
    <row r="495" spans="2:65" s="13" customFormat="1" ht="11.25">
      <c r="B495" s="154"/>
      <c r="D495" s="144" t="s">
        <v>143</v>
      </c>
      <c r="E495" s="155" t="s">
        <v>1</v>
      </c>
      <c r="F495" s="156" t="s">
        <v>8</v>
      </c>
      <c r="H495" s="157">
        <v>12</v>
      </c>
      <c r="I495" s="158"/>
      <c r="L495" s="154"/>
      <c r="M495" s="159"/>
      <c r="T495" s="160"/>
      <c r="AT495" s="155" t="s">
        <v>143</v>
      </c>
      <c r="AU495" s="155" t="s">
        <v>90</v>
      </c>
      <c r="AV495" s="13" t="s">
        <v>90</v>
      </c>
      <c r="AW495" s="13" t="s">
        <v>36</v>
      </c>
      <c r="AX495" s="13" t="s">
        <v>80</v>
      </c>
      <c r="AY495" s="155" t="s">
        <v>132</v>
      </c>
    </row>
    <row r="496" spans="2:65" s="14" customFormat="1" ht="11.25">
      <c r="B496" s="161"/>
      <c r="D496" s="144" t="s">
        <v>143</v>
      </c>
      <c r="E496" s="162" t="s">
        <v>1</v>
      </c>
      <c r="F496" s="163" t="s">
        <v>146</v>
      </c>
      <c r="H496" s="164">
        <v>12</v>
      </c>
      <c r="I496" s="165"/>
      <c r="L496" s="161"/>
      <c r="M496" s="166"/>
      <c r="T496" s="167"/>
      <c r="AT496" s="162" t="s">
        <v>143</v>
      </c>
      <c r="AU496" s="162" t="s">
        <v>90</v>
      </c>
      <c r="AV496" s="14" t="s">
        <v>139</v>
      </c>
      <c r="AW496" s="14" t="s">
        <v>36</v>
      </c>
      <c r="AX496" s="14" t="s">
        <v>88</v>
      </c>
      <c r="AY496" s="162" t="s">
        <v>132</v>
      </c>
    </row>
    <row r="497" spans="2:65" s="1" customFormat="1" ht="24.2" customHeight="1">
      <c r="B497" s="31"/>
      <c r="C497" s="169" t="s">
        <v>474</v>
      </c>
      <c r="D497" s="169" t="s">
        <v>249</v>
      </c>
      <c r="E497" s="170" t="s">
        <v>461</v>
      </c>
      <c r="F497" s="171" t="s">
        <v>462</v>
      </c>
      <c r="G497" s="172" t="s">
        <v>257</v>
      </c>
      <c r="H497" s="173">
        <v>12</v>
      </c>
      <c r="I497" s="174"/>
      <c r="J497" s="175">
        <f>ROUND(I497*H497,2)</f>
        <v>0</v>
      </c>
      <c r="K497" s="171" t="s">
        <v>138</v>
      </c>
      <c r="L497" s="176"/>
      <c r="M497" s="177" t="s">
        <v>1</v>
      </c>
      <c r="N497" s="178" t="s">
        <v>45</v>
      </c>
      <c r="P497" s="140">
        <f>O497*H497</f>
        <v>0</v>
      </c>
      <c r="Q497" s="140">
        <v>6.9999999999999999E-4</v>
      </c>
      <c r="R497" s="140">
        <f>Q497*H497</f>
        <v>8.3999999999999995E-3</v>
      </c>
      <c r="S497" s="140">
        <v>0</v>
      </c>
      <c r="T497" s="141">
        <f>S497*H497</f>
        <v>0</v>
      </c>
      <c r="AR497" s="142" t="s">
        <v>185</v>
      </c>
      <c r="AT497" s="142" t="s">
        <v>249</v>
      </c>
      <c r="AU497" s="142" t="s">
        <v>90</v>
      </c>
      <c r="AY497" s="16" t="s">
        <v>132</v>
      </c>
      <c r="BE497" s="143">
        <f>IF(N497="základní",J497,0)</f>
        <v>0</v>
      </c>
      <c r="BF497" s="143">
        <f>IF(N497="snížená",J497,0)</f>
        <v>0</v>
      </c>
      <c r="BG497" s="143">
        <f>IF(N497="zákl. přenesená",J497,0)</f>
        <v>0</v>
      </c>
      <c r="BH497" s="143">
        <f>IF(N497="sníž. přenesená",J497,0)</f>
        <v>0</v>
      </c>
      <c r="BI497" s="143">
        <f>IF(N497="nulová",J497,0)</f>
        <v>0</v>
      </c>
      <c r="BJ497" s="16" t="s">
        <v>88</v>
      </c>
      <c r="BK497" s="143">
        <f>ROUND(I497*H497,2)</f>
        <v>0</v>
      </c>
      <c r="BL497" s="16" t="s">
        <v>139</v>
      </c>
      <c r="BM497" s="142" t="s">
        <v>475</v>
      </c>
    </row>
    <row r="498" spans="2:65" s="1" customFormat="1" ht="19.5">
      <c r="B498" s="31"/>
      <c r="D498" s="144" t="s">
        <v>141</v>
      </c>
      <c r="F498" s="145" t="s">
        <v>462</v>
      </c>
      <c r="I498" s="146"/>
      <c r="L498" s="31"/>
      <c r="M498" s="147"/>
      <c r="T498" s="55"/>
      <c r="AT498" s="16" t="s">
        <v>141</v>
      </c>
      <c r="AU498" s="16" t="s">
        <v>90</v>
      </c>
    </row>
    <row r="499" spans="2:65" s="12" customFormat="1" ht="11.25">
      <c r="B499" s="148"/>
      <c r="D499" s="144" t="s">
        <v>143</v>
      </c>
      <c r="E499" s="149" t="s">
        <v>1</v>
      </c>
      <c r="F499" s="150" t="s">
        <v>464</v>
      </c>
      <c r="H499" s="149" t="s">
        <v>1</v>
      </c>
      <c r="I499" s="151"/>
      <c r="L499" s="148"/>
      <c r="M499" s="152"/>
      <c r="T499" s="153"/>
      <c r="AT499" s="149" t="s">
        <v>143</v>
      </c>
      <c r="AU499" s="149" t="s">
        <v>90</v>
      </c>
      <c r="AV499" s="12" t="s">
        <v>88</v>
      </c>
      <c r="AW499" s="12" t="s">
        <v>36</v>
      </c>
      <c r="AX499" s="12" t="s">
        <v>80</v>
      </c>
      <c r="AY499" s="149" t="s">
        <v>132</v>
      </c>
    </row>
    <row r="500" spans="2:65" s="13" customFormat="1" ht="11.25">
      <c r="B500" s="154"/>
      <c r="D500" s="144" t="s">
        <v>143</v>
      </c>
      <c r="E500" s="155" t="s">
        <v>1</v>
      </c>
      <c r="F500" s="156" t="s">
        <v>8</v>
      </c>
      <c r="H500" s="157">
        <v>12</v>
      </c>
      <c r="I500" s="158"/>
      <c r="L500" s="154"/>
      <c r="M500" s="159"/>
      <c r="T500" s="160"/>
      <c r="AT500" s="155" t="s">
        <v>143</v>
      </c>
      <c r="AU500" s="155" t="s">
        <v>90</v>
      </c>
      <c r="AV500" s="13" t="s">
        <v>90</v>
      </c>
      <c r="AW500" s="13" t="s">
        <v>36</v>
      </c>
      <c r="AX500" s="13" t="s">
        <v>80</v>
      </c>
      <c r="AY500" s="155" t="s">
        <v>132</v>
      </c>
    </row>
    <row r="501" spans="2:65" s="14" customFormat="1" ht="11.25">
      <c r="B501" s="161"/>
      <c r="D501" s="144" t="s">
        <v>143</v>
      </c>
      <c r="E501" s="162" t="s">
        <v>1</v>
      </c>
      <c r="F501" s="163" t="s">
        <v>146</v>
      </c>
      <c r="H501" s="164">
        <v>12</v>
      </c>
      <c r="I501" s="165"/>
      <c r="L501" s="161"/>
      <c r="M501" s="166"/>
      <c r="T501" s="167"/>
      <c r="AT501" s="162" t="s">
        <v>143</v>
      </c>
      <c r="AU501" s="162" t="s">
        <v>90</v>
      </c>
      <c r="AV501" s="14" t="s">
        <v>139</v>
      </c>
      <c r="AW501" s="14" t="s">
        <v>36</v>
      </c>
      <c r="AX501" s="14" t="s">
        <v>88</v>
      </c>
      <c r="AY501" s="162" t="s">
        <v>132</v>
      </c>
    </row>
    <row r="502" spans="2:65" s="1" customFormat="1" ht="21.75" customHeight="1">
      <c r="B502" s="31"/>
      <c r="C502" s="169" t="s">
        <v>476</v>
      </c>
      <c r="D502" s="169" t="s">
        <v>249</v>
      </c>
      <c r="E502" s="170" t="s">
        <v>477</v>
      </c>
      <c r="F502" s="171" t="s">
        <v>478</v>
      </c>
      <c r="G502" s="172" t="s">
        <v>257</v>
      </c>
      <c r="H502" s="173">
        <v>12</v>
      </c>
      <c r="I502" s="174"/>
      <c r="J502" s="175">
        <f>ROUND(I502*H502,2)</f>
        <v>0</v>
      </c>
      <c r="K502" s="171" t="s">
        <v>1</v>
      </c>
      <c r="L502" s="176"/>
      <c r="M502" s="177" t="s">
        <v>1</v>
      </c>
      <c r="N502" s="178" t="s">
        <v>45</v>
      </c>
      <c r="P502" s="140">
        <f>O502*H502</f>
        <v>0</v>
      </c>
      <c r="Q502" s="140">
        <v>6.9999999999999999E-4</v>
      </c>
      <c r="R502" s="140">
        <f>Q502*H502</f>
        <v>8.3999999999999995E-3</v>
      </c>
      <c r="S502" s="140">
        <v>0</v>
      </c>
      <c r="T502" s="141">
        <f>S502*H502</f>
        <v>0</v>
      </c>
      <c r="AR502" s="142" t="s">
        <v>185</v>
      </c>
      <c r="AT502" s="142" t="s">
        <v>249</v>
      </c>
      <c r="AU502" s="142" t="s">
        <v>90</v>
      </c>
      <c r="AY502" s="16" t="s">
        <v>132</v>
      </c>
      <c r="BE502" s="143">
        <f>IF(N502="základní",J502,0)</f>
        <v>0</v>
      </c>
      <c r="BF502" s="143">
        <f>IF(N502="snížená",J502,0)</f>
        <v>0</v>
      </c>
      <c r="BG502" s="143">
        <f>IF(N502="zákl. přenesená",J502,0)</f>
        <v>0</v>
      </c>
      <c r="BH502" s="143">
        <f>IF(N502="sníž. přenesená",J502,0)</f>
        <v>0</v>
      </c>
      <c r="BI502" s="143">
        <f>IF(N502="nulová",J502,0)</f>
        <v>0</v>
      </c>
      <c r="BJ502" s="16" t="s">
        <v>88</v>
      </c>
      <c r="BK502" s="143">
        <f>ROUND(I502*H502,2)</f>
        <v>0</v>
      </c>
      <c r="BL502" s="16" t="s">
        <v>139</v>
      </c>
      <c r="BM502" s="142" t="s">
        <v>479</v>
      </c>
    </row>
    <row r="503" spans="2:65" s="1" customFormat="1" ht="11.25">
      <c r="B503" s="31"/>
      <c r="D503" s="144" t="s">
        <v>141</v>
      </c>
      <c r="F503" s="145" t="s">
        <v>478</v>
      </c>
      <c r="I503" s="146"/>
      <c r="L503" s="31"/>
      <c r="M503" s="147"/>
      <c r="T503" s="55"/>
      <c r="AT503" s="16" t="s">
        <v>141</v>
      </c>
      <c r="AU503" s="16" t="s">
        <v>90</v>
      </c>
    </row>
    <row r="504" spans="2:65" s="12" customFormat="1" ht="11.25">
      <c r="B504" s="148"/>
      <c r="D504" s="144" t="s">
        <v>143</v>
      </c>
      <c r="E504" s="149" t="s">
        <v>1</v>
      </c>
      <c r="F504" s="150" t="s">
        <v>464</v>
      </c>
      <c r="H504" s="149" t="s">
        <v>1</v>
      </c>
      <c r="I504" s="151"/>
      <c r="L504" s="148"/>
      <c r="M504" s="152"/>
      <c r="T504" s="153"/>
      <c r="AT504" s="149" t="s">
        <v>143</v>
      </c>
      <c r="AU504" s="149" t="s">
        <v>90</v>
      </c>
      <c r="AV504" s="12" t="s">
        <v>88</v>
      </c>
      <c r="AW504" s="12" t="s">
        <v>36</v>
      </c>
      <c r="AX504" s="12" t="s">
        <v>80</v>
      </c>
      <c r="AY504" s="149" t="s">
        <v>132</v>
      </c>
    </row>
    <row r="505" spans="2:65" s="13" customFormat="1" ht="11.25">
      <c r="B505" s="154"/>
      <c r="D505" s="144" t="s">
        <v>143</v>
      </c>
      <c r="E505" s="155" t="s">
        <v>1</v>
      </c>
      <c r="F505" s="156" t="s">
        <v>8</v>
      </c>
      <c r="H505" s="157">
        <v>12</v>
      </c>
      <c r="I505" s="158"/>
      <c r="L505" s="154"/>
      <c r="M505" s="159"/>
      <c r="T505" s="160"/>
      <c r="AT505" s="155" t="s">
        <v>143</v>
      </c>
      <c r="AU505" s="155" t="s">
        <v>90</v>
      </c>
      <c r="AV505" s="13" t="s">
        <v>90</v>
      </c>
      <c r="AW505" s="13" t="s">
        <v>36</v>
      </c>
      <c r="AX505" s="13" t="s">
        <v>80</v>
      </c>
      <c r="AY505" s="155" t="s">
        <v>132</v>
      </c>
    </row>
    <row r="506" spans="2:65" s="14" customFormat="1" ht="11.25">
      <c r="B506" s="161"/>
      <c r="D506" s="144" t="s">
        <v>143</v>
      </c>
      <c r="E506" s="162" t="s">
        <v>1</v>
      </c>
      <c r="F506" s="163" t="s">
        <v>146</v>
      </c>
      <c r="H506" s="164">
        <v>12</v>
      </c>
      <c r="I506" s="165"/>
      <c r="L506" s="161"/>
      <c r="M506" s="166"/>
      <c r="T506" s="167"/>
      <c r="AT506" s="162" t="s">
        <v>143</v>
      </c>
      <c r="AU506" s="162" t="s">
        <v>90</v>
      </c>
      <c r="AV506" s="14" t="s">
        <v>139</v>
      </c>
      <c r="AW506" s="14" t="s">
        <v>36</v>
      </c>
      <c r="AX506" s="14" t="s">
        <v>88</v>
      </c>
      <c r="AY506" s="162" t="s">
        <v>132</v>
      </c>
    </row>
    <row r="507" spans="2:65" s="1" customFormat="1" ht="33" customHeight="1">
      <c r="B507" s="31"/>
      <c r="C507" s="131" t="s">
        <v>480</v>
      </c>
      <c r="D507" s="131" t="s">
        <v>134</v>
      </c>
      <c r="E507" s="132" t="s">
        <v>481</v>
      </c>
      <c r="F507" s="133" t="s">
        <v>482</v>
      </c>
      <c r="G507" s="134" t="s">
        <v>257</v>
      </c>
      <c r="H507" s="135">
        <v>3</v>
      </c>
      <c r="I507" s="136"/>
      <c r="J507" s="137">
        <f>ROUND(I507*H507,2)</f>
        <v>0</v>
      </c>
      <c r="K507" s="133" t="s">
        <v>138</v>
      </c>
      <c r="L507" s="31"/>
      <c r="M507" s="138" t="s">
        <v>1</v>
      </c>
      <c r="N507" s="139" t="s">
        <v>45</v>
      </c>
      <c r="P507" s="140">
        <f>O507*H507</f>
        <v>0</v>
      </c>
      <c r="Q507" s="140">
        <v>2.8700000000000002E-3</v>
      </c>
      <c r="R507" s="140">
        <f>Q507*H507</f>
        <v>8.6099999999999996E-3</v>
      </c>
      <c r="S507" s="140">
        <v>0</v>
      </c>
      <c r="T507" s="141">
        <f>S507*H507</f>
        <v>0</v>
      </c>
      <c r="AR507" s="142" t="s">
        <v>139</v>
      </c>
      <c r="AT507" s="142" t="s">
        <v>134</v>
      </c>
      <c r="AU507" s="142" t="s">
        <v>90</v>
      </c>
      <c r="AY507" s="16" t="s">
        <v>132</v>
      </c>
      <c r="BE507" s="143">
        <f>IF(N507="základní",J507,0)</f>
        <v>0</v>
      </c>
      <c r="BF507" s="143">
        <f>IF(N507="snížená",J507,0)</f>
        <v>0</v>
      </c>
      <c r="BG507" s="143">
        <f>IF(N507="zákl. přenesená",J507,0)</f>
        <v>0</v>
      </c>
      <c r="BH507" s="143">
        <f>IF(N507="sníž. přenesená",J507,0)</f>
        <v>0</v>
      </c>
      <c r="BI507" s="143">
        <f>IF(N507="nulová",J507,0)</f>
        <v>0</v>
      </c>
      <c r="BJ507" s="16" t="s">
        <v>88</v>
      </c>
      <c r="BK507" s="143">
        <f>ROUND(I507*H507,2)</f>
        <v>0</v>
      </c>
      <c r="BL507" s="16" t="s">
        <v>139</v>
      </c>
      <c r="BM507" s="142" t="s">
        <v>483</v>
      </c>
    </row>
    <row r="508" spans="2:65" s="1" customFormat="1" ht="19.5">
      <c r="B508" s="31"/>
      <c r="D508" s="144" t="s">
        <v>141</v>
      </c>
      <c r="F508" s="145" t="s">
        <v>484</v>
      </c>
      <c r="I508" s="146"/>
      <c r="L508" s="31"/>
      <c r="M508" s="147"/>
      <c r="T508" s="55"/>
      <c r="AT508" s="16" t="s">
        <v>141</v>
      </c>
      <c r="AU508" s="16" t="s">
        <v>90</v>
      </c>
    </row>
    <row r="509" spans="2:65" s="12" customFormat="1" ht="11.25">
      <c r="B509" s="148"/>
      <c r="D509" s="144" t="s">
        <v>143</v>
      </c>
      <c r="E509" s="149" t="s">
        <v>1</v>
      </c>
      <c r="F509" s="150" t="s">
        <v>485</v>
      </c>
      <c r="H509" s="149" t="s">
        <v>1</v>
      </c>
      <c r="I509" s="151"/>
      <c r="L509" s="148"/>
      <c r="M509" s="152"/>
      <c r="T509" s="153"/>
      <c r="AT509" s="149" t="s">
        <v>143</v>
      </c>
      <c r="AU509" s="149" t="s">
        <v>90</v>
      </c>
      <c r="AV509" s="12" t="s">
        <v>88</v>
      </c>
      <c r="AW509" s="12" t="s">
        <v>36</v>
      </c>
      <c r="AX509" s="12" t="s">
        <v>80</v>
      </c>
      <c r="AY509" s="149" t="s">
        <v>132</v>
      </c>
    </row>
    <row r="510" spans="2:65" s="13" customFormat="1" ht="11.25">
      <c r="B510" s="154"/>
      <c r="D510" s="144" t="s">
        <v>143</v>
      </c>
      <c r="E510" s="155" t="s">
        <v>1</v>
      </c>
      <c r="F510" s="156" t="s">
        <v>156</v>
      </c>
      <c r="H510" s="157">
        <v>3</v>
      </c>
      <c r="I510" s="158"/>
      <c r="L510" s="154"/>
      <c r="M510" s="159"/>
      <c r="T510" s="160"/>
      <c r="AT510" s="155" t="s">
        <v>143</v>
      </c>
      <c r="AU510" s="155" t="s">
        <v>90</v>
      </c>
      <c r="AV510" s="13" t="s">
        <v>90</v>
      </c>
      <c r="AW510" s="13" t="s">
        <v>36</v>
      </c>
      <c r="AX510" s="13" t="s">
        <v>80</v>
      </c>
      <c r="AY510" s="155" t="s">
        <v>132</v>
      </c>
    </row>
    <row r="511" spans="2:65" s="14" customFormat="1" ht="11.25">
      <c r="B511" s="161"/>
      <c r="D511" s="144" t="s">
        <v>143</v>
      </c>
      <c r="E511" s="162" t="s">
        <v>1</v>
      </c>
      <c r="F511" s="163" t="s">
        <v>146</v>
      </c>
      <c r="H511" s="164">
        <v>3</v>
      </c>
      <c r="I511" s="165"/>
      <c r="L511" s="161"/>
      <c r="M511" s="166"/>
      <c r="T511" s="167"/>
      <c r="AT511" s="162" t="s">
        <v>143</v>
      </c>
      <c r="AU511" s="162" t="s">
        <v>90</v>
      </c>
      <c r="AV511" s="14" t="s">
        <v>139</v>
      </c>
      <c r="AW511" s="14" t="s">
        <v>36</v>
      </c>
      <c r="AX511" s="14" t="s">
        <v>88</v>
      </c>
      <c r="AY511" s="162" t="s">
        <v>132</v>
      </c>
    </row>
    <row r="512" spans="2:65" s="1" customFormat="1" ht="24.2" customHeight="1">
      <c r="B512" s="31"/>
      <c r="C512" s="169" t="s">
        <v>486</v>
      </c>
      <c r="D512" s="169" t="s">
        <v>249</v>
      </c>
      <c r="E512" s="170" t="s">
        <v>487</v>
      </c>
      <c r="F512" s="171" t="s">
        <v>488</v>
      </c>
      <c r="G512" s="172" t="s">
        <v>257</v>
      </c>
      <c r="H512" s="173">
        <v>3.03</v>
      </c>
      <c r="I512" s="174"/>
      <c r="J512" s="175">
        <f>ROUND(I512*H512,2)</f>
        <v>0</v>
      </c>
      <c r="K512" s="171" t="s">
        <v>138</v>
      </c>
      <c r="L512" s="176"/>
      <c r="M512" s="177" t="s">
        <v>1</v>
      </c>
      <c r="N512" s="178" t="s">
        <v>45</v>
      </c>
      <c r="P512" s="140">
        <f>O512*H512</f>
        <v>0</v>
      </c>
      <c r="Q512" s="140">
        <v>5.7799999999999997E-2</v>
      </c>
      <c r="R512" s="140">
        <f>Q512*H512</f>
        <v>0.17513399999999998</v>
      </c>
      <c r="S512" s="140">
        <v>0</v>
      </c>
      <c r="T512" s="141">
        <f>S512*H512</f>
        <v>0</v>
      </c>
      <c r="AR512" s="142" t="s">
        <v>185</v>
      </c>
      <c r="AT512" s="142" t="s">
        <v>249</v>
      </c>
      <c r="AU512" s="142" t="s">
        <v>90</v>
      </c>
      <c r="AY512" s="16" t="s">
        <v>132</v>
      </c>
      <c r="BE512" s="143">
        <f>IF(N512="základní",J512,0)</f>
        <v>0</v>
      </c>
      <c r="BF512" s="143">
        <f>IF(N512="snížená",J512,0)</f>
        <v>0</v>
      </c>
      <c r="BG512" s="143">
        <f>IF(N512="zákl. přenesená",J512,0)</f>
        <v>0</v>
      </c>
      <c r="BH512" s="143">
        <f>IF(N512="sníž. přenesená",J512,0)</f>
        <v>0</v>
      </c>
      <c r="BI512" s="143">
        <f>IF(N512="nulová",J512,0)</f>
        <v>0</v>
      </c>
      <c r="BJ512" s="16" t="s">
        <v>88</v>
      </c>
      <c r="BK512" s="143">
        <f>ROUND(I512*H512,2)</f>
        <v>0</v>
      </c>
      <c r="BL512" s="16" t="s">
        <v>139</v>
      </c>
      <c r="BM512" s="142" t="s">
        <v>489</v>
      </c>
    </row>
    <row r="513" spans="2:65" s="1" customFormat="1" ht="19.5">
      <c r="B513" s="31"/>
      <c r="D513" s="144" t="s">
        <v>141</v>
      </c>
      <c r="F513" s="145" t="s">
        <v>488</v>
      </c>
      <c r="I513" s="146"/>
      <c r="L513" s="31"/>
      <c r="M513" s="147"/>
      <c r="T513" s="55"/>
      <c r="AT513" s="16" t="s">
        <v>141</v>
      </c>
      <c r="AU513" s="16" t="s">
        <v>90</v>
      </c>
    </row>
    <row r="514" spans="2:65" s="12" customFormat="1" ht="11.25">
      <c r="B514" s="148"/>
      <c r="D514" s="144" t="s">
        <v>143</v>
      </c>
      <c r="E514" s="149" t="s">
        <v>1</v>
      </c>
      <c r="F514" s="150" t="s">
        <v>485</v>
      </c>
      <c r="H514" s="149" t="s">
        <v>1</v>
      </c>
      <c r="I514" s="151"/>
      <c r="L514" s="148"/>
      <c r="M514" s="152"/>
      <c r="T514" s="153"/>
      <c r="AT514" s="149" t="s">
        <v>143</v>
      </c>
      <c r="AU514" s="149" t="s">
        <v>90</v>
      </c>
      <c r="AV514" s="12" t="s">
        <v>88</v>
      </c>
      <c r="AW514" s="12" t="s">
        <v>36</v>
      </c>
      <c r="AX514" s="12" t="s">
        <v>80</v>
      </c>
      <c r="AY514" s="149" t="s">
        <v>132</v>
      </c>
    </row>
    <row r="515" spans="2:65" s="13" customFormat="1" ht="11.25">
      <c r="B515" s="154"/>
      <c r="D515" s="144" t="s">
        <v>143</v>
      </c>
      <c r="E515" s="155" t="s">
        <v>1</v>
      </c>
      <c r="F515" s="156" t="s">
        <v>156</v>
      </c>
      <c r="H515" s="157">
        <v>3</v>
      </c>
      <c r="I515" s="158"/>
      <c r="L515" s="154"/>
      <c r="M515" s="159"/>
      <c r="T515" s="160"/>
      <c r="AT515" s="155" t="s">
        <v>143</v>
      </c>
      <c r="AU515" s="155" t="s">
        <v>90</v>
      </c>
      <c r="AV515" s="13" t="s">
        <v>90</v>
      </c>
      <c r="AW515" s="13" t="s">
        <v>36</v>
      </c>
      <c r="AX515" s="13" t="s">
        <v>80</v>
      </c>
      <c r="AY515" s="155" t="s">
        <v>132</v>
      </c>
    </row>
    <row r="516" spans="2:65" s="14" customFormat="1" ht="11.25">
      <c r="B516" s="161"/>
      <c r="D516" s="144" t="s">
        <v>143</v>
      </c>
      <c r="E516" s="162" t="s">
        <v>1</v>
      </c>
      <c r="F516" s="163" t="s">
        <v>146</v>
      </c>
      <c r="H516" s="164">
        <v>3</v>
      </c>
      <c r="I516" s="165"/>
      <c r="L516" s="161"/>
      <c r="M516" s="166"/>
      <c r="T516" s="167"/>
      <c r="AT516" s="162" t="s">
        <v>143</v>
      </c>
      <c r="AU516" s="162" t="s">
        <v>90</v>
      </c>
      <c r="AV516" s="14" t="s">
        <v>139</v>
      </c>
      <c r="AW516" s="14" t="s">
        <v>36</v>
      </c>
      <c r="AX516" s="14" t="s">
        <v>88</v>
      </c>
      <c r="AY516" s="162" t="s">
        <v>132</v>
      </c>
    </row>
    <row r="517" spans="2:65" s="13" customFormat="1" ht="11.25">
      <c r="B517" s="154"/>
      <c r="D517" s="144" t="s">
        <v>143</v>
      </c>
      <c r="F517" s="156" t="s">
        <v>490</v>
      </c>
      <c r="H517" s="157">
        <v>3.03</v>
      </c>
      <c r="I517" s="158"/>
      <c r="L517" s="154"/>
      <c r="M517" s="159"/>
      <c r="T517" s="160"/>
      <c r="AT517" s="155" t="s">
        <v>143</v>
      </c>
      <c r="AU517" s="155" t="s">
        <v>90</v>
      </c>
      <c r="AV517" s="13" t="s">
        <v>90</v>
      </c>
      <c r="AW517" s="13" t="s">
        <v>4</v>
      </c>
      <c r="AX517" s="13" t="s">
        <v>88</v>
      </c>
      <c r="AY517" s="155" t="s">
        <v>132</v>
      </c>
    </row>
    <row r="518" spans="2:65" s="1" customFormat="1" ht="33" customHeight="1">
      <c r="B518" s="31"/>
      <c r="C518" s="131" t="s">
        <v>491</v>
      </c>
      <c r="D518" s="131" t="s">
        <v>134</v>
      </c>
      <c r="E518" s="132" t="s">
        <v>492</v>
      </c>
      <c r="F518" s="133" t="s">
        <v>493</v>
      </c>
      <c r="G518" s="134" t="s">
        <v>257</v>
      </c>
      <c r="H518" s="135">
        <v>2</v>
      </c>
      <c r="I518" s="136"/>
      <c r="J518" s="137">
        <f>ROUND(I518*H518,2)</f>
        <v>0</v>
      </c>
      <c r="K518" s="133" t="s">
        <v>138</v>
      </c>
      <c r="L518" s="31"/>
      <c r="M518" s="138" t="s">
        <v>1</v>
      </c>
      <c r="N518" s="139" t="s">
        <v>45</v>
      </c>
      <c r="P518" s="140">
        <f>O518*H518</f>
        <v>0</v>
      </c>
      <c r="Q518" s="140">
        <v>5.4200000000000003E-3</v>
      </c>
      <c r="R518" s="140">
        <f>Q518*H518</f>
        <v>1.0840000000000001E-2</v>
      </c>
      <c r="S518" s="140">
        <v>0</v>
      </c>
      <c r="T518" s="141">
        <f>S518*H518</f>
        <v>0</v>
      </c>
      <c r="AR518" s="142" t="s">
        <v>139</v>
      </c>
      <c r="AT518" s="142" t="s">
        <v>134</v>
      </c>
      <c r="AU518" s="142" t="s">
        <v>90</v>
      </c>
      <c r="AY518" s="16" t="s">
        <v>132</v>
      </c>
      <c r="BE518" s="143">
        <f>IF(N518="základní",J518,0)</f>
        <v>0</v>
      </c>
      <c r="BF518" s="143">
        <f>IF(N518="snížená",J518,0)</f>
        <v>0</v>
      </c>
      <c r="BG518" s="143">
        <f>IF(N518="zákl. přenesená",J518,0)</f>
        <v>0</v>
      </c>
      <c r="BH518" s="143">
        <f>IF(N518="sníž. přenesená",J518,0)</f>
        <v>0</v>
      </c>
      <c r="BI518" s="143">
        <f>IF(N518="nulová",J518,0)</f>
        <v>0</v>
      </c>
      <c r="BJ518" s="16" t="s">
        <v>88</v>
      </c>
      <c r="BK518" s="143">
        <f>ROUND(I518*H518,2)</f>
        <v>0</v>
      </c>
      <c r="BL518" s="16" t="s">
        <v>139</v>
      </c>
      <c r="BM518" s="142" t="s">
        <v>494</v>
      </c>
    </row>
    <row r="519" spans="2:65" s="1" customFormat="1" ht="19.5">
      <c r="B519" s="31"/>
      <c r="D519" s="144" t="s">
        <v>141</v>
      </c>
      <c r="F519" s="145" t="s">
        <v>495</v>
      </c>
      <c r="I519" s="146"/>
      <c r="L519" s="31"/>
      <c r="M519" s="147"/>
      <c r="T519" s="55"/>
      <c r="AT519" s="16" t="s">
        <v>141</v>
      </c>
      <c r="AU519" s="16" t="s">
        <v>90</v>
      </c>
    </row>
    <row r="520" spans="2:65" s="12" customFormat="1" ht="11.25">
      <c r="B520" s="148"/>
      <c r="D520" s="144" t="s">
        <v>143</v>
      </c>
      <c r="E520" s="149" t="s">
        <v>1</v>
      </c>
      <c r="F520" s="150" t="s">
        <v>485</v>
      </c>
      <c r="H520" s="149" t="s">
        <v>1</v>
      </c>
      <c r="I520" s="151"/>
      <c r="L520" s="148"/>
      <c r="M520" s="152"/>
      <c r="T520" s="153"/>
      <c r="AT520" s="149" t="s">
        <v>143</v>
      </c>
      <c r="AU520" s="149" t="s">
        <v>90</v>
      </c>
      <c r="AV520" s="12" t="s">
        <v>88</v>
      </c>
      <c r="AW520" s="12" t="s">
        <v>36</v>
      </c>
      <c r="AX520" s="12" t="s">
        <v>80</v>
      </c>
      <c r="AY520" s="149" t="s">
        <v>132</v>
      </c>
    </row>
    <row r="521" spans="2:65" s="13" customFormat="1" ht="11.25">
      <c r="B521" s="154"/>
      <c r="D521" s="144" t="s">
        <v>143</v>
      </c>
      <c r="E521" s="155" t="s">
        <v>1</v>
      </c>
      <c r="F521" s="156" t="s">
        <v>90</v>
      </c>
      <c r="H521" s="157">
        <v>2</v>
      </c>
      <c r="I521" s="158"/>
      <c r="L521" s="154"/>
      <c r="M521" s="159"/>
      <c r="T521" s="160"/>
      <c r="AT521" s="155" t="s">
        <v>143</v>
      </c>
      <c r="AU521" s="155" t="s">
        <v>90</v>
      </c>
      <c r="AV521" s="13" t="s">
        <v>90</v>
      </c>
      <c r="AW521" s="13" t="s">
        <v>36</v>
      </c>
      <c r="AX521" s="13" t="s">
        <v>80</v>
      </c>
      <c r="AY521" s="155" t="s">
        <v>132</v>
      </c>
    </row>
    <row r="522" spans="2:65" s="14" customFormat="1" ht="11.25">
      <c r="B522" s="161"/>
      <c r="D522" s="144" t="s">
        <v>143</v>
      </c>
      <c r="E522" s="162" t="s">
        <v>1</v>
      </c>
      <c r="F522" s="163" t="s">
        <v>146</v>
      </c>
      <c r="H522" s="164">
        <v>2</v>
      </c>
      <c r="I522" s="165"/>
      <c r="L522" s="161"/>
      <c r="M522" s="166"/>
      <c r="T522" s="167"/>
      <c r="AT522" s="162" t="s">
        <v>143</v>
      </c>
      <c r="AU522" s="162" t="s">
        <v>90</v>
      </c>
      <c r="AV522" s="14" t="s">
        <v>139</v>
      </c>
      <c r="AW522" s="14" t="s">
        <v>36</v>
      </c>
      <c r="AX522" s="14" t="s">
        <v>88</v>
      </c>
      <c r="AY522" s="162" t="s">
        <v>132</v>
      </c>
    </row>
    <row r="523" spans="2:65" s="1" customFormat="1" ht="24.2" customHeight="1">
      <c r="B523" s="31"/>
      <c r="C523" s="169" t="s">
        <v>496</v>
      </c>
      <c r="D523" s="169" t="s">
        <v>249</v>
      </c>
      <c r="E523" s="170" t="s">
        <v>497</v>
      </c>
      <c r="F523" s="171" t="s">
        <v>498</v>
      </c>
      <c r="G523" s="172" t="s">
        <v>257</v>
      </c>
      <c r="H523" s="173">
        <v>2.02</v>
      </c>
      <c r="I523" s="174"/>
      <c r="J523" s="175">
        <f>ROUND(I523*H523,2)</f>
        <v>0</v>
      </c>
      <c r="K523" s="171" t="s">
        <v>138</v>
      </c>
      <c r="L523" s="176"/>
      <c r="M523" s="177" t="s">
        <v>1</v>
      </c>
      <c r="N523" s="178" t="s">
        <v>45</v>
      </c>
      <c r="P523" s="140">
        <f>O523*H523</f>
        <v>0</v>
      </c>
      <c r="Q523" s="140">
        <v>8.2299999999999998E-2</v>
      </c>
      <c r="R523" s="140">
        <f>Q523*H523</f>
        <v>0.166246</v>
      </c>
      <c r="S523" s="140">
        <v>0</v>
      </c>
      <c r="T523" s="141">
        <f>S523*H523</f>
        <v>0</v>
      </c>
      <c r="AR523" s="142" t="s">
        <v>185</v>
      </c>
      <c r="AT523" s="142" t="s">
        <v>249</v>
      </c>
      <c r="AU523" s="142" t="s">
        <v>90</v>
      </c>
      <c r="AY523" s="16" t="s">
        <v>132</v>
      </c>
      <c r="BE523" s="143">
        <f>IF(N523="základní",J523,0)</f>
        <v>0</v>
      </c>
      <c r="BF523" s="143">
        <f>IF(N523="snížená",J523,0)</f>
        <v>0</v>
      </c>
      <c r="BG523" s="143">
        <f>IF(N523="zákl. přenesená",J523,0)</f>
        <v>0</v>
      </c>
      <c r="BH523" s="143">
        <f>IF(N523="sníž. přenesená",J523,0)</f>
        <v>0</v>
      </c>
      <c r="BI523" s="143">
        <f>IF(N523="nulová",J523,0)</f>
        <v>0</v>
      </c>
      <c r="BJ523" s="16" t="s">
        <v>88</v>
      </c>
      <c r="BK523" s="143">
        <f>ROUND(I523*H523,2)</f>
        <v>0</v>
      </c>
      <c r="BL523" s="16" t="s">
        <v>139</v>
      </c>
      <c r="BM523" s="142" t="s">
        <v>499</v>
      </c>
    </row>
    <row r="524" spans="2:65" s="1" customFormat="1" ht="19.5">
      <c r="B524" s="31"/>
      <c r="D524" s="144" t="s">
        <v>141</v>
      </c>
      <c r="F524" s="145" t="s">
        <v>498</v>
      </c>
      <c r="I524" s="146"/>
      <c r="L524" s="31"/>
      <c r="M524" s="147"/>
      <c r="T524" s="55"/>
      <c r="AT524" s="16" t="s">
        <v>141</v>
      </c>
      <c r="AU524" s="16" t="s">
        <v>90</v>
      </c>
    </row>
    <row r="525" spans="2:65" s="12" customFormat="1" ht="11.25">
      <c r="B525" s="148"/>
      <c r="D525" s="144" t="s">
        <v>143</v>
      </c>
      <c r="E525" s="149" t="s">
        <v>1</v>
      </c>
      <c r="F525" s="150" t="s">
        <v>485</v>
      </c>
      <c r="H525" s="149" t="s">
        <v>1</v>
      </c>
      <c r="I525" s="151"/>
      <c r="L525" s="148"/>
      <c r="M525" s="152"/>
      <c r="T525" s="153"/>
      <c r="AT525" s="149" t="s">
        <v>143</v>
      </c>
      <c r="AU525" s="149" t="s">
        <v>90</v>
      </c>
      <c r="AV525" s="12" t="s">
        <v>88</v>
      </c>
      <c r="AW525" s="12" t="s">
        <v>36</v>
      </c>
      <c r="AX525" s="12" t="s">
        <v>80</v>
      </c>
      <c r="AY525" s="149" t="s">
        <v>132</v>
      </c>
    </row>
    <row r="526" spans="2:65" s="13" customFormat="1" ht="11.25">
      <c r="B526" s="154"/>
      <c r="D526" s="144" t="s">
        <v>143</v>
      </c>
      <c r="E526" s="155" t="s">
        <v>1</v>
      </c>
      <c r="F526" s="156" t="s">
        <v>90</v>
      </c>
      <c r="H526" s="157">
        <v>2</v>
      </c>
      <c r="I526" s="158"/>
      <c r="L526" s="154"/>
      <c r="M526" s="159"/>
      <c r="T526" s="160"/>
      <c r="AT526" s="155" t="s">
        <v>143</v>
      </c>
      <c r="AU526" s="155" t="s">
        <v>90</v>
      </c>
      <c r="AV526" s="13" t="s">
        <v>90</v>
      </c>
      <c r="AW526" s="13" t="s">
        <v>36</v>
      </c>
      <c r="AX526" s="13" t="s">
        <v>80</v>
      </c>
      <c r="AY526" s="155" t="s">
        <v>132</v>
      </c>
    </row>
    <row r="527" spans="2:65" s="14" customFormat="1" ht="11.25">
      <c r="B527" s="161"/>
      <c r="D527" s="144" t="s">
        <v>143</v>
      </c>
      <c r="E527" s="162" t="s">
        <v>1</v>
      </c>
      <c r="F527" s="163" t="s">
        <v>146</v>
      </c>
      <c r="H527" s="164">
        <v>2</v>
      </c>
      <c r="I527" s="165"/>
      <c r="L527" s="161"/>
      <c r="M527" s="166"/>
      <c r="T527" s="167"/>
      <c r="AT527" s="162" t="s">
        <v>143</v>
      </c>
      <c r="AU527" s="162" t="s">
        <v>90</v>
      </c>
      <c r="AV527" s="14" t="s">
        <v>139</v>
      </c>
      <c r="AW527" s="14" t="s">
        <v>36</v>
      </c>
      <c r="AX527" s="14" t="s">
        <v>88</v>
      </c>
      <c r="AY527" s="162" t="s">
        <v>132</v>
      </c>
    </row>
    <row r="528" spans="2:65" s="13" customFormat="1" ht="11.25">
      <c r="B528" s="154"/>
      <c r="D528" s="144" t="s">
        <v>143</v>
      </c>
      <c r="F528" s="156" t="s">
        <v>500</v>
      </c>
      <c r="H528" s="157">
        <v>2.02</v>
      </c>
      <c r="I528" s="158"/>
      <c r="L528" s="154"/>
      <c r="M528" s="159"/>
      <c r="T528" s="160"/>
      <c r="AT528" s="155" t="s">
        <v>143</v>
      </c>
      <c r="AU528" s="155" t="s">
        <v>90</v>
      </c>
      <c r="AV528" s="13" t="s">
        <v>90</v>
      </c>
      <c r="AW528" s="13" t="s">
        <v>4</v>
      </c>
      <c r="AX528" s="13" t="s">
        <v>88</v>
      </c>
      <c r="AY528" s="155" t="s">
        <v>132</v>
      </c>
    </row>
    <row r="529" spans="2:65" s="1" customFormat="1" ht="24.2" customHeight="1">
      <c r="B529" s="31"/>
      <c r="C529" s="131" t="s">
        <v>459</v>
      </c>
      <c r="D529" s="131" t="s">
        <v>134</v>
      </c>
      <c r="E529" s="132" t="s">
        <v>501</v>
      </c>
      <c r="F529" s="133" t="s">
        <v>502</v>
      </c>
      <c r="G529" s="134" t="s">
        <v>257</v>
      </c>
      <c r="H529" s="135">
        <v>3</v>
      </c>
      <c r="I529" s="136"/>
      <c r="J529" s="137">
        <f>ROUND(I529*H529,2)</f>
        <v>0</v>
      </c>
      <c r="K529" s="133" t="s">
        <v>138</v>
      </c>
      <c r="L529" s="31"/>
      <c r="M529" s="138" t="s">
        <v>1</v>
      </c>
      <c r="N529" s="139" t="s">
        <v>45</v>
      </c>
      <c r="P529" s="140">
        <f>O529*H529</f>
        <v>0</v>
      </c>
      <c r="Q529" s="140">
        <v>1.67E-3</v>
      </c>
      <c r="R529" s="140">
        <f>Q529*H529</f>
        <v>5.0100000000000006E-3</v>
      </c>
      <c r="S529" s="140">
        <v>0</v>
      </c>
      <c r="T529" s="141">
        <f>S529*H529</f>
        <v>0</v>
      </c>
      <c r="AR529" s="142" t="s">
        <v>139</v>
      </c>
      <c r="AT529" s="142" t="s">
        <v>134</v>
      </c>
      <c r="AU529" s="142" t="s">
        <v>90</v>
      </c>
      <c r="AY529" s="16" t="s">
        <v>132</v>
      </c>
      <c r="BE529" s="143">
        <f>IF(N529="základní",J529,0)</f>
        <v>0</v>
      </c>
      <c r="BF529" s="143">
        <f>IF(N529="snížená",J529,0)</f>
        <v>0</v>
      </c>
      <c r="BG529" s="143">
        <f>IF(N529="zákl. přenesená",J529,0)</f>
        <v>0</v>
      </c>
      <c r="BH529" s="143">
        <f>IF(N529="sníž. přenesená",J529,0)</f>
        <v>0</v>
      </c>
      <c r="BI529" s="143">
        <f>IF(N529="nulová",J529,0)</f>
        <v>0</v>
      </c>
      <c r="BJ529" s="16" t="s">
        <v>88</v>
      </c>
      <c r="BK529" s="143">
        <f>ROUND(I529*H529,2)</f>
        <v>0</v>
      </c>
      <c r="BL529" s="16" t="s">
        <v>139</v>
      </c>
      <c r="BM529" s="142" t="s">
        <v>503</v>
      </c>
    </row>
    <row r="530" spans="2:65" s="1" customFormat="1" ht="29.25">
      <c r="B530" s="31"/>
      <c r="D530" s="144" t="s">
        <v>141</v>
      </c>
      <c r="F530" s="145" t="s">
        <v>504</v>
      </c>
      <c r="I530" s="146"/>
      <c r="L530" s="31"/>
      <c r="M530" s="147"/>
      <c r="T530" s="55"/>
      <c r="AT530" s="16" t="s">
        <v>141</v>
      </c>
      <c r="AU530" s="16" t="s">
        <v>90</v>
      </c>
    </row>
    <row r="531" spans="2:65" s="12" customFormat="1" ht="11.25">
      <c r="B531" s="148"/>
      <c r="D531" s="144" t="s">
        <v>143</v>
      </c>
      <c r="E531" s="149" t="s">
        <v>1</v>
      </c>
      <c r="F531" s="150" t="s">
        <v>485</v>
      </c>
      <c r="H531" s="149" t="s">
        <v>1</v>
      </c>
      <c r="I531" s="151"/>
      <c r="L531" s="148"/>
      <c r="M531" s="152"/>
      <c r="T531" s="153"/>
      <c r="AT531" s="149" t="s">
        <v>143</v>
      </c>
      <c r="AU531" s="149" t="s">
        <v>90</v>
      </c>
      <c r="AV531" s="12" t="s">
        <v>88</v>
      </c>
      <c r="AW531" s="12" t="s">
        <v>36</v>
      </c>
      <c r="AX531" s="12" t="s">
        <v>80</v>
      </c>
      <c r="AY531" s="149" t="s">
        <v>132</v>
      </c>
    </row>
    <row r="532" spans="2:65" s="13" customFormat="1" ht="11.25">
      <c r="B532" s="154"/>
      <c r="D532" s="144" t="s">
        <v>143</v>
      </c>
      <c r="E532" s="155" t="s">
        <v>1</v>
      </c>
      <c r="F532" s="156" t="s">
        <v>505</v>
      </c>
      <c r="H532" s="157">
        <v>3</v>
      </c>
      <c r="I532" s="158"/>
      <c r="L532" s="154"/>
      <c r="M532" s="159"/>
      <c r="T532" s="160"/>
      <c r="AT532" s="155" t="s">
        <v>143</v>
      </c>
      <c r="AU532" s="155" t="s">
        <v>90</v>
      </c>
      <c r="AV532" s="13" t="s">
        <v>90</v>
      </c>
      <c r="AW532" s="13" t="s">
        <v>36</v>
      </c>
      <c r="AX532" s="13" t="s">
        <v>80</v>
      </c>
      <c r="AY532" s="155" t="s">
        <v>132</v>
      </c>
    </row>
    <row r="533" spans="2:65" s="14" customFormat="1" ht="11.25">
      <c r="B533" s="161"/>
      <c r="D533" s="144" t="s">
        <v>143</v>
      </c>
      <c r="E533" s="162" t="s">
        <v>1</v>
      </c>
      <c r="F533" s="163" t="s">
        <v>146</v>
      </c>
      <c r="H533" s="164">
        <v>3</v>
      </c>
      <c r="I533" s="165"/>
      <c r="L533" s="161"/>
      <c r="M533" s="166"/>
      <c r="T533" s="167"/>
      <c r="AT533" s="162" t="s">
        <v>143</v>
      </c>
      <c r="AU533" s="162" t="s">
        <v>90</v>
      </c>
      <c r="AV533" s="14" t="s">
        <v>139</v>
      </c>
      <c r="AW533" s="14" t="s">
        <v>36</v>
      </c>
      <c r="AX533" s="14" t="s">
        <v>88</v>
      </c>
      <c r="AY533" s="162" t="s">
        <v>132</v>
      </c>
    </row>
    <row r="534" spans="2:65" s="1" customFormat="1" ht="24.2" customHeight="1">
      <c r="B534" s="31"/>
      <c r="C534" s="169" t="s">
        <v>506</v>
      </c>
      <c r="D534" s="169" t="s">
        <v>249</v>
      </c>
      <c r="E534" s="170" t="s">
        <v>507</v>
      </c>
      <c r="F534" s="171" t="s">
        <v>508</v>
      </c>
      <c r="G534" s="172" t="s">
        <v>257</v>
      </c>
      <c r="H534" s="173">
        <v>1</v>
      </c>
      <c r="I534" s="174"/>
      <c r="J534" s="175">
        <f>ROUND(I534*H534,2)</f>
        <v>0</v>
      </c>
      <c r="K534" s="171" t="s">
        <v>138</v>
      </c>
      <c r="L534" s="176"/>
      <c r="M534" s="177" t="s">
        <v>1</v>
      </c>
      <c r="N534" s="178" t="s">
        <v>45</v>
      </c>
      <c r="P534" s="140">
        <f>O534*H534</f>
        <v>0</v>
      </c>
      <c r="Q534" s="140">
        <v>8.0000000000000002E-3</v>
      </c>
      <c r="R534" s="140">
        <f>Q534*H534</f>
        <v>8.0000000000000002E-3</v>
      </c>
      <c r="S534" s="140">
        <v>0</v>
      </c>
      <c r="T534" s="141">
        <f>S534*H534</f>
        <v>0</v>
      </c>
      <c r="AR534" s="142" t="s">
        <v>185</v>
      </c>
      <c r="AT534" s="142" t="s">
        <v>249</v>
      </c>
      <c r="AU534" s="142" t="s">
        <v>90</v>
      </c>
      <c r="AY534" s="16" t="s">
        <v>132</v>
      </c>
      <c r="BE534" s="143">
        <f>IF(N534="základní",J534,0)</f>
        <v>0</v>
      </c>
      <c r="BF534" s="143">
        <f>IF(N534="snížená",J534,0)</f>
        <v>0</v>
      </c>
      <c r="BG534" s="143">
        <f>IF(N534="zákl. přenesená",J534,0)</f>
        <v>0</v>
      </c>
      <c r="BH534" s="143">
        <f>IF(N534="sníž. přenesená",J534,0)</f>
        <v>0</v>
      </c>
      <c r="BI534" s="143">
        <f>IF(N534="nulová",J534,0)</f>
        <v>0</v>
      </c>
      <c r="BJ534" s="16" t="s">
        <v>88</v>
      </c>
      <c r="BK534" s="143">
        <f>ROUND(I534*H534,2)</f>
        <v>0</v>
      </c>
      <c r="BL534" s="16" t="s">
        <v>139</v>
      </c>
      <c r="BM534" s="142" t="s">
        <v>509</v>
      </c>
    </row>
    <row r="535" spans="2:65" s="1" customFormat="1" ht="19.5">
      <c r="B535" s="31"/>
      <c r="D535" s="144" t="s">
        <v>141</v>
      </c>
      <c r="F535" s="145" t="s">
        <v>508</v>
      </c>
      <c r="I535" s="146"/>
      <c r="L535" s="31"/>
      <c r="M535" s="147"/>
      <c r="T535" s="55"/>
      <c r="AT535" s="16" t="s">
        <v>141</v>
      </c>
      <c r="AU535" s="16" t="s">
        <v>90</v>
      </c>
    </row>
    <row r="536" spans="2:65" s="12" customFormat="1" ht="11.25">
      <c r="B536" s="148"/>
      <c r="D536" s="144" t="s">
        <v>143</v>
      </c>
      <c r="E536" s="149" t="s">
        <v>1</v>
      </c>
      <c r="F536" s="150" t="s">
        <v>485</v>
      </c>
      <c r="H536" s="149" t="s">
        <v>1</v>
      </c>
      <c r="I536" s="151"/>
      <c r="L536" s="148"/>
      <c r="M536" s="152"/>
      <c r="T536" s="153"/>
      <c r="AT536" s="149" t="s">
        <v>143</v>
      </c>
      <c r="AU536" s="149" t="s">
        <v>90</v>
      </c>
      <c r="AV536" s="12" t="s">
        <v>88</v>
      </c>
      <c r="AW536" s="12" t="s">
        <v>36</v>
      </c>
      <c r="AX536" s="12" t="s">
        <v>80</v>
      </c>
      <c r="AY536" s="149" t="s">
        <v>132</v>
      </c>
    </row>
    <row r="537" spans="2:65" s="13" customFormat="1" ht="11.25">
      <c r="B537" s="154"/>
      <c r="D537" s="144" t="s">
        <v>143</v>
      </c>
      <c r="E537" s="155" t="s">
        <v>1</v>
      </c>
      <c r="F537" s="156" t="s">
        <v>88</v>
      </c>
      <c r="H537" s="157">
        <v>1</v>
      </c>
      <c r="I537" s="158"/>
      <c r="L537" s="154"/>
      <c r="M537" s="159"/>
      <c r="T537" s="160"/>
      <c r="AT537" s="155" t="s">
        <v>143</v>
      </c>
      <c r="AU537" s="155" t="s">
        <v>90</v>
      </c>
      <c r="AV537" s="13" t="s">
        <v>90</v>
      </c>
      <c r="AW537" s="13" t="s">
        <v>36</v>
      </c>
      <c r="AX537" s="13" t="s">
        <v>80</v>
      </c>
      <c r="AY537" s="155" t="s">
        <v>132</v>
      </c>
    </row>
    <row r="538" spans="2:65" s="14" customFormat="1" ht="11.25">
      <c r="B538" s="161"/>
      <c r="D538" s="144" t="s">
        <v>143</v>
      </c>
      <c r="E538" s="162" t="s">
        <v>1</v>
      </c>
      <c r="F538" s="163" t="s">
        <v>146</v>
      </c>
      <c r="H538" s="164">
        <v>1</v>
      </c>
      <c r="I538" s="165"/>
      <c r="L538" s="161"/>
      <c r="M538" s="166"/>
      <c r="T538" s="167"/>
      <c r="AT538" s="162" t="s">
        <v>143</v>
      </c>
      <c r="AU538" s="162" t="s">
        <v>90</v>
      </c>
      <c r="AV538" s="14" t="s">
        <v>139</v>
      </c>
      <c r="AW538" s="14" t="s">
        <v>36</v>
      </c>
      <c r="AX538" s="14" t="s">
        <v>88</v>
      </c>
      <c r="AY538" s="162" t="s">
        <v>132</v>
      </c>
    </row>
    <row r="539" spans="2:65" s="1" customFormat="1" ht="24.2" customHeight="1">
      <c r="B539" s="31"/>
      <c r="C539" s="169" t="s">
        <v>510</v>
      </c>
      <c r="D539" s="169" t="s">
        <v>249</v>
      </c>
      <c r="E539" s="170" t="s">
        <v>511</v>
      </c>
      <c r="F539" s="171" t="s">
        <v>512</v>
      </c>
      <c r="G539" s="172" t="s">
        <v>257</v>
      </c>
      <c r="H539" s="173">
        <v>1</v>
      </c>
      <c r="I539" s="174"/>
      <c r="J539" s="175">
        <f>ROUND(I539*H539,2)</f>
        <v>0</v>
      </c>
      <c r="K539" s="171" t="s">
        <v>138</v>
      </c>
      <c r="L539" s="176"/>
      <c r="M539" s="177" t="s">
        <v>1</v>
      </c>
      <c r="N539" s="178" t="s">
        <v>45</v>
      </c>
      <c r="P539" s="140">
        <f>O539*H539</f>
        <v>0</v>
      </c>
      <c r="Q539" s="140">
        <v>1.2200000000000001E-2</v>
      </c>
      <c r="R539" s="140">
        <f>Q539*H539</f>
        <v>1.2200000000000001E-2</v>
      </c>
      <c r="S539" s="140">
        <v>0</v>
      </c>
      <c r="T539" s="141">
        <f>S539*H539</f>
        <v>0</v>
      </c>
      <c r="AR539" s="142" t="s">
        <v>185</v>
      </c>
      <c r="AT539" s="142" t="s">
        <v>249</v>
      </c>
      <c r="AU539" s="142" t="s">
        <v>90</v>
      </c>
      <c r="AY539" s="16" t="s">
        <v>132</v>
      </c>
      <c r="BE539" s="143">
        <f>IF(N539="základní",J539,0)</f>
        <v>0</v>
      </c>
      <c r="BF539" s="143">
        <f>IF(N539="snížená",J539,0)</f>
        <v>0</v>
      </c>
      <c r="BG539" s="143">
        <f>IF(N539="zákl. přenesená",J539,0)</f>
        <v>0</v>
      </c>
      <c r="BH539" s="143">
        <f>IF(N539="sníž. přenesená",J539,0)</f>
        <v>0</v>
      </c>
      <c r="BI539" s="143">
        <f>IF(N539="nulová",J539,0)</f>
        <v>0</v>
      </c>
      <c r="BJ539" s="16" t="s">
        <v>88</v>
      </c>
      <c r="BK539" s="143">
        <f>ROUND(I539*H539,2)</f>
        <v>0</v>
      </c>
      <c r="BL539" s="16" t="s">
        <v>139</v>
      </c>
      <c r="BM539" s="142" t="s">
        <v>513</v>
      </c>
    </row>
    <row r="540" spans="2:65" s="1" customFormat="1" ht="19.5">
      <c r="B540" s="31"/>
      <c r="D540" s="144" t="s">
        <v>141</v>
      </c>
      <c r="F540" s="145" t="s">
        <v>512</v>
      </c>
      <c r="I540" s="146"/>
      <c r="L540" s="31"/>
      <c r="M540" s="147"/>
      <c r="T540" s="55"/>
      <c r="AT540" s="16" t="s">
        <v>141</v>
      </c>
      <c r="AU540" s="16" t="s">
        <v>90</v>
      </c>
    </row>
    <row r="541" spans="2:65" s="12" customFormat="1" ht="11.25">
      <c r="B541" s="148"/>
      <c r="D541" s="144" t="s">
        <v>143</v>
      </c>
      <c r="E541" s="149" t="s">
        <v>1</v>
      </c>
      <c r="F541" s="150" t="s">
        <v>485</v>
      </c>
      <c r="H541" s="149" t="s">
        <v>1</v>
      </c>
      <c r="I541" s="151"/>
      <c r="L541" s="148"/>
      <c r="M541" s="152"/>
      <c r="T541" s="153"/>
      <c r="AT541" s="149" t="s">
        <v>143</v>
      </c>
      <c r="AU541" s="149" t="s">
        <v>90</v>
      </c>
      <c r="AV541" s="12" t="s">
        <v>88</v>
      </c>
      <c r="AW541" s="12" t="s">
        <v>36</v>
      </c>
      <c r="AX541" s="12" t="s">
        <v>80</v>
      </c>
      <c r="AY541" s="149" t="s">
        <v>132</v>
      </c>
    </row>
    <row r="542" spans="2:65" s="13" customFormat="1" ht="11.25">
      <c r="B542" s="154"/>
      <c r="D542" s="144" t="s">
        <v>143</v>
      </c>
      <c r="E542" s="155" t="s">
        <v>1</v>
      </c>
      <c r="F542" s="156" t="s">
        <v>88</v>
      </c>
      <c r="H542" s="157">
        <v>1</v>
      </c>
      <c r="I542" s="158"/>
      <c r="L542" s="154"/>
      <c r="M542" s="159"/>
      <c r="T542" s="160"/>
      <c r="AT542" s="155" t="s">
        <v>143</v>
      </c>
      <c r="AU542" s="155" t="s">
        <v>90</v>
      </c>
      <c r="AV542" s="13" t="s">
        <v>90</v>
      </c>
      <c r="AW542" s="13" t="s">
        <v>36</v>
      </c>
      <c r="AX542" s="13" t="s">
        <v>80</v>
      </c>
      <c r="AY542" s="155" t="s">
        <v>132</v>
      </c>
    </row>
    <row r="543" spans="2:65" s="14" customFormat="1" ht="11.25">
      <c r="B543" s="161"/>
      <c r="D543" s="144" t="s">
        <v>143</v>
      </c>
      <c r="E543" s="162" t="s">
        <v>1</v>
      </c>
      <c r="F543" s="163" t="s">
        <v>146</v>
      </c>
      <c r="H543" s="164">
        <v>1</v>
      </c>
      <c r="I543" s="165"/>
      <c r="L543" s="161"/>
      <c r="M543" s="166"/>
      <c r="T543" s="167"/>
      <c r="AT543" s="162" t="s">
        <v>143</v>
      </c>
      <c r="AU543" s="162" t="s">
        <v>90</v>
      </c>
      <c r="AV543" s="14" t="s">
        <v>139</v>
      </c>
      <c r="AW543" s="14" t="s">
        <v>36</v>
      </c>
      <c r="AX543" s="14" t="s">
        <v>88</v>
      </c>
      <c r="AY543" s="162" t="s">
        <v>132</v>
      </c>
    </row>
    <row r="544" spans="2:65" s="1" customFormat="1" ht="24.2" customHeight="1">
      <c r="B544" s="31"/>
      <c r="C544" s="131" t="s">
        <v>514</v>
      </c>
      <c r="D544" s="131" t="s">
        <v>134</v>
      </c>
      <c r="E544" s="132" t="s">
        <v>515</v>
      </c>
      <c r="F544" s="133" t="s">
        <v>516</v>
      </c>
      <c r="G544" s="134" t="s">
        <v>257</v>
      </c>
      <c r="H544" s="135">
        <v>1</v>
      </c>
      <c r="I544" s="136"/>
      <c r="J544" s="137">
        <f>ROUND(I544*H544,2)</f>
        <v>0</v>
      </c>
      <c r="K544" s="133" t="s">
        <v>138</v>
      </c>
      <c r="L544" s="31"/>
      <c r="M544" s="138" t="s">
        <v>1</v>
      </c>
      <c r="N544" s="139" t="s">
        <v>45</v>
      </c>
      <c r="P544" s="140">
        <f>O544*H544</f>
        <v>0</v>
      </c>
      <c r="Q544" s="140">
        <v>0</v>
      </c>
      <c r="R544" s="140">
        <f>Q544*H544</f>
        <v>0</v>
      </c>
      <c r="S544" s="140">
        <v>0</v>
      </c>
      <c r="T544" s="141">
        <f>S544*H544</f>
        <v>0</v>
      </c>
      <c r="AR544" s="142" t="s">
        <v>139</v>
      </c>
      <c r="AT544" s="142" t="s">
        <v>134</v>
      </c>
      <c r="AU544" s="142" t="s">
        <v>90</v>
      </c>
      <c r="AY544" s="16" t="s">
        <v>132</v>
      </c>
      <c r="BE544" s="143">
        <f>IF(N544="základní",J544,0)</f>
        <v>0</v>
      </c>
      <c r="BF544" s="143">
        <f>IF(N544="snížená",J544,0)</f>
        <v>0</v>
      </c>
      <c r="BG544" s="143">
        <f>IF(N544="zákl. přenesená",J544,0)</f>
        <v>0</v>
      </c>
      <c r="BH544" s="143">
        <f>IF(N544="sníž. přenesená",J544,0)</f>
        <v>0</v>
      </c>
      <c r="BI544" s="143">
        <f>IF(N544="nulová",J544,0)</f>
        <v>0</v>
      </c>
      <c r="BJ544" s="16" t="s">
        <v>88</v>
      </c>
      <c r="BK544" s="143">
        <f>ROUND(I544*H544,2)</f>
        <v>0</v>
      </c>
      <c r="BL544" s="16" t="s">
        <v>139</v>
      </c>
      <c r="BM544" s="142" t="s">
        <v>517</v>
      </c>
    </row>
    <row r="545" spans="2:65" s="1" customFormat="1" ht="29.25">
      <c r="B545" s="31"/>
      <c r="D545" s="144" t="s">
        <v>141</v>
      </c>
      <c r="F545" s="145" t="s">
        <v>518</v>
      </c>
      <c r="I545" s="146"/>
      <c r="L545" s="31"/>
      <c r="M545" s="147"/>
      <c r="T545" s="55"/>
      <c r="AT545" s="16" t="s">
        <v>141</v>
      </c>
      <c r="AU545" s="16" t="s">
        <v>90</v>
      </c>
    </row>
    <row r="546" spans="2:65" s="12" customFormat="1" ht="11.25">
      <c r="B546" s="148"/>
      <c r="D546" s="144" t="s">
        <v>143</v>
      </c>
      <c r="E546" s="149" t="s">
        <v>1</v>
      </c>
      <c r="F546" s="150" t="s">
        <v>485</v>
      </c>
      <c r="H546" s="149" t="s">
        <v>1</v>
      </c>
      <c r="I546" s="151"/>
      <c r="L546" s="148"/>
      <c r="M546" s="152"/>
      <c r="T546" s="153"/>
      <c r="AT546" s="149" t="s">
        <v>143</v>
      </c>
      <c r="AU546" s="149" t="s">
        <v>90</v>
      </c>
      <c r="AV546" s="12" t="s">
        <v>88</v>
      </c>
      <c r="AW546" s="12" t="s">
        <v>36</v>
      </c>
      <c r="AX546" s="12" t="s">
        <v>80</v>
      </c>
      <c r="AY546" s="149" t="s">
        <v>132</v>
      </c>
    </row>
    <row r="547" spans="2:65" s="13" customFormat="1" ht="11.25">
      <c r="B547" s="154"/>
      <c r="D547" s="144" t="s">
        <v>143</v>
      </c>
      <c r="E547" s="155" t="s">
        <v>1</v>
      </c>
      <c r="F547" s="156" t="s">
        <v>88</v>
      </c>
      <c r="H547" s="157">
        <v>1</v>
      </c>
      <c r="I547" s="158"/>
      <c r="L547" s="154"/>
      <c r="M547" s="159"/>
      <c r="T547" s="160"/>
      <c r="AT547" s="155" t="s">
        <v>143</v>
      </c>
      <c r="AU547" s="155" t="s">
        <v>90</v>
      </c>
      <c r="AV547" s="13" t="s">
        <v>90</v>
      </c>
      <c r="AW547" s="13" t="s">
        <v>36</v>
      </c>
      <c r="AX547" s="13" t="s">
        <v>80</v>
      </c>
      <c r="AY547" s="155" t="s">
        <v>132</v>
      </c>
    </row>
    <row r="548" spans="2:65" s="14" customFormat="1" ht="11.25">
      <c r="B548" s="161"/>
      <c r="D548" s="144" t="s">
        <v>143</v>
      </c>
      <c r="E548" s="162" t="s">
        <v>1</v>
      </c>
      <c r="F548" s="163" t="s">
        <v>146</v>
      </c>
      <c r="H548" s="164">
        <v>1</v>
      </c>
      <c r="I548" s="165"/>
      <c r="L548" s="161"/>
      <c r="M548" s="166"/>
      <c r="T548" s="167"/>
      <c r="AT548" s="162" t="s">
        <v>143</v>
      </c>
      <c r="AU548" s="162" t="s">
        <v>90</v>
      </c>
      <c r="AV548" s="14" t="s">
        <v>139</v>
      </c>
      <c r="AW548" s="14" t="s">
        <v>36</v>
      </c>
      <c r="AX548" s="14" t="s">
        <v>88</v>
      </c>
      <c r="AY548" s="162" t="s">
        <v>132</v>
      </c>
    </row>
    <row r="549" spans="2:65" s="1" customFormat="1" ht="24.2" customHeight="1">
      <c r="B549" s="31"/>
      <c r="C549" s="169" t="s">
        <v>519</v>
      </c>
      <c r="D549" s="169" t="s">
        <v>249</v>
      </c>
      <c r="E549" s="170" t="s">
        <v>520</v>
      </c>
      <c r="F549" s="171" t="s">
        <v>521</v>
      </c>
      <c r="G549" s="172" t="s">
        <v>257</v>
      </c>
      <c r="H549" s="173">
        <v>1</v>
      </c>
      <c r="I549" s="174"/>
      <c r="J549" s="175">
        <f>ROUND(I549*H549,2)</f>
        <v>0</v>
      </c>
      <c r="K549" s="171" t="s">
        <v>1</v>
      </c>
      <c r="L549" s="176"/>
      <c r="M549" s="177" t="s">
        <v>1</v>
      </c>
      <c r="N549" s="178" t="s">
        <v>45</v>
      </c>
      <c r="P549" s="140">
        <f>O549*H549</f>
        <v>0</v>
      </c>
      <c r="Q549" s="140">
        <v>3.7000000000000002E-3</v>
      </c>
      <c r="R549" s="140">
        <f>Q549*H549</f>
        <v>3.7000000000000002E-3</v>
      </c>
      <c r="S549" s="140">
        <v>0</v>
      </c>
      <c r="T549" s="141">
        <f>S549*H549</f>
        <v>0</v>
      </c>
      <c r="AR549" s="142" t="s">
        <v>185</v>
      </c>
      <c r="AT549" s="142" t="s">
        <v>249</v>
      </c>
      <c r="AU549" s="142" t="s">
        <v>90</v>
      </c>
      <c r="AY549" s="16" t="s">
        <v>132</v>
      </c>
      <c r="BE549" s="143">
        <f>IF(N549="základní",J549,0)</f>
        <v>0</v>
      </c>
      <c r="BF549" s="143">
        <f>IF(N549="snížená",J549,0)</f>
        <v>0</v>
      </c>
      <c r="BG549" s="143">
        <f>IF(N549="zákl. přenesená",J549,0)</f>
        <v>0</v>
      </c>
      <c r="BH549" s="143">
        <f>IF(N549="sníž. přenesená",J549,0)</f>
        <v>0</v>
      </c>
      <c r="BI549" s="143">
        <f>IF(N549="nulová",J549,0)</f>
        <v>0</v>
      </c>
      <c r="BJ549" s="16" t="s">
        <v>88</v>
      </c>
      <c r="BK549" s="143">
        <f>ROUND(I549*H549,2)</f>
        <v>0</v>
      </c>
      <c r="BL549" s="16" t="s">
        <v>139</v>
      </c>
      <c r="BM549" s="142" t="s">
        <v>522</v>
      </c>
    </row>
    <row r="550" spans="2:65" s="1" customFormat="1" ht="11.25">
      <c r="B550" s="31"/>
      <c r="D550" s="144" t="s">
        <v>141</v>
      </c>
      <c r="F550" s="145" t="s">
        <v>521</v>
      </c>
      <c r="I550" s="146"/>
      <c r="L550" s="31"/>
      <c r="M550" s="147"/>
      <c r="T550" s="55"/>
      <c r="AT550" s="16" t="s">
        <v>141</v>
      </c>
      <c r="AU550" s="16" t="s">
        <v>90</v>
      </c>
    </row>
    <row r="551" spans="2:65" s="12" customFormat="1" ht="11.25">
      <c r="B551" s="148"/>
      <c r="D551" s="144" t="s">
        <v>143</v>
      </c>
      <c r="E551" s="149" t="s">
        <v>1</v>
      </c>
      <c r="F551" s="150" t="s">
        <v>485</v>
      </c>
      <c r="H551" s="149" t="s">
        <v>1</v>
      </c>
      <c r="I551" s="151"/>
      <c r="L551" s="148"/>
      <c r="M551" s="152"/>
      <c r="T551" s="153"/>
      <c r="AT551" s="149" t="s">
        <v>143</v>
      </c>
      <c r="AU551" s="149" t="s">
        <v>90</v>
      </c>
      <c r="AV551" s="12" t="s">
        <v>88</v>
      </c>
      <c r="AW551" s="12" t="s">
        <v>36</v>
      </c>
      <c r="AX551" s="12" t="s">
        <v>80</v>
      </c>
      <c r="AY551" s="149" t="s">
        <v>132</v>
      </c>
    </row>
    <row r="552" spans="2:65" s="13" customFormat="1" ht="11.25">
      <c r="B552" s="154"/>
      <c r="D552" s="144" t="s">
        <v>143</v>
      </c>
      <c r="E552" s="155" t="s">
        <v>1</v>
      </c>
      <c r="F552" s="156" t="s">
        <v>88</v>
      </c>
      <c r="H552" s="157">
        <v>1</v>
      </c>
      <c r="I552" s="158"/>
      <c r="L552" s="154"/>
      <c r="M552" s="159"/>
      <c r="T552" s="160"/>
      <c r="AT552" s="155" t="s">
        <v>143</v>
      </c>
      <c r="AU552" s="155" t="s">
        <v>90</v>
      </c>
      <c r="AV552" s="13" t="s">
        <v>90</v>
      </c>
      <c r="AW552" s="13" t="s">
        <v>36</v>
      </c>
      <c r="AX552" s="13" t="s">
        <v>80</v>
      </c>
      <c r="AY552" s="155" t="s">
        <v>132</v>
      </c>
    </row>
    <row r="553" spans="2:65" s="14" customFormat="1" ht="11.25">
      <c r="B553" s="161"/>
      <c r="D553" s="144" t="s">
        <v>143</v>
      </c>
      <c r="E553" s="162" t="s">
        <v>1</v>
      </c>
      <c r="F553" s="163" t="s">
        <v>146</v>
      </c>
      <c r="H553" s="164">
        <v>1</v>
      </c>
      <c r="I553" s="165"/>
      <c r="L553" s="161"/>
      <c r="M553" s="166"/>
      <c r="T553" s="167"/>
      <c r="AT553" s="162" t="s">
        <v>143</v>
      </c>
      <c r="AU553" s="162" t="s">
        <v>90</v>
      </c>
      <c r="AV553" s="14" t="s">
        <v>139</v>
      </c>
      <c r="AW553" s="14" t="s">
        <v>36</v>
      </c>
      <c r="AX553" s="14" t="s">
        <v>88</v>
      </c>
      <c r="AY553" s="162" t="s">
        <v>132</v>
      </c>
    </row>
    <row r="554" spans="2:65" s="1" customFormat="1" ht="24.2" customHeight="1">
      <c r="B554" s="31"/>
      <c r="C554" s="131" t="s">
        <v>523</v>
      </c>
      <c r="D554" s="131" t="s">
        <v>134</v>
      </c>
      <c r="E554" s="132" t="s">
        <v>524</v>
      </c>
      <c r="F554" s="133" t="s">
        <v>525</v>
      </c>
      <c r="G554" s="134" t="s">
        <v>257</v>
      </c>
      <c r="H554" s="135">
        <v>6</v>
      </c>
      <c r="I554" s="136"/>
      <c r="J554" s="137">
        <f>ROUND(I554*H554,2)</f>
        <v>0</v>
      </c>
      <c r="K554" s="133" t="s">
        <v>138</v>
      </c>
      <c r="L554" s="31"/>
      <c r="M554" s="138" t="s">
        <v>1</v>
      </c>
      <c r="N554" s="139" t="s">
        <v>45</v>
      </c>
      <c r="P554" s="140">
        <f>O554*H554</f>
        <v>0</v>
      </c>
      <c r="Q554" s="140">
        <v>0</v>
      </c>
      <c r="R554" s="140">
        <f>Q554*H554</f>
        <v>0</v>
      </c>
      <c r="S554" s="140">
        <v>0</v>
      </c>
      <c r="T554" s="141">
        <f>S554*H554</f>
        <v>0</v>
      </c>
      <c r="AR554" s="142" t="s">
        <v>139</v>
      </c>
      <c r="AT554" s="142" t="s">
        <v>134</v>
      </c>
      <c r="AU554" s="142" t="s">
        <v>90</v>
      </c>
      <c r="AY554" s="16" t="s">
        <v>132</v>
      </c>
      <c r="BE554" s="143">
        <f>IF(N554="základní",J554,0)</f>
        <v>0</v>
      </c>
      <c r="BF554" s="143">
        <f>IF(N554="snížená",J554,0)</f>
        <v>0</v>
      </c>
      <c r="BG554" s="143">
        <f>IF(N554="zákl. přenesená",J554,0)</f>
        <v>0</v>
      </c>
      <c r="BH554" s="143">
        <f>IF(N554="sníž. přenesená",J554,0)</f>
        <v>0</v>
      </c>
      <c r="BI554" s="143">
        <f>IF(N554="nulová",J554,0)</f>
        <v>0</v>
      </c>
      <c r="BJ554" s="16" t="s">
        <v>88</v>
      </c>
      <c r="BK554" s="143">
        <f>ROUND(I554*H554,2)</f>
        <v>0</v>
      </c>
      <c r="BL554" s="16" t="s">
        <v>139</v>
      </c>
      <c r="BM554" s="142" t="s">
        <v>526</v>
      </c>
    </row>
    <row r="555" spans="2:65" s="1" customFormat="1" ht="29.25">
      <c r="B555" s="31"/>
      <c r="D555" s="144" t="s">
        <v>141</v>
      </c>
      <c r="F555" s="145" t="s">
        <v>527</v>
      </c>
      <c r="I555" s="146"/>
      <c r="L555" s="31"/>
      <c r="M555" s="147"/>
      <c r="T555" s="55"/>
      <c r="AT555" s="16" t="s">
        <v>141</v>
      </c>
      <c r="AU555" s="16" t="s">
        <v>90</v>
      </c>
    </row>
    <row r="556" spans="2:65" s="12" customFormat="1" ht="11.25">
      <c r="B556" s="148"/>
      <c r="D556" s="144" t="s">
        <v>143</v>
      </c>
      <c r="E556" s="149" t="s">
        <v>1</v>
      </c>
      <c r="F556" s="150" t="s">
        <v>485</v>
      </c>
      <c r="H556" s="149" t="s">
        <v>1</v>
      </c>
      <c r="I556" s="151"/>
      <c r="L556" s="148"/>
      <c r="M556" s="152"/>
      <c r="T556" s="153"/>
      <c r="AT556" s="149" t="s">
        <v>143</v>
      </c>
      <c r="AU556" s="149" t="s">
        <v>90</v>
      </c>
      <c r="AV556" s="12" t="s">
        <v>88</v>
      </c>
      <c r="AW556" s="12" t="s">
        <v>36</v>
      </c>
      <c r="AX556" s="12" t="s">
        <v>80</v>
      </c>
      <c r="AY556" s="149" t="s">
        <v>132</v>
      </c>
    </row>
    <row r="557" spans="2:65" s="13" customFormat="1" ht="11.25">
      <c r="B557" s="154"/>
      <c r="D557" s="144" t="s">
        <v>143</v>
      </c>
      <c r="E557" s="155" t="s">
        <v>1</v>
      </c>
      <c r="F557" s="156" t="s">
        <v>528</v>
      </c>
      <c r="H557" s="157">
        <v>6</v>
      </c>
      <c r="I557" s="158"/>
      <c r="L557" s="154"/>
      <c r="M557" s="159"/>
      <c r="T557" s="160"/>
      <c r="AT557" s="155" t="s">
        <v>143</v>
      </c>
      <c r="AU557" s="155" t="s">
        <v>90</v>
      </c>
      <c r="AV557" s="13" t="s">
        <v>90</v>
      </c>
      <c r="AW557" s="13" t="s">
        <v>36</v>
      </c>
      <c r="AX557" s="13" t="s">
        <v>80</v>
      </c>
      <c r="AY557" s="155" t="s">
        <v>132</v>
      </c>
    </row>
    <row r="558" spans="2:65" s="14" customFormat="1" ht="11.25">
      <c r="B558" s="161"/>
      <c r="D558" s="144" t="s">
        <v>143</v>
      </c>
      <c r="E558" s="162" t="s">
        <v>1</v>
      </c>
      <c r="F558" s="163" t="s">
        <v>146</v>
      </c>
      <c r="H558" s="164">
        <v>6</v>
      </c>
      <c r="I558" s="165"/>
      <c r="L558" s="161"/>
      <c r="M558" s="166"/>
      <c r="T558" s="167"/>
      <c r="AT558" s="162" t="s">
        <v>143</v>
      </c>
      <c r="AU558" s="162" t="s">
        <v>90</v>
      </c>
      <c r="AV558" s="14" t="s">
        <v>139</v>
      </c>
      <c r="AW558" s="14" t="s">
        <v>36</v>
      </c>
      <c r="AX558" s="14" t="s">
        <v>88</v>
      </c>
      <c r="AY558" s="162" t="s">
        <v>132</v>
      </c>
    </row>
    <row r="559" spans="2:65" s="1" customFormat="1" ht="24.2" customHeight="1">
      <c r="B559" s="31"/>
      <c r="C559" s="169" t="s">
        <v>529</v>
      </c>
      <c r="D559" s="169" t="s">
        <v>249</v>
      </c>
      <c r="E559" s="170" t="s">
        <v>530</v>
      </c>
      <c r="F559" s="171" t="s">
        <v>531</v>
      </c>
      <c r="G559" s="172" t="s">
        <v>257</v>
      </c>
      <c r="H559" s="173">
        <v>3</v>
      </c>
      <c r="I559" s="174"/>
      <c r="J559" s="175">
        <f>ROUND(I559*H559,2)</f>
        <v>0</v>
      </c>
      <c r="K559" s="171" t="s">
        <v>138</v>
      </c>
      <c r="L559" s="176"/>
      <c r="M559" s="177" t="s">
        <v>1</v>
      </c>
      <c r="N559" s="178" t="s">
        <v>45</v>
      </c>
      <c r="P559" s="140">
        <f>O559*H559</f>
        <v>0</v>
      </c>
      <c r="Q559" s="140">
        <v>4.1200000000000001E-2</v>
      </c>
      <c r="R559" s="140">
        <f>Q559*H559</f>
        <v>0.1236</v>
      </c>
      <c r="S559" s="140">
        <v>0</v>
      </c>
      <c r="T559" s="141">
        <f>S559*H559</f>
        <v>0</v>
      </c>
      <c r="AR559" s="142" t="s">
        <v>185</v>
      </c>
      <c r="AT559" s="142" t="s">
        <v>249</v>
      </c>
      <c r="AU559" s="142" t="s">
        <v>90</v>
      </c>
      <c r="AY559" s="16" t="s">
        <v>132</v>
      </c>
      <c r="BE559" s="143">
        <f>IF(N559="základní",J559,0)</f>
        <v>0</v>
      </c>
      <c r="BF559" s="143">
        <f>IF(N559="snížená",J559,0)</f>
        <v>0</v>
      </c>
      <c r="BG559" s="143">
        <f>IF(N559="zákl. přenesená",J559,0)</f>
        <v>0</v>
      </c>
      <c r="BH559" s="143">
        <f>IF(N559="sníž. přenesená",J559,0)</f>
        <v>0</v>
      </c>
      <c r="BI559" s="143">
        <f>IF(N559="nulová",J559,0)</f>
        <v>0</v>
      </c>
      <c r="BJ559" s="16" t="s">
        <v>88</v>
      </c>
      <c r="BK559" s="143">
        <f>ROUND(I559*H559,2)</f>
        <v>0</v>
      </c>
      <c r="BL559" s="16" t="s">
        <v>139</v>
      </c>
      <c r="BM559" s="142" t="s">
        <v>532</v>
      </c>
    </row>
    <row r="560" spans="2:65" s="1" customFormat="1" ht="19.5">
      <c r="B560" s="31"/>
      <c r="D560" s="144" t="s">
        <v>141</v>
      </c>
      <c r="F560" s="145" t="s">
        <v>531</v>
      </c>
      <c r="I560" s="146"/>
      <c r="L560" s="31"/>
      <c r="M560" s="147"/>
      <c r="T560" s="55"/>
      <c r="AT560" s="16" t="s">
        <v>141</v>
      </c>
      <c r="AU560" s="16" t="s">
        <v>90</v>
      </c>
    </row>
    <row r="561" spans="2:65" s="12" customFormat="1" ht="11.25">
      <c r="B561" s="148"/>
      <c r="D561" s="144" t="s">
        <v>143</v>
      </c>
      <c r="E561" s="149" t="s">
        <v>1</v>
      </c>
      <c r="F561" s="150" t="s">
        <v>485</v>
      </c>
      <c r="H561" s="149" t="s">
        <v>1</v>
      </c>
      <c r="I561" s="151"/>
      <c r="L561" s="148"/>
      <c r="M561" s="152"/>
      <c r="T561" s="153"/>
      <c r="AT561" s="149" t="s">
        <v>143</v>
      </c>
      <c r="AU561" s="149" t="s">
        <v>90</v>
      </c>
      <c r="AV561" s="12" t="s">
        <v>88</v>
      </c>
      <c r="AW561" s="12" t="s">
        <v>36</v>
      </c>
      <c r="AX561" s="12" t="s">
        <v>80</v>
      </c>
      <c r="AY561" s="149" t="s">
        <v>132</v>
      </c>
    </row>
    <row r="562" spans="2:65" s="13" customFormat="1" ht="11.25">
      <c r="B562" s="154"/>
      <c r="D562" s="144" t="s">
        <v>143</v>
      </c>
      <c r="E562" s="155" t="s">
        <v>1</v>
      </c>
      <c r="F562" s="156" t="s">
        <v>156</v>
      </c>
      <c r="H562" s="157">
        <v>3</v>
      </c>
      <c r="I562" s="158"/>
      <c r="L562" s="154"/>
      <c r="M562" s="159"/>
      <c r="T562" s="160"/>
      <c r="AT562" s="155" t="s">
        <v>143</v>
      </c>
      <c r="AU562" s="155" t="s">
        <v>90</v>
      </c>
      <c r="AV562" s="13" t="s">
        <v>90</v>
      </c>
      <c r="AW562" s="13" t="s">
        <v>36</v>
      </c>
      <c r="AX562" s="13" t="s">
        <v>80</v>
      </c>
      <c r="AY562" s="155" t="s">
        <v>132</v>
      </c>
    </row>
    <row r="563" spans="2:65" s="14" customFormat="1" ht="11.25">
      <c r="B563" s="161"/>
      <c r="D563" s="144" t="s">
        <v>143</v>
      </c>
      <c r="E563" s="162" t="s">
        <v>1</v>
      </c>
      <c r="F563" s="163" t="s">
        <v>146</v>
      </c>
      <c r="H563" s="164">
        <v>3</v>
      </c>
      <c r="I563" s="165"/>
      <c r="L563" s="161"/>
      <c r="M563" s="166"/>
      <c r="T563" s="167"/>
      <c r="AT563" s="162" t="s">
        <v>143</v>
      </c>
      <c r="AU563" s="162" t="s">
        <v>90</v>
      </c>
      <c r="AV563" s="14" t="s">
        <v>139</v>
      </c>
      <c r="AW563" s="14" t="s">
        <v>36</v>
      </c>
      <c r="AX563" s="14" t="s">
        <v>88</v>
      </c>
      <c r="AY563" s="162" t="s">
        <v>132</v>
      </c>
    </row>
    <row r="564" spans="2:65" s="1" customFormat="1" ht="24.2" customHeight="1">
      <c r="B564" s="31"/>
      <c r="C564" s="169" t="s">
        <v>533</v>
      </c>
      <c r="D564" s="169" t="s">
        <v>249</v>
      </c>
      <c r="E564" s="170" t="s">
        <v>534</v>
      </c>
      <c r="F564" s="171" t="s">
        <v>535</v>
      </c>
      <c r="G564" s="172" t="s">
        <v>257</v>
      </c>
      <c r="H564" s="173">
        <v>1</v>
      </c>
      <c r="I564" s="174"/>
      <c r="J564" s="175">
        <f>ROUND(I564*H564,2)</f>
        <v>0</v>
      </c>
      <c r="K564" s="171" t="s">
        <v>138</v>
      </c>
      <c r="L564" s="176"/>
      <c r="M564" s="177" t="s">
        <v>1</v>
      </c>
      <c r="N564" s="178" t="s">
        <v>45</v>
      </c>
      <c r="P564" s="140">
        <f>O564*H564</f>
        <v>0</v>
      </c>
      <c r="Q564" s="140">
        <v>4.5600000000000002E-2</v>
      </c>
      <c r="R564" s="140">
        <f>Q564*H564</f>
        <v>4.5600000000000002E-2</v>
      </c>
      <c r="S564" s="140">
        <v>0</v>
      </c>
      <c r="T564" s="141">
        <f>S564*H564</f>
        <v>0</v>
      </c>
      <c r="AR564" s="142" t="s">
        <v>185</v>
      </c>
      <c r="AT564" s="142" t="s">
        <v>249</v>
      </c>
      <c r="AU564" s="142" t="s">
        <v>90</v>
      </c>
      <c r="AY564" s="16" t="s">
        <v>132</v>
      </c>
      <c r="BE564" s="143">
        <f>IF(N564="základní",J564,0)</f>
        <v>0</v>
      </c>
      <c r="BF564" s="143">
        <f>IF(N564="snížená",J564,0)</f>
        <v>0</v>
      </c>
      <c r="BG564" s="143">
        <f>IF(N564="zákl. přenesená",J564,0)</f>
        <v>0</v>
      </c>
      <c r="BH564" s="143">
        <f>IF(N564="sníž. přenesená",J564,0)</f>
        <v>0</v>
      </c>
      <c r="BI564" s="143">
        <f>IF(N564="nulová",J564,0)</f>
        <v>0</v>
      </c>
      <c r="BJ564" s="16" t="s">
        <v>88</v>
      </c>
      <c r="BK564" s="143">
        <f>ROUND(I564*H564,2)</f>
        <v>0</v>
      </c>
      <c r="BL564" s="16" t="s">
        <v>139</v>
      </c>
      <c r="BM564" s="142" t="s">
        <v>536</v>
      </c>
    </row>
    <row r="565" spans="2:65" s="1" customFormat="1" ht="19.5">
      <c r="B565" s="31"/>
      <c r="D565" s="144" t="s">
        <v>141</v>
      </c>
      <c r="F565" s="145" t="s">
        <v>535</v>
      </c>
      <c r="I565" s="146"/>
      <c r="L565" s="31"/>
      <c r="M565" s="147"/>
      <c r="T565" s="55"/>
      <c r="AT565" s="16" t="s">
        <v>141</v>
      </c>
      <c r="AU565" s="16" t="s">
        <v>90</v>
      </c>
    </row>
    <row r="566" spans="2:65" s="12" customFormat="1" ht="11.25">
      <c r="B566" s="148"/>
      <c r="D566" s="144" t="s">
        <v>143</v>
      </c>
      <c r="E566" s="149" t="s">
        <v>1</v>
      </c>
      <c r="F566" s="150" t="s">
        <v>485</v>
      </c>
      <c r="H566" s="149" t="s">
        <v>1</v>
      </c>
      <c r="I566" s="151"/>
      <c r="L566" s="148"/>
      <c r="M566" s="152"/>
      <c r="T566" s="153"/>
      <c r="AT566" s="149" t="s">
        <v>143</v>
      </c>
      <c r="AU566" s="149" t="s">
        <v>90</v>
      </c>
      <c r="AV566" s="12" t="s">
        <v>88</v>
      </c>
      <c r="AW566" s="12" t="s">
        <v>36</v>
      </c>
      <c r="AX566" s="12" t="s">
        <v>80</v>
      </c>
      <c r="AY566" s="149" t="s">
        <v>132</v>
      </c>
    </row>
    <row r="567" spans="2:65" s="13" customFormat="1" ht="11.25">
      <c r="B567" s="154"/>
      <c r="D567" s="144" t="s">
        <v>143</v>
      </c>
      <c r="E567" s="155" t="s">
        <v>1</v>
      </c>
      <c r="F567" s="156" t="s">
        <v>88</v>
      </c>
      <c r="H567" s="157">
        <v>1</v>
      </c>
      <c r="I567" s="158"/>
      <c r="L567" s="154"/>
      <c r="M567" s="159"/>
      <c r="T567" s="160"/>
      <c r="AT567" s="155" t="s">
        <v>143</v>
      </c>
      <c r="AU567" s="155" t="s">
        <v>90</v>
      </c>
      <c r="AV567" s="13" t="s">
        <v>90</v>
      </c>
      <c r="AW567" s="13" t="s">
        <v>36</v>
      </c>
      <c r="AX567" s="13" t="s">
        <v>80</v>
      </c>
      <c r="AY567" s="155" t="s">
        <v>132</v>
      </c>
    </row>
    <row r="568" spans="2:65" s="14" customFormat="1" ht="11.25">
      <c r="B568" s="161"/>
      <c r="D568" s="144" t="s">
        <v>143</v>
      </c>
      <c r="E568" s="162" t="s">
        <v>1</v>
      </c>
      <c r="F568" s="163" t="s">
        <v>146</v>
      </c>
      <c r="H568" s="164">
        <v>1</v>
      </c>
      <c r="I568" s="165"/>
      <c r="L568" s="161"/>
      <c r="M568" s="166"/>
      <c r="T568" s="167"/>
      <c r="AT568" s="162" t="s">
        <v>143</v>
      </c>
      <c r="AU568" s="162" t="s">
        <v>90</v>
      </c>
      <c r="AV568" s="14" t="s">
        <v>139</v>
      </c>
      <c r="AW568" s="14" t="s">
        <v>36</v>
      </c>
      <c r="AX568" s="14" t="s">
        <v>88</v>
      </c>
      <c r="AY568" s="162" t="s">
        <v>132</v>
      </c>
    </row>
    <row r="569" spans="2:65" s="1" customFormat="1" ht="24.2" customHeight="1">
      <c r="B569" s="31"/>
      <c r="C569" s="169" t="s">
        <v>537</v>
      </c>
      <c r="D569" s="169" t="s">
        <v>249</v>
      </c>
      <c r="E569" s="170" t="s">
        <v>538</v>
      </c>
      <c r="F569" s="171" t="s">
        <v>539</v>
      </c>
      <c r="G569" s="172" t="s">
        <v>257</v>
      </c>
      <c r="H569" s="173">
        <v>2</v>
      </c>
      <c r="I569" s="174"/>
      <c r="J569" s="175">
        <f>ROUND(I569*H569,2)</f>
        <v>0</v>
      </c>
      <c r="K569" s="171" t="s">
        <v>138</v>
      </c>
      <c r="L569" s="176"/>
      <c r="M569" s="177" t="s">
        <v>1</v>
      </c>
      <c r="N569" s="178" t="s">
        <v>45</v>
      </c>
      <c r="P569" s="140">
        <f>O569*H569</f>
        <v>0</v>
      </c>
      <c r="Q569" s="140">
        <v>4.9099999999999998E-2</v>
      </c>
      <c r="R569" s="140">
        <f>Q569*H569</f>
        <v>9.8199999999999996E-2</v>
      </c>
      <c r="S569" s="140">
        <v>0</v>
      </c>
      <c r="T569" s="141">
        <f>S569*H569</f>
        <v>0</v>
      </c>
      <c r="AR569" s="142" t="s">
        <v>185</v>
      </c>
      <c r="AT569" s="142" t="s">
        <v>249</v>
      </c>
      <c r="AU569" s="142" t="s">
        <v>90</v>
      </c>
      <c r="AY569" s="16" t="s">
        <v>132</v>
      </c>
      <c r="BE569" s="143">
        <f>IF(N569="základní",J569,0)</f>
        <v>0</v>
      </c>
      <c r="BF569" s="143">
        <f>IF(N569="snížená",J569,0)</f>
        <v>0</v>
      </c>
      <c r="BG569" s="143">
        <f>IF(N569="zákl. přenesená",J569,0)</f>
        <v>0</v>
      </c>
      <c r="BH569" s="143">
        <f>IF(N569="sníž. přenesená",J569,0)</f>
        <v>0</v>
      </c>
      <c r="BI569" s="143">
        <f>IF(N569="nulová",J569,0)</f>
        <v>0</v>
      </c>
      <c r="BJ569" s="16" t="s">
        <v>88</v>
      </c>
      <c r="BK569" s="143">
        <f>ROUND(I569*H569,2)</f>
        <v>0</v>
      </c>
      <c r="BL569" s="16" t="s">
        <v>139</v>
      </c>
      <c r="BM569" s="142" t="s">
        <v>540</v>
      </c>
    </row>
    <row r="570" spans="2:65" s="1" customFormat="1" ht="19.5">
      <c r="B570" s="31"/>
      <c r="D570" s="144" t="s">
        <v>141</v>
      </c>
      <c r="F570" s="145" t="s">
        <v>539</v>
      </c>
      <c r="I570" s="146"/>
      <c r="L570" s="31"/>
      <c r="M570" s="147"/>
      <c r="T570" s="55"/>
      <c r="AT570" s="16" t="s">
        <v>141</v>
      </c>
      <c r="AU570" s="16" t="s">
        <v>90</v>
      </c>
    </row>
    <row r="571" spans="2:65" s="12" customFormat="1" ht="11.25">
      <c r="B571" s="148"/>
      <c r="D571" s="144" t="s">
        <v>143</v>
      </c>
      <c r="E571" s="149" t="s">
        <v>1</v>
      </c>
      <c r="F571" s="150" t="s">
        <v>485</v>
      </c>
      <c r="H571" s="149" t="s">
        <v>1</v>
      </c>
      <c r="I571" s="151"/>
      <c r="L571" s="148"/>
      <c r="M571" s="152"/>
      <c r="T571" s="153"/>
      <c r="AT571" s="149" t="s">
        <v>143</v>
      </c>
      <c r="AU571" s="149" t="s">
        <v>90</v>
      </c>
      <c r="AV571" s="12" t="s">
        <v>88</v>
      </c>
      <c r="AW571" s="12" t="s">
        <v>36</v>
      </c>
      <c r="AX571" s="12" t="s">
        <v>80</v>
      </c>
      <c r="AY571" s="149" t="s">
        <v>132</v>
      </c>
    </row>
    <row r="572" spans="2:65" s="13" customFormat="1" ht="11.25">
      <c r="B572" s="154"/>
      <c r="D572" s="144" t="s">
        <v>143</v>
      </c>
      <c r="E572" s="155" t="s">
        <v>1</v>
      </c>
      <c r="F572" s="156" t="s">
        <v>90</v>
      </c>
      <c r="H572" s="157">
        <v>2</v>
      </c>
      <c r="I572" s="158"/>
      <c r="L572" s="154"/>
      <c r="M572" s="159"/>
      <c r="T572" s="160"/>
      <c r="AT572" s="155" t="s">
        <v>143</v>
      </c>
      <c r="AU572" s="155" t="s">
        <v>90</v>
      </c>
      <c r="AV572" s="13" t="s">
        <v>90</v>
      </c>
      <c r="AW572" s="13" t="s">
        <v>36</v>
      </c>
      <c r="AX572" s="13" t="s">
        <v>80</v>
      </c>
      <c r="AY572" s="155" t="s">
        <v>132</v>
      </c>
    </row>
    <row r="573" spans="2:65" s="14" customFormat="1" ht="11.25">
      <c r="B573" s="161"/>
      <c r="D573" s="144" t="s">
        <v>143</v>
      </c>
      <c r="E573" s="162" t="s">
        <v>1</v>
      </c>
      <c r="F573" s="163" t="s">
        <v>146</v>
      </c>
      <c r="H573" s="164">
        <v>2</v>
      </c>
      <c r="I573" s="165"/>
      <c r="L573" s="161"/>
      <c r="M573" s="166"/>
      <c r="T573" s="167"/>
      <c r="AT573" s="162" t="s">
        <v>143</v>
      </c>
      <c r="AU573" s="162" t="s">
        <v>90</v>
      </c>
      <c r="AV573" s="14" t="s">
        <v>139</v>
      </c>
      <c r="AW573" s="14" t="s">
        <v>36</v>
      </c>
      <c r="AX573" s="14" t="s">
        <v>88</v>
      </c>
      <c r="AY573" s="162" t="s">
        <v>132</v>
      </c>
    </row>
    <row r="574" spans="2:65" s="1" customFormat="1" ht="21.75" customHeight="1">
      <c r="B574" s="31"/>
      <c r="C574" s="169" t="s">
        <v>541</v>
      </c>
      <c r="D574" s="169" t="s">
        <v>249</v>
      </c>
      <c r="E574" s="170" t="s">
        <v>542</v>
      </c>
      <c r="F574" s="171" t="s">
        <v>543</v>
      </c>
      <c r="G574" s="172" t="s">
        <v>257</v>
      </c>
      <c r="H574" s="173">
        <v>12</v>
      </c>
      <c r="I574" s="174"/>
      <c r="J574" s="175">
        <f>ROUND(I574*H574,2)</f>
        <v>0</v>
      </c>
      <c r="K574" s="171" t="s">
        <v>1</v>
      </c>
      <c r="L574" s="176"/>
      <c r="M574" s="177" t="s">
        <v>1</v>
      </c>
      <c r="N574" s="178" t="s">
        <v>45</v>
      </c>
      <c r="P574" s="140">
        <f>O574*H574</f>
        <v>0</v>
      </c>
      <c r="Q574" s="140">
        <v>6.9999999999999999E-4</v>
      </c>
      <c r="R574" s="140">
        <f>Q574*H574</f>
        <v>8.3999999999999995E-3</v>
      </c>
      <c r="S574" s="140">
        <v>0</v>
      </c>
      <c r="T574" s="141">
        <f>S574*H574</f>
        <v>0</v>
      </c>
      <c r="AR574" s="142" t="s">
        <v>185</v>
      </c>
      <c r="AT574" s="142" t="s">
        <v>249</v>
      </c>
      <c r="AU574" s="142" t="s">
        <v>90</v>
      </c>
      <c r="AY574" s="16" t="s">
        <v>132</v>
      </c>
      <c r="BE574" s="143">
        <f>IF(N574="základní",J574,0)</f>
        <v>0</v>
      </c>
      <c r="BF574" s="143">
        <f>IF(N574="snížená",J574,0)</f>
        <v>0</v>
      </c>
      <c r="BG574" s="143">
        <f>IF(N574="zákl. přenesená",J574,0)</f>
        <v>0</v>
      </c>
      <c r="BH574" s="143">
        <f>IF(N574="sníž. přenesená",J574,0)</f>
        <v>0</v>
      </c>
      <c r="BI574" s="143">
        <f>IF(N574="nulová",J574,0)</f>
        <v>0</v>
      </c>
      <c r="BJ574" s="16" t="s">
        <v>88</v>
      </c>
      <c r="BK574" s="143">
        <f>ROUND(I574*H574,2)</f>
        <v>0</v>
      </c>
      <c r="BL574" s="16" t="s">
        <v>139</v>
      </c>
      <c r="BM574" s="142" t="s">
        <v>544</v>
      </c>
    </row>
    <row r="575" spans="2:65" s="1" customFormat="1" ht="11.25">
      <c r="B575" s="31"/>
      <c r="D575" s="144" t="s">
        <v>141</v>
      </c>
      <c r="F575" s="145" t="s">
        <v>543</v>
      </c>
      <c r="I575" s="146"/>
      <c r="L575" s="31"/>
      <c r="M575" s="147"/>
      <c r="T575" s="55"/>
      <c r="AT575" s="16" t="s">
        <v>141</v>
      </c>
      <c r="AU575" s="16" t="s">
        <v>90</v>
      </c>
    </row>
    <row r="576" spans="2:65" s="12" customFormat="1" ht="11.25">
      <c r="B576" s="148"/>
      <c r="D576" s="144" t="s">
        <v>143</v>
      </c>
      <c r="E576" s="149" t="s">
        <v>1</v>
      </c>
      <c r="F576" s="150" t="s">
        <v>485</v>
      </c>
      <c r="H576" s="149" t="s">
        <v>1</v>
      </c>
      <c r="I576" s="151"/>
      <c r="L576" s="148"/>
      <c r="M576" s="152"/>
      <c r="T576" s="153"/>
      <c r="AT576" s="149" t="s">
        <v>143</v>
      </c>
      <c r="AU576" s="149" t="s">
        <v>90</v>
      </c>
      <c r="AV576" s="12" t="s">
        <v>88</v>
      </c>
      <c r="AW576" s="12" t="s">
        <v>36</v>
      </c>
      <c r="AX576" s="12" t="s">
        <v>80</v>
      </c>
      <c r="AY576" s="149" t="s">
        <v>132</v>
      </c>
    </row>
    <row r="577" spans="2:65" s="13" customFormat="1" ht="11.25">
      <c r="B577" s="154"/>
      <c r="D577" s="144" t="s">
        <v>143</v>
      </c>
      <c r="E577" s="155" t="s">
        <v>1</v>
      </c>
      <c r="F577" s="156" t="s">
        <v>8</v>
      </c>
      <c r="H577" s="157">
        <v>12</v>
      </c>
      <c r="I577" s="158"/>
      <c r="L577" s="154"/>
      <c r="M577" s="159"/>
      <c r="T577" s="160"/>
      <c r="AT577" s="155" t="s">
        <v>143</v>
      </c>
      <c r="AU577" s="155" t="s">
        <v>90</v>
      </c>
      <c r="AV577" s="13" t="s">
        <v>90</v>
      </c>
      <c r="AW577" s="13" t="s">
        <v>36</v>
      </c>
      <c r="AX577" s="13" t="s">
        <v>80</v>
      </c>
      <c r="AY577" s="155" t="s">
        <v>132</v>
      </c>
    </row>
    <row r="578" spans="2:65" s="14" customFormat="1" ht="11.25">
      <c r="B578" s="161"/>
      <c r="D578" s="144" t="s">
        <v>143</v>
      </c>
      <c r="E578" s="162" t="s">
        <v>1</v>
      </c>
      <c r="F578" s="163" t="s">
        <v>146</v>
      </c>
      <c r="H578" s="164">
        <v>12</v>
      </c>
      <c r="I578" s="165"/>
      <c r="L578" s="161"/>
      <c r="M578" s="166"/>
      <c r="T578" s="167"/>
      <c r="AT578" s="162" t="s">
        <v>143</v>
      </c>
      <c r="AU578" s="162" t="s">
        <v>90</v>
      </c>
      <c r="AV578" s="14" t="s">
        <v>139</v>
      </c>
      <c r="AW578" s="14" t="s">
        <v>36</v>
      </c>
      <c r="AX578" s="14" t="s">
        <v>88</v>
      </c>
      <c r="AY578" s="162" t="s">
        <v>132</v>
      </c>
    </row>
    <row r="579" spans="2:65" s="1" customFormat="1" ht="24.2" customHeight="1">
      <c r="B579" s="31"/>
      <c r="C579" s="131" t="s">
        <v>545</v>
      </c>
      <c r="D579" s="131" t="s">
        <v>134</v>
      </c>
      <c r="E579" s="132" t="s">
        <v>546</v>
      </c>
      <c r="F579" s="133" t="s">
        <v>547</v>
      </c>
      <c r="G579" s="134" t="s">
        <v>257</v>
      </c>
      <c r="H579" s="135">
        <v>5</v>
      </c>
      <c r="I579" s="136"/>
      <c r="J579" s="137">
        <f>ROUND(I579*H579,2)</f>
        <v>0</v>
      </c>
      <c r="K579" s="133" t="s">
        <v>138</v>
      </c>
      <c r="L579" s="31"/>
      <c r="M579" s="138" t="s">
        <v>1</v>
      </c>
      <c r="N579" s="139" t="s">
        <v>45</v>
      </c>
      <c r="P579" s="140">
        <f>O579*H579</f>
        <v>0</v>
      </c>
      <c r="Q579" s="140">
        <v>5.4200000000000003E-3</v>
      </c>
      <c r="R579" s="140">
        <f>Q579*H579</f>
        <v>2.7100000000000003E-2</v>
      </c>
      <c r="S579" s="140">
        <v>0</v>
      </c>
      <c r="T579" s="141">
        <f>S579*H579</f>
        <v>0</v>
      </c>
      <c r="AR579" s="142" t="s">
        <v>139</v>
      </c>
      <c r="AT579" s="142" t="s">
        <v>134</v>
      </c>
      <c r="AU579" s="142" t="s">
        <v>90</v>
      </c>
      <c r="AY579" s="16" t="s">
        <v>132</v>
      </c>
      <c r="BE579" s="143">
        <f>IF(N579="základní",J579,0)</f>
        <v>0</v>
      </c>
      <c r="BF579" s="143">
        <f>IF(N579="snížená",J579,0)</f>
        <v>0</v>
      </c>
      <c r="BG579" s="143">
        <f>IF(N579="zákl. přenesená",J579,0)</f>
        <v>0</v>
      </c>
      <c r="BH579" s="143">
        <f>IF(N579="sníž. přenesená",J579,0)</f>
        <v>0</v>
      </c>
      <c r="BI579" s="143">
        <f>IF(N579="nulová",J579,0)</f>
        <v>0</v>
      </c>
      <c r="BJ579" s="16" t="s">
        <v>88</v>
      </c>
      <c r="BK579" s="143">
        <f>ROUND(I579*H579,2)</f>
        <v>0</v>
      </c>
      <c r="BL579" s="16" t="s">
        <v>139</v>
      </c>
      <c r="BM579" s="142" t="s">
        <v>548</v>
      </c>
    </row>
    <row r="580" spans="2:65" s="1" customFormat="1" ht="29.25">
      <c r="B580" s="31"/>
      <c r="D580" s="144" t="s">
        <v>141</v>
      </c>
      <c r="F580" s="145" t="s">
        <v>549</v>
      </c>
      <c r="I580" s="146"/>
      <c r="L580" s="31"/>
      <c r="M580" s="147"/>
      <c r="T580" s="55"/>
      <c r="AT580" s="16" t="s">
        <v>141</v>
      </c>
      <c r="AU580" s="16" t="s">
        <v>90</v>
      </c>
    </row>
    <row r="581" spans="2:65" s="12" customFormat="1" ht="11.25">
      <c r="B581" s="148"/>
      <c r="D581" s="144" t="s">
        <v>143</v>
      </c>
      <c r="E581" s="149" t="s">
        <v>1</v>
      </c>
      <c r="F581" s="150" t="s">
        <v>485</v>
      </c>
      <c r="H581" s="149" t="s">
        <v>1</v>
      </c>
      <c r="I581" s="151"/>
      <c r="L581" s="148"/>
      <c r="M581" s="152"/>
      <c r="T581" s="153"/>
      <c r="AT581" s="149" t="s">
        <v>143</v>
      </c>
      <c r="AU581" s="149" t="s">
        <v>90</v>
      </c>
      <c r="AV581" s="12" t="s">
        <v>88</v>
      </c>
      <c r="AW581" s="12" t="s">
        <v>36</v>
      </c>
      <c r="AX581" s="12" t="s">
        <v>80</v>
      </c>
      <c r="AY581" s="149" t="s">
        <v>132</v>
      </c>
    </row>
    <row r="582" spans="2:65" s="13" customFormat="1" ht="11.25">
      <c r="B582" s="154"/>
      <c r="D582" s="144" t="s">
        <v>143</v>
      </c>
      <c r="E582" s="155" t="s">
        <v>1</v>
      </c>
      <c r="F582" s="156" t="s">
        <v>550</v>
      </c>
      <c r="H582" s="157">
        <v>5</v>
      </c>
      <c r="I582" s="158"/>
      <c r="L582" s="154"/>
      <c r="M582" s="159"/>
      <c r="T582" s="160"/>
      <c r="AT582" s="155" t="s">
        <v>143</v>
      </c>
      <c r="AU582" s="155" t="s">
        <v>90</v>
      </c>
      <c r="AV582" s="13" t="s">
        <v>90</v>
      </c>
      <c r="AW582" s="13" t="s">
        <v>36</v>
      </c>
      <c r="AX582" s="13" t="s">
        <v>80</v>
      </c>
      <c r="AY582" s="155" t="s">
        <v>132</v>
      </c>
    </row>
    <row r="583" spans="2:65" s="14" customFormat="1" ht="11.25">
      <c r="B583" s="161"/>
      <c r="D583" s="144" t="s">
        <v>143</v>
      </c>
      <c r="E583" s="162" t="s">
        <v>1</v>
      </c>
      <c r="F583" s="163" t="s">
        <v>146</v>
      </c>
      <c r="H583" s="164">
        <v>5</v>
      </c>
      <c r="I583" s="165"/>
      <c r="L583" s="161"/>
      <c r="M583" s="166"/>
      <c r="T583" s="167"/>
      <c r="AT583" s="162" t="s">
        <v>143</v>
      </c>
      <c r="AU583" s="162" t="s">
        <v>90</v>
      </c>
      <c r="AV583" s="14" t="s">
        <v>139</v>
      </c>
      <c r="AW583" s="14" t="s">
        <v>36</v>
      </c>
      <c r="AX583" s="14" t="s">
        <v>88</v>
      </c>
      <c r="AY583" s="162" t="s">
        <v>132</v>
      </c>
    </row>
    <row r="584" spans="2:65" s="1" customFormat="1" ht="24.2" customHeight="1">
      <c r="B584" s="31"/>
      <c r="C584" s="169" t="s">
        <v>551</v>
      </c>
      <c r="D584" s="169" t="s">
        <v>249</v>
      </c>
      <c r="E584" s="170" t="s">
        <v>552</v>
      </c>
      <c r="F584" s="171" t="s">
        <v>553</v>
      </c>
      <c r="G584" s="172" t="s">
        <v>257</v>
      </c>
      <c r="H584" s="173">
        <v>1</v>
      </c>
      <c r="I584" s="174"/>
      <c r="J584" s="175">
        <f>ROUND(I584*H584,2)</f>
        <v>0</v>
      </c>
      <c r="K584" s="171" t="s">
        <v>138</v>
      </c>
      <c r="L584" s="176"/>
      <c r="M584" s="177" t="s">
        <v>1</v>
      </c>
      <c r="N584" s="178" t="s">
        <v>45</v>
      </c>
      <c r="P584" s="140">
        <f>O584*H584</f>
        <v>0</v>
      </c>
      <c r="Q584" s="140">
        <v>3.8800000000000001E-2</v>
      </c>
      <c r="R584" s="140">
        <f>Q584*H584</f>
        <v>3.8800000000000001E-2</v>
      </c>
      <c r="S584" s="140">
        <v>0</v>
      </c>
      <c r="T584" s="141">
        <f>S584*H584</f>
        <v>0</v>
      </c>
      <c r="AR584" s="142" t="s">
        <v>185</v>
      </c>
      <c r="AT584" s="142" t="s">
        <v>249</v>
      </c>
      <c r="AU584" s="142" t="s">
        <v>90</v>
      </c>
      <c r="AY584" s="16" t="s">
        <v>132</v>
      </c>
      <c r="BE584" s="143">
        <f>IF(N584="základní",J584,0)</f>
        <v>0</v>
      </c>
      <c r="BF584" s="143">
        <f>IF(N584="snížená",J584,0)</f>
        <v>0</v>
      </c>
      <c r="BG584" s="143">
        <f>IF(N584="zákl. přenesená",J584,0)</f>
        <v>0</v>
      </c>
      <c r="BH584" s="143">
        <f>IF(N584="sníž. přenesená",J584,0)</f>
        <v>0</v>
      </c>
      <c r="BI584" s="143">
        <f>IF(N584="nulová",J584,0)</f>
        <v>0</v>
      </c>
      <c r="BJ584" s="16" t="s">
        <v>88</v>
      </c>
      <c r="BK584" s="143">
        <f>ROUND(I584*H584,2)</f>
        <v>0</v>
      </c>
      <c r="BL584" s="16" t="s">
        <v>139</v>
      </c>
      <c r="BM584" s="142" t="s">
        <v>554</v>
      </c>
    </row>
    <row r="585" spans="2:65" s="1" customFormat="1" ht="19.5">
      <c r="B585" s="31"/>
      <c r="D585" s="144" t="s">
        <v>141</v>
      </c>
      <c r="F585" s="145" t="s">
        <v>553</v>
      </c>
      <c r="I585" s="146"/>
      <c r="L585" s="31"/>
      <c r="M585" s="147"/>
      <c r="T585" s="55"/>
      <c r="AT585" s="16" t="s">
        <v>141</v>
      </c>
      <c r="AU585" s="16" t="s">
        <v>90</v>
      </c>
    </row>
    <row r="586" spans="2:65" s="12" customFormat="1" ht="11.25">
      <c r="B586" s="148"/>
      <c r="D586" s="144" t="s">
        <v>143</v>
      </c>
      <c r="E586" s="149" t="s">
        <v>1</v>
      </c>
      <c r="F586" s="150" t="s">
        <v>485</v>
      </c>
      <c r="H586" s="149" t="s">
        <v>1</v>
      </c>
      <c r="I586" s="151"/>
      <c r="L586" s="148"/>
      <c r="M586" s="152"/>
      <c r="T586" s="153"/>
      <c r="AT586" s="149" t="s">
        <v>143</v>
      </c>
      <c r="AU586" s="149" t="s">
        <v>90</v>
      </c>
      <c r="AV586" s="12" t="s">
        <v>88</v>
      </c>
      <c r="AW586" s="12" t="s">
        <v>36</v>
      </c>
      <c r="AX586" s="12" t="s">
        <v>80</v>
      </c>
      <c r="AY586" s="149" t="s">
        <v>132</v>
      </c>
    </row>
    <row r="587" spans="2:65" s="13" customFormat="1" ht="11.25">
      <c r="B587" s="154"/>
      <c r="D587" s="144" t="s">
        <v>143</v>
      </c>
      <c r="E587" s="155" t="s">
        <v>1</v>
      </c>
      <c r="F587" s="156" t="s">
        <v>88</v>
      </c>
      <c r="H587" s="157">
        <v>1</v>
      </c>
      <c r="I587" s="158"/>
      <c r="L587" s="154"/>
      <c r="M587" s="159"/>
      <c r="T587" s="160"/>
      <c r="AT587" s="155" t="s">
        <v>143</v>
      </c>
      <c r="AU587" s="155" t="s">
        <v>90</v>
      </c>
      <c r="AV587" s="13" t="s">
        <v>90</v>
      </c>
      <c r="AW587" s="13" t="s">
        <v>36</v>
      </c>
      <c r="AX587" s="13" t="s">
        <v>80</v>
      </c>
      <c r="AY587" s="155" t="s">
        <v>132</v>
      </c>
    </row>
    <row r="588" spans="2:65" s="14" customFormat="1" ht="11.25">
      <c r="B588" s="161"/>
      <c r="D588" s="144" t="s">
        <v>143</v>
      </c>
      <c r="E588" s="162" t="s">
        <v>1</v>
      </c>
      <c r="F588" s="163" t="s">
        <v>146</v>
      </c>
      <c r="H588" s="164">
        <v>1</v>
      </c>
      <c r="I588" s="165"/>
      <c r="L588" s="161"/>
      <c r="M588" s="166"/>
      <c r="T588" s="167"/>
      <c r="AT588" s="162" t="s">
        <v>143</v>
      </c>
      <c r="AU588" s="162" t="s">
        <v>90</v>
      </c>
      <c r="AV588" s="14" t="s">
        <v>139</v>
      </c>
      <c r="AW588" s="14" t="s">
        <v>36</v>
      </c>
      <c r="AX588" s="14" t="s">
        <v>88</v>
      </c>
      <c r="AY588" s="162" t="s">
        <v>132</v>
      </c>
    </row>
    <row r="589" spans="2:65" s="1" customFormat="1" ht="24.2" customHeight="1">
      <c r="B589" s="31"/>
      <c r="C589" s="169" t="s">
        <v>555</v>
      </c>
      <c r="D589" s="169" t="s">
        <v>249</v>
      </c>
      <c r="E589" s="170" t="s">
        <v>556</v>
      </c>
      <c r="F589" s="171" t="s">
        <v>557</v>
      </c>
      <c r="G589" s="172" t="s">
        <v>257</v>
      </c>
      <c r="H589" s="173">
        <v>3</v>
      </c>
      <c r="I589" s="174"/>
      <c r="J589" s="175">
        <f>ROUND(I589*H589,2)</f>
        <v>0</v>
      </c>
      <c r="K589" s="171" t="s">
        <v>138</v>
      </c>
      <c r="L589" s="176"/>
      <c r="M589" s="177" t="s">
        <v>1</v>
      </c>
      <c r="N589" s="178" t="s">
        <v>45</v>
      </c>
      <c r="P589" s="140">
        <f>O589*H589</f>
        <v>0</v>
      </c>
      <c r="Q589" s="140">
        <v>4.5600000000000002E-2</v>
      </c>
      <c r="R589" s="140">
        <f>Q589*H589</f>
        <v>0.1368</v>
      </c>
      <c r="S589" s="140">
        <v>0</v>
      </c>
      <c r="T589" s="141">
        <f>S589*H589</f>
        <v>0</v>
      </c>
      <c r="AR589" s="142" t="s">
        <v>185</v>
      </c>
      <c r="AT589" s="142" t="s">
        <v>249</v>
      </c>
      <c r="AU589" s="142" t="s">
        <v>90</v>
      </c>
      <c r="AY589" s="16" t="s">
        <v>132</v>
      </c>
      <c r="BE589" s="143">
        <f>IF(N589="základní",J589,0)</f>
        <v>0</v>
      </c>
      <c r="BF589" s="143">
        <f>IF(N589="snížená",J589,0)</f>
        <v>0</v>
      </c>
      <c r="BG589" s="143">
        <f>IF(N589="zákl. přenesená",J589,0)</f>
        <v>0</v>
      </c>
      <c r="BH589" s="143">
        <f>IF(N589="sníž. přenesená",J589,0)</f>
        <v>0</v>
      </c>
      <c r="BI589" s="143">
        <f>IF(N589="nulová",J589,0)</f>
        <v>0</v>
      </c>
      <c r="BJ589" s="16" t="s">
        <v>88</v>
      </c>
      <c r="BK589" s="143">
        <f>ROUND(I589*H589,2)</f>
        <v>0</v>
      </c>
      <c r="BL589" s="16" t="s">
        <v>139</v>
      </c>
      <c r="BM589" s="142" t="s">
        <v>558</v>
      </c>
    </row>
    <row r="590" spans="2:65" s="1" customFormat="1" ht="19.5">
      <c r="B590" s="31"/>
      <c r="D590" s="144" t="s">
        <v>141</v>
      </c>
      <c r="F590" s="145" t="s">
        <v>557</v>
      </c>
      <c r="I590" s="146"/>
      <c r="L590" s="31"/>
      <c r="M590" s="147"/>
      <c r="T590" s="55"/>
      <c r="AT590" s="16" t="s">
        <v>141</v>
      </c>
      <c r="AU590" s="16" t="s">
        <v>90</v>
      </c>
    </row>
    <row r="591" spans="2:65" s="12" customFormat="1" ht="11.25">
      <c r="B591" s="148"/>
      <c r="D591" s="144" t="s">
        <v>143</v>
      </c>
      <c r="E591" s="149" t="s">
        <v>1</v>
      </c>
      <c r="F591" s="150" t="s">
        <v>485</v>
      </c>
      <c r="H591" s="149" t="s">
        <v>1</v>
      </c>
      <c r="I591" s="151"/>
      <c r="L591" s="148"/>
      <c r="M591" s="152"/>
      <c r="T591" s="153"/>
      <c r="AT591" s="149" t="s">
        <v>143</v>
      </c>
      <c r="AU591" s="149" t="s">
        <v>90</v>
      </c>
      <c r="AV591" s="12" t="s">
        <v>88</v>
      </c>
      <c r="AW591" s="12" t="s">
        <v>36</v>
      </c>
      <c r="AX591" s="12" t="s">
        <v>80</v>
      </c>
      <c r="AY591" s="149" t="s">
        <v>132</v>
      </c>
    </row>
    <row r="592" spans="2:65" s="13" customFormat="1" ht="11.25">
      <c r="B592" s="154"/>
      <c r="D592" s="144" t="s">
        <v>143</v>
      </c>
      <c r="E592" s="155" t="s">
        <v>1</v>
      </c>
      <c r="F592" s="156" t="s">
        <v>156</v>
      </c>
      <c r="H592" s="157">
        <v>3</v>
      </c>
      <c r="I592" s="158"/>
      <c r="L592" s="154"/>
      <c r="M592" s="159"/>
      <c r="T592" s="160"/>
      <c r="AT592" s="155" t="s">
        <v>143</v>
      </c>
      <c r="AU592" s="155" t="s">
        <v>90</v>
      </c>
      <c r="AV592" s="13" t="s">
        <v>90</v>
      </c>
      <c r="AW592" s="13" t="s">
        <v>36</v>
      </c>
      <c r="AX592" s="13" t="s">
        <v>80</v>
      </c>
      <c r="AY592" s="155" t="s">
        <v>132</v>
      </c>
    </row>
    <row r="593" spans="2:65" s="14" customFormat="1" ht="11.25">
      <c r="B593" s="161"/>
      <c r="D593" s="144" t="s">
        <v>143</v>
      </c>
      <c r="E593" s="162" t="s">
        <v>1</v>
      </c>
      <c r="F593" s="163" t="s">
        <v>146</v>
      </c>
      <c r="H593" s="164">
        <v>3</v>
      </c>
      <c r="I593" s="165"/>
      <c r="L593" s="161"/>
      <c r="M593" s="166"/>
      <c r="T593" s="167"/>
      <c r="AT593" s="162" t="s">
        <v>143</v>
      </c>
      <c r="AU593" s="162" t="s">
        <v>90</v>
      </c>
      <c r="AV593" s="14" t="s">
        <v>139</v>
      </c>
      <c r="AW593" s="14" t="s">
        <v>36</v>
      </c>
      <c r="AX593" s="14" t="s">
        <v>88</v>
      </c>
      <c r="AY593" s="162" t="s">
        <v>132</v>
      </c>
    </row>
    <row r="594" spans="2:65" s="1" customFormat="1" ht="37.9" customHeight="1">
      <c r="B594" s="31"/>
      <c r="C594" s="169" t="s">
        <v>559</v>
      </c>
      <c r="D594" s="169" t="s">
        <v>249</v>
      </c>
      <c r="E594" s="170" t="s">
        <v>560</v>
      </c>
      <c r="F594" s="171" t="s">
        <v>561</v>
      </c>
      <c r="G594" s="172" t="s">
        <v>257</v>
      </c>
      <c r="H594" s="173">
        <v>1</v>
      </c>
      <c r="I594" s="174"/>
      <c r="J594" s="175">
        <f>ROUND(I594*H594,2)</f>
        <v>0</v>
      </c>
      <c r="K594" s="171" t="s">
        <v>1</v>
      </c>
      <c r="L594" s="176"/>
      <c r="M594" s="177" t="s">
        <v>1</v>
      </c>
      <c r="N594" s="178" t="s">
        <v>45</v>
      </c>
      <c r="P594" s="140">
        <f>O594*H594</f>
        <v>0</v>
      </c>
      <c r="Q594" s="140">
        <v>4.5600000000000002E-2</v>
      </c>
      <c r="R594" s="140">
        <f>Q594*H594</f>
        <v>4.5600000000000002E-2</v>
      </c>
      <c r="S594" s="140">
        <v>0</v>
      </c>
      <c r="T594" s="141">
        <f>S594*H594</f>
        <v>0</v>
      </c>
      <c r="AR594" s="142" t="s">
        <v>185</v>
      </c>
      <c r="AT594" s="142" t="s">
        <v>249</v>
      </c>
      <c r="AU594" s="142" t="s">
        <v>90</v>
      </c>
      <c r="AY594" s="16" t="s">
        <v>132</v>
      </c>
      <c r="BE594" s="143">
        <f>IF(N594="základní",J594,0)</f>
        <v>0</v>
      </c>
      <c r="BF594" s="143">
        <f>IF(N594="snížená",J594,0)</f>
        <v>0</v>
      </c>
      <c r="BG594" s="143">
        <f>IF(N594="zákl. přenesená",J594,0)</f>
        <v>0</v>
      </c>
      <c r="BH594" s="143">
        <f>IF(N594="sníž. přenesená",J594,0)</f>
        <v>0</v>
      </c>
      <c r="BI594" s="143">
        <f>IF(N594="nulová",J594,0)</f>
        <v>0</v>
      </c>
      <c r="BJ594" s="16" t="s">
        <v>88</v>
      </c>
      <c r="BK594" s="143">
        <f>ROUND(I594*H594,2)</f>
        <v>0</v>
      </c>
      <c r="BL594" s="16" t="s">
        <v>139</v>
      </c>
      <c r="BM594" s="142" t="s">
        <v>562</v>
      </c>
    </row>
    <row r="595" spans="2:65" s="1" customFormat="1" ht="19.5">
      <c r="B595" s="31"/>
      <c r="D595" s="144" t="s">
        <v>141</v>
      </c>
      <c r="F595" s="145" t="s">
        <v>563</v>
      </c>
      <c r="I595" s="146"/>
      <c r="L595" s="31"/>
      <c r="M595" s="147"/>
      <c r="T595" s="55"/>
      <c r="AT595" s="16" t="s">
        <v>141</v>
      </c>
      <c r="AU595" s="16" t="s">
        <v>90</v>
      </c>
    </row>
    <row r="596" spans="2:65" s="12" customFormat="1" ht="11.25">
      <c r="B596" s="148"/>
      <c r="D596" s="144" t="s">
        <v>143</v>
      </c>
      <c r="E596" s="149" t="s">
        <v>1</v>
      </c>
      <c r="F596" s="150" t="s">
        <v>485</v>
      </c>
      <c r="H596" s="149" t="s">
        <v>1</v>
      </c>
      <c r="I596" s="151"/>
      <c r="L596" s="148"/>
      <c r="M596" s="152"/>
      <c r="T596" s="153"/>
      <c r="AT596" s="149" t="s">
        <v>143</v>
      </c>
      <c r="AU596" s="149" t="s">
        <v>90</v>
      </c>
      <c r="AV596" s="12" t="s">
        <v>88</v>
      </c>
      <c r="AW596" s="12" t="s">
        <v>36</v>
      </c>
      <c r="AX596" s="12" t="s">
        <v>80</v>
      </c>
      <c r="AY596" s="149" t="s">
        <v>132</v>
      </c>
    </row>
    <row r="597" spans="2:65" s="13" customFormat="1" ht="11.25">
      <c r="B597" s="154"/>
      <c r="D597" s="144" t="s">
        <v>143</v>
      </c>
      <c r="E597" s="155" t="s">
        <v>1</v>
      </c>
      <c r="F597" s="156" t="s">
        <v>88</v>
      </c>
      <c r="H597" s="157">
        <v>1</v>
      </c>
      <c r="I597" s="158"/>
      <c r="L597" s="154"/>
      <c r="M597" s="159"/>
      <c r="T597" s="160"/>
      <c r="AT597" s="155" t="s">
        <v>143</v>
      </c>
      <c r="AU597" s="155" t="s">
        <v>90</v>
      </c>
      <c r="AV597" s="13" t="s">
        <v>90</v>
      </c>
      <c r="AW597" s="13" t="s">
        <v>36</v>
      </c>
      <c r="AX597" s="13" t="s">
        <v>80</v>
      </c>
      <c r="AY597" s="155" t="s">
        <v>132</v>
      </c>
    </row>
    <row r="598" spans="2:65" s="14" customFormat="1" ht="11.25">
      <c r="B598" s="161"/>
      <c r="D598" s="144" t="s">
        <v>143</v>
      </c>
      <c r="E598" s="162" t="s">
        <v>1</v>
      </c>
      <c r="F598" s="163" t="s">
        <v>146</v>
      </c>
      <c r="H598" s="164">
        <v>1</v>
      </c>
      <c r="I598" s="165"/>
      <c r="L598" s="161"/>
      <c r="M598" s="166"/>
      <c r="T598" s="167"/>
      <c r="AT598" s="162" t="s">
        <v>143</v>
      </c>
      <c r="AU598" s="162" t="s">
        <v>90</v>
      </c>
      <c r="AV598" s="14" t="s">
        <v>139</v>
      </c>
      <c r="AW598" s="14" t="s">
        <v>36</v>
      </c>
      <c r="AX598" s="14" t="s">
        <v>88</v>
      </c>
      <c r="AY598" s="162" t="s">
        <v>132</v>
      </c>
    </row>
    <row r="599" spans="2:65" s="1" customFormat="1" ht="33" customHeight="1">
      <c r="B599" s="31"/>
      <c r="C599" s="169" t="s">
        <v>564</v>
      </c>
      <c r="D599" s="169" t="s">
        <v>249</v>
      </c>
      <c r="E599" s="170" t="s">
        <v>565</v>
      </c>
      <c r="F599" s="171" t="s">
        <v>566</v>
      </c>
      <c r="G599" s="172" t="s">
        <v>257</v>
      </c>
      <c r="H599" s="173">
        <v>3</v>
      </c>
      <c r="I599" s="174"/>
      <c r="J599" s="175">
        <f>ROUND(I599*H599,2)</f>
        <v>0</v>
      </c>
      <c r="K599" s="171" t="s">
        <v>138</v>
      </c>
      <c r="L599" s="176"/>
      <c r="M599" s="177" t="s">
        <v>1</v>
      </c>
      <c r="N599" s="178" t="s">
        <v>45</v>
      </c>
      <c r="P599" s="140">
        <f>O599*H599</f>
        <v>0</v>
      </c>
      <c r="Q599" s="140">
        <v>4.2099999999999999E-2</v>
      </c>
      <c r="R599" s="140">
        <f>Q599*H599</f>
        <v>0.1263</v>
      </c>
      <c r="S599" s="140">
        <v>0</v>
      </c>
      <c r="T599" s="141">
        <f>S599*H599</f>
        <v>0</v>
      </c>
      <c r="AR599" s="142" t="s">
        <v>185</v>
      </c>
      <c r="AT599" s="142" t="s">
        <v>249</v>
      </c>
      <c r="AU599" s="142" t="s">
        <v>90</v>
      </c>
      <c r="AY599" s="16" t="s">
        <v>132</v>
      </c>
      <c r="BE599" s="143">
        <f>IF(N599="základní",J599,0)</f>
        <v>0</v>
      </c>
      <c r="BF599" s="143">
        <f>IF(N599="snížená",J599,0)</f>
        <v>0</v>
      </c>
      <c r="BG599" s="143">
        <f>IF(N599="zákl. přenesená",J599,0)</f>
        <v>0</v>
      </c>
      <c r="BH599" s="143">
        <f>IF(N599="sníž. přenesená",J599,0)</f>
        <v>0</v>
      </c>
      <c r="BI599" s="143">
        <f>IF(N599="nulová",J599,0)</f>
        <v>0</v>
      </c>
      <c r="BJ599" s="16" t="s">
        <v>88</v>
      </c>
      <c r="BK599" s="143">
        <f>ROUND(I599*H599,2)</f>
        <v>0</v>
      </c>
      <c r="BL599" s="16" t="s">
        <v>139</v>
      </c>
      <c r="BM599" s="142" t="s">
        <v>567</v>
      </c>
    </row>
    <row r="600" spans="2:65" s="1" customFormat="1" ht="19.5">
      <c r="B600" s="31"/>
      <c r="D600" s="144" t="s">
        <v>141</v>
      </c>
      <c r="F600" s="145" t="s">
        <v>566</v>
      </c>
      <c r="I600" s="146"/>
      <c r="L600" s="31"/>
      <c r="M600" s="147"/>
      <c r="T600" s="55"/>
      <c r="AT600" s="16" t="s">
        <v>141</v>
      </c>
      <c r="AU600" s="16" t="s">
        <v>90</v>
      </c>
    </row>
    <row r="601" spans="2:65" s="12" customFormat="1" ht="11.25">
      <c r="B601" s="148"/>
      <c r="D601" s="144" t="s">
        <v>143</v>
      </c>
      <c r="E601" s="149" t="s">
        <v>1</v>
      </c>
      <c r="F601" s="150" t="s">
        <v>485</v>
      </c>
      <c r="H601" s="149" t="s">
        <v>1</v>
      </c>
      <c r="I601" s="151"/>
      <c r="L601" s="148"/>
      <c r="M601" s="152"/>
      <c r="T601" s="153"/>
      <c r="AT601" s="149" t="s">
        <v>143</v>
      </c>
      <c r="AU601" s="149" t="s">
        <v>90</v>
      </c>
      <c r="AV601" s="12" t="s">
        <v>88</v>
      </c>
      <c r="AW601" s="12" t="s">
        <v>36</v>
      </c>
      <c r="AX601" s="12" t="s">
        <v>80</v>
      </c>
      <c r="AY601" s="149" t="s">
        <v>132</v>
      </c>
    </row>
    <row r="602" spans="2:65" s="13" customFormat="1" ht="11.25">
      <c r="B602" s="154"/>
      <c r="D602" s="144" t="s">
        <v>143</v>
      </c>
      <c r="E602" s="155" t="s">
        <v>1</v>
      </c>
      <c r="F602" s="156" t="s">
        <v>156</v>
      </c>
      <c r="H602" s="157">
        <v>3</v>
      </c>
      <c r="I602" s="158"/>
      <c r="L602" s="154"/>
      <c r="M602" s="159"/>
      <c r="T602" s="160"/>
      <c r="AT602" s="155" t="s">
        <v>143</v>
      </c>
      <c r="AU602" s="155" t="s">
        <v>90</v>
      </c>
      <c r="AV602" s="13" t="s">
        <v>90</v>
      </c>
      <c r="AW602" s="13" t="s">
        <v>36</v>
      </c>
      <c r="AX602" s="13" t="s">
        <v>80</v>
      </c>
      <c r="AY602" s="155" t="s">
        <v>132</v>
      </c>
    </row>
    <row r="603" spans="2:65" s="14" customFormat="1" ht="11.25">
      <c r="B603" s="161"/>
      <c r="D603" s="144" t="s">
        <v>143</v>
      </c>
      <c r="E603" s="162" t="s">
        <v>1</v>
      </c>
      <c r="F603" s="163" t="s">
        <v>146</v>
      </c>
      <c r="H603" s="164">
        <v>3</v>
      </c>
      <c r="I603" s="165"/>
      <c r="L603" s="161"/>
      <c r="M603" s="166"/>
      <c r="T603" s="167"/>
      <c r="AT603" s="162" t="s">
        <v>143</v>
      </c>
      <c r="AU603" s="162" t="s">
        <v>90</v>
      </c>
      <c r="AV603" s="14" t="s">
        <v>139</v>
      </c>
      <c r="AW603" s="14" t="s">
        <v>36</v>
      </c>
      <c r="AX603" s="14" t="s">
        <v>88</v>
      </c>
      <c r="AY603" s="162" t="s">
        <v>132</v>
      </c>
    </row>
    <row r="604" spans="2:65" s="1" customFormat="1" ht="21.75" customHeight="1">
      <c r="B604" s="31"/>
      <c r="C604" s="169" t="s">
        <v>568</v>
      </c>
      <c r="D604" s="169" t="s">
        <v>249</v>
      </c>
      <c r="E604" s="170" t="s">
        <v>569</v>
      </c>
      <c r="F604" s="171" t="s">
        <v>543</v>
      </c>
      <c r="G604" s="172" t="s">
        <v>257</v>
      </c>
      <c r="H604" s="173">
        <v>3</v>
      </c>
      <c r="I604" s="174"/>
      <c r="J604" s="175">
        <f>ROUND(I604*H604,2)</f>
        <v>0</v>
      </c>
      <c r="K604" s="171" t="s">
        <v>1</v>
      </c>
      <c r="L604" s="176"/>
      <c r="M604" s="177" t="s">
        <v>1</v>
      </c>
      <c r="N604" s="178" t="s">
        <v>45</v>
      </c>
      <c r="P604" s="140">
        <f>O604*H604</f>
        <v>0</v>
      </c>
      <c r="Q604" s="140">
        <v>6.9999999999999999E-4</v>
      </c>
      <c r="R604" s="140">
        <f>Q604*H604</f>
        <v>2.0999999999999999E-3</v>
      </c>
      <c r="S604" s="140">
        <v>0</v>
      </c>
      <c r="T604" s="141">
        <f>S604*H604</f>
        <v>0</v>
      </c>
      <c r="AR604" s="142" t="s">
        <v>185</v>
      </c>
      <c r="AT604" s="142" t="s">
        <v>249</v>
      </c>
      <c r="AU604" s="142" t="s">
        <v>90</v>
      </c>
      <c r="AY604" s="16" t="s">
        <v>132</v>
      </c>
      <c r="BE604" s="143">
        <f>IF(N604="základní",J604,0)</f>
        <v>0</v>
      </c>
      <c r="BF604" s="143">
        <f>IF(N604="snížená",J604,0)</f>
        <v>0</v>
      </c>
      <c r="BG604" s="143">
        <f>IF(N604="zákl. přenesená",J604,0)</f>
        <v>0</v>
      </c>
      <c r="BH604" s="143">
        <f>IF(N604="sníž. přenesená",J604,0)</f>
        <v>0</v>
      </c>
      <c r="BI604" s="143">
        <f>IF(N604="nulová",J604,0)</f>
        <v>0</v>
      </c>
      <c r="BJ604" s="16" t="s">
        <v>88</v>
      </c>
      <c r="BK604" s="143">
        <f>ROUND(I604*H604,2)</f>
        <v>0</v>
      </c>
      <c r="BL604" s="16" t="s">
        <v>139</v>
      </c>
      <c r="BM604" s="142" t="s">
        <v>570</v>
      </c>
    </row>
    <row r="605" spans="2:65" s="1" customFormat="1" ht="11.25">
      <c r="B605" s="31"/>
      <c r="D605" s="144" t="s">
        <v>141</v>
      </c>
      <c r="F605" s="145" t="s">
        <v>543</v>
      </c>
      <c r="I605" s="146"/>
      <c r="L605" s="31"/>
      <c r="M605" s="147"/>
      <c r="T605" s="55"/>
      <c r="AT605" s="16" t="s">
        <v>141</v>
      </c>
      <c r="AU605" s="16" t="s">
        <v>90</v>
      </c>
    </row>
    <row r="606" spans="2:65" s="12" customFormat="1" ht="11.25">
      <c r="B606" s="148"/>
      <c r="D606" s="144" t="s">
        <v>143</v>
      </c>
      <c r="E606" s="149" t="s">
        <v>1</v>
      </c>
      <c r="F606" s="150" t="s">
        <v>485</v>
      </c>
      <c r="H606" s="149" t="s">
        <v>1</v>
      </c>
      <c r="I606" s="151"/>
      <c r="L606" s="148"/>
      <c r="M606" s="152"/>
      <c r="T606" s="153"/>
      <c r="AT606" s="149" t="s">
        <v>143</v>
      </c>
      <c r="AU606" s="149" t="s">
        <v>90</v>
      </c>
      <c r="AV606" s="12" t="s">
        <v>88</v>
      </c>
      <c r="AW606" s="12" t="s">
        <v>36</v>
      </c>
      <c r="AX606" s="12" t="s">
        <v>80</v>
      </c>
      <c r="AY606" s="149" t="s">
        <v>132</v>
      </c>
    </row>
    <row r="607" spans="2:65" s="13" customFormat="1" ht="11.25">
      <c r="B607" s="154"/>
      <c r="D607" s="144" t="s">
        <v>143</v>
      </c>
      <c r="E607" s="155" t="s">
        <v>1</v>
      </c>
      <c r="F607" s="156" t="s">
        <v>156</v>
      </c>
      <c r="H607" s="157">
        <v>3</v>
      </c>
      <c r="I607" s="158"/>
      <c r="L607" s="154"/>
      <c r="M607" s="159"/>
      <c r="T607" s="160"/>
      <c r="AT607" s="155" t="s">
        <v>143</v>
      </c>
      <c r="AU607" s="155" t="s">
        <v>90</v>
      </c>
      <c r="AV607" s="13" t="s">
        <v>90</v>
      </c>
      <c r="AW607" s="13" t="s">
        <v>36</v>
      </c>
      <c r="AX607" s="13" t="s">
        <v>80</v>
      </c>
      <c r="AY607" s="155" t="s">
        <v>132</v>
      </c>
    </row>
    <row r="608" spans="2:65" s="14" customFormat="1" ht="11.25">
      <c r="B608" s="161"/>
      <c r="D608" s="144" t="s">
        <v>143</v>
      </c>
      <c r="E608" s="162" t="s">
        <v>1</v>
      </c>
      <c r="F608" s="163" t="s">
        <v>146</v>
      </c>
      <c r="H608" s="164">
        <v>3</v>
      </c>
      <c r="I608" s="165"/>
      <c r="L608" s="161"/>
      <c r="M608" s="166"/>
      <c r="T608" s="167"/>
      <c r="AT608" s="162" t="s">
        <v>143</v>
      </c>
      <c r="AU608" s="162" t="s">
        <v>90</v>
      </c>
      <c r="AV608" s="14" t="s">
        <v>139</v>
      </c>
      <c r="AW608" s="14" t="s">
        <v>36</v>
      </c>
      <c r="AX608" s="14" t="s">
        <v>88</v>
      </c>
      <c r="AY608" s="162" t="s">
        <v>132</v>
      </c>
    </row>
    <row r="609" spans="2:65" s="1" customFormat="1" ht="24.2" customHeight="1">
      <c r="B609" s="31"/>
      <c r="C609" s="131" t="s">
        <v>571</v>
      </c>
      <c r="D609" s="131" t="s">
        <v>134</v>
      </c>
      <c r="E609" s="132" t="s">
        <v>572</v>
      </c>
      <c r="F609" s="133" t="s">
        <v>573</v>
      </c>
      <c r="G609" s="134" t="s">
        <v>257</v>
      </c>
      <c r="H609" s="135">
        <v>1</v>
      </c>
      <c r="I609" s="136"/>
      <c r="J609" s="137">
        <f>ROUND(I609*H609,2)</f>
        <v>0</v>
      </c>
      <c r="K609" s="133" t="s">
        <v>138</v>
      </c>
      <c r="L609" s="31"/>
      <c r="M609" s="138" t="s">
        <v>1</v>
      </c>
      <c r="N609" s="139" t="s">
        <v>45</v>
      </c>
      <c r="P609" s="140">
        <f>O609*H609</f>
        <v>0</v>
      </c>
      <c r="Q609" s="140">
        <v>0</v>
      </c>
      <c r="R609" s="140">
        <f>Q609*H609</f>
        <v>0</v>
      </c>
      <c r="S609" s="140">
        <v>0</v>
      </c>
      <c r="T609" s="141">
        <f>S609*H609</f>
        <v>0</v>
      </c>
      <c r="AR609" s="142" t="s">
        <v>139</v>
      </c>
      <c r="AT609" s="142" t="s">
        <v>134</v>
      </c>
      <c r="AU609" s="142" t="s">
        <v>90</v>
      </c>
      <c r="AY609" s="16" t="s">
        <v>132</v>
      </c>
      <c r="BE609" s="143">
        <f>IF(N609="základní",J609,0)</f>
        <v>0</v>
      </c>
      <c r="BF609" s="143">
        <f>IF(N609="snížená",J609,0)</f>
        <v>0</v>
      </c>
      <c r="BG609" s="143">
        <f>IF(N609="zákl. přenesená",J609,0)</f>
        <v>0</v>
      </c>
      <c r="BH609" s="143">
        <f>IF(N609="sníž. přenesená",J609,0)</f>
        <v>0</v>
      </c>
      <c r="BI609" s="143">
        <f>IF(N609="nulová",J609,0)</f>
        <v>0</v>
      </c>
      <c r="BJ609" s="16" t="s">
        <v>88</v>
      </c>
      <c r="BK609" s="143">
        <f>ROUND(I609*H609,2)</f>
        <v>0</v>
      </c>
      <c r="BL609" s="16" t="s">
        <v>139</v>
      </c>
      <c r="BM609" s="142" t="s">
        <v>574</v>
      </c>
    </row>
    <row r="610" spans="2:65" s="1" customFormat="1" ht="29.25">
      <c r="B610" s="31"/>
      <c r="D610" s="144" t="s">
        <v>141</v>
      </c>
      <c r="F610" s="145" t="s">
        <v>575</v>
      </c>
      <c r="I610" s="146"/>
      <c r="L610" s="31"/>
      <c r="M610" s="147"/>
      <c r="T610" s="55"/>
      <c r="AT610" s="16" t="s">
        <v>141</v>
      </c>
      <c r="AU610" s="16" t="s">
        <v>90</v>
      </c>
    </row>
    <row r="611" spans="2:65" s="12" customFormat="1" ht="11.25">
      <c r="B611" s="148"/>
      <c r="D611" s="144" t="s">
        <v>143</v>
      </c>
      <c r="E611" s="149" t="s">
        <v>1</v>
      </c>
      <c r="F611" s="150" t="s">
        <v>485</v>
      </c>
      <c r="H611" s="149" t="s">
        <v>1</v>
      </c>
      <c r="I611" s="151"/>
      <c r="L611" s="148"/>
      <c r="M611" s="152"/>
      <c r="T611" s="153"/>
      <c r="AT611" s="149" t="s">
        <v>143</v>
      </c>
      <c r="AU611" s="149" t="s">
        <v>90</v>
      </c>
      <c r="AV611" s="12" t="s">
        <v>88</v>
      </c>
      <c r="AW611" s="12" t="s">
        <v>36</v>
      </c>
      <c r="AX611" s="12" t="s">
        <v>80</v>
      </c>
      <c r="AY611" s="149" t="s">
        <v>132</v>
      </c>
    </row>
    <row r="612" spans="2:65" s="13" customFormat="1" ht="11.25">
      <c r="B612" s="154"/>
      <c r="D612" s="144" t="s">
        <v>143</v>
      </c>
      <c r="E612" s="155" t="s">
        <v>1</v>
      </c>
      <c r="F612" s="156" t="s">
        <v>88</v>
      </c>
      <c r="H612" s="157">
        <v>1</v>
      </c>
      <c r="I612" s="158"/>
      <c r="L612" s="154"/>
      <c r="M612" s="159"/>
      <c r="T612" s="160"/>
      <c r="AT612" s="155" t="s">
        <v>143</v>
      </c>
      <c r="AU612" s="155" t="s">
        <v>90</v>
      </c>
      <c r="AV612" s="13" t="s">
        <v>90</v>
      </c>
      <c r="AW612" s="13" t="s">
        <v>36</v>
      </c>
      <c r="AX612" s="13" t="s">
        <v>80</v>
      </c>
      <c r="AY612" s="155" t="s">
        <v>132</v>
      </c>
    </row>
    <row r="613" spans="2:65" s="14" customFormat="1" ht="11.25">
      <c r="B613" s="161"/>
      <c r="D613" s="144" t="s">
        <v>143</v>
      </c>
      <c r="E613" s="162" t="s">
        <v>1</v>
      </c>
      <c r="F613" s="163" t="s">
        <v>146</v>
      </c>
      <c r="H613" s="164">
        <v>1</v>
      </c>
      <c r="I613" s="165"/>
      <c r="L613" s="161"/>
      <c r="M613" s="166"/>
      <c r="T613" s="167"/>
      <c r="AT613" s="162" t="s">
        <v>143</v>
      </c>
      <c r="AU613" s="162" t="s">
        <v>90</v>
      </c>
      <c r="AV613" s="14" t="s">
        <v>139</v>
      </c>
      <c r="AW613" s="14" t="s">
        <v>36</v>
      </c>
      <c r="AX613" s="14" t="s">
        <v>88</v>
      </c>
      <c r="AY613" s="162" t="s">
        <v>132</v>
      </c>
    </row>
    <row r="614" spans="2:65" s="1" customFormat="1" ht="33" customHeight="1">
      <c r="B614" s="31"/>
      <c r="C614" s="169" t="s">
        <v>576</v>
      </c>
      <c r="D614" s="169" t="s">
        <v>249</v>
      </c>
      <c r="E614" s="170" t="s">
        <v>577</v>
      </c>
      <c r="F614" s="171" t="s">
        <v>578</v>
      </c>
      <c r="G614" s="172" t="s">
        <v>257</v>
      </c>
      <c r="H614" s="173">
        <v>2</v>
      </c>
      <c r="I614" s="174"/>
      <c r="J614" s="175">
        <f>ROUND(I614*H614,2)</f>
        <v>0</v>
      </c>
      <c r="K614" s="171" t="s">
        <v>138</v>
      </c>
      <c r="L614" s="176"/>
      <c r="M614" s="177" t="s">
        <v>1</v>
      </c>
      <c r="N614" s="178" t="s">
        <v>45</v>
      </c>
      <c r="P614" s="140">
        <f>O614*H614</f>
        <v>0</v>
      </c>
      <c r="Q614" s="140">
        <v>5.1799999999999999E-2</v>
      </c>
      <c r="R614" s="140">
        <f>Q614*H614</f>
        <v>0.1036</v>
      </c>
      <c r="S614" s="140">
        <v>0</v>
      </c>
      <c r="T614" s="141">
        <f>S614*H614</f>
        <v>0</v>
      </c>
      <c r="AR614" s="142" t="s">
        <v>185</v>
      </c>
      <c r="AT614" s="142" t="s">
        <v>249</v>
      </c>
      <c r="AU614" s="142" t="s">
        <v>90</v>
      </c>
      <c r="AY614" s="16" t="s">
        <v>132</v>
      </c>
      <c r="BE614" s="143">
        <f>IF(N614="základní",J614,0)</f>
        <v>0</v>
      </c>
      <c r="BF614" s="143">
        <f>IF(N614="snížená",J614,0)</f>
        <v>0</v>
      </c>
      <c r="BG614" s="143">
        <f>IF(N614="zákl. přenesená",J614,0)</f>
        <v>0</v>
      </c>
      <c r="BH614" s="143">
        <f>IF(N614="sníž. přenesená",J614,0)</f>
        <v>0</v>
      </c>
      <c r="BI614" s="143">
        <f>IF(N614="nulová",J614,0)</f>
        <v>0</v>
      </c>
      <c r="BJ614" s="16" t="s">
        <v>88</v>
      </c>
      <c r="BK614" s="143">
        <f>ROUND(I614*H614,2)</f>
        <v>0</v>
      </c>
      <c r="BL614" s="16" t="s">
        <v>139</v>
      </c>
      <c r="BM614" s="142" t="s">
        <v>579</v>
      </c>
    </row>
    <row r="615" spans="2:65" s="1" customFormat="1" ht="19.5">
      <c r="B615" s="31"/>
      <c r="D615" s="144" t="s">
        <v>141</v>
      </c>
      <c r="F615" s="145" t="s">
        <v>578</v>
      </c>
      <c r="I615" s="146"/>
      <c r="L615" s="31"/>
      <c r="M615" s="147"/>
      <c r="T615" s="55"/>
      <c r="AT615" s="16" t="s">
        <v>141</v>
      </c>
      <c r="AU615" s="16" t="s">
        <v>90</v>
      </c>
    </row>
    <row r="616" spans="2:65" s="12" customFormat="1" ht="11.25">
      <c r="B616" s="148"/>
      <c r="D616" s="144" t="s">
        <v>143</v>
      </c>
      <c r="E616" s="149" t="s">
        <v>1</v>
      </c>
      <c r="F616" s="150" t="s">
        <v>485</v>
      </c>
      <c r="H616" s="149" t="s">
        <v>1</v>
      </c>
      <c r="I616" s="151"/>
      <c r="L616" s="148"/>
      <c r="M616" s="152"/>
      <c r="T616" s="153"/>
      <c r="AT616" s="149" t="s">
        <v>143</v>
      </c>
      <c r="AU616" s="149" t="s">
        <v>90</v>
      </c>
      <c r="AV616" s="12" t="s">
        <v>88</v>
      </c>
      <c r="AW616" s="12" t="s">
        <v>36</v>
      </c>
      <c r="AX616" s="12" t="s">
        <v>80</v>
      </c>
      <c r="AY616" s="149" t="s">
        <v>132</v>
      </c>
    </row>
    <row r="617" spans="2:65" s="13" customFormat="1" ht="11.25">
      <c r="B617" s="154"/>
      <c r="D617" s="144" t="s">
        <v>143</v>
      </c>
      <c r="E617" s="155" t="s">
        <v>1</v>
      </c>
      <c r="F617" s="156" t="s">
        <v>90</v>
      </c>
      <c r="H617" s="157">
        <v>2</v>
      </c>
      <c r="I617" s="158"/>
      <c r="L617" s="154"/>
      <c r="M617" s="159"/>
      <c r="T617" s="160"/>
      <c r="AT617" s="155" t="s">
        <v>143</v>
      </c>
      <c r="AU617" s="155" t="s">
        <v>90</v>
      </c>
      <c r="AV617" s="13" t="s">
        <v>90</v>
      </c>
      <c r="AW617" s="13" t="s">
        <v>36</v>
      </c>
      <c r="AX617" s="13" t="s">
        <v>80</v>
      </c>
      <c r="AY617" s="155" t="s">
        <v>132</v>
      </c>
    </row>
    <row r="618" spans="2:65" s="14" customFormat="1" ht="11.25">
      <c r="B618" s="161"/>
      <c r="D618" s="144" t="s">
        <v>143</v>
      </c>
      <c r="E618" s="162" t="s">
        <v>1</v>
      </c>
      <c r="F618" s="163" t="s">
        <v>146</v>
      </c>
      <c r="H618" s="164">
        <v>2</v>
      </c>
      <c r="I618" s="165"/>
      <c r="L618" s="161"/>
      <c r="M618" s="166"/>
      <c r="T618" s="167"/>
      <c r="AT618" s="162" t="s">
        <v>143</v>
      </c>
      <c r="AU618" s="162" t="s">
        <v>90</v>
      </c>
      <c r="AV618" s="14" t="s">
        <v>139</v>
      </c>
      <c r="AW618" s="14" t="s">
        <v>36</v>
      </c>
      <c r="AX618" s="14" t="s">
        <v>88</v>
      </c>
      <c r="AY618" s="162" t="s">
        <v>132</v>
      </c>
    </row>
    <row r="619" spans="2:65" s="1" customFormat="1" ht="21.75" customHeight="1">
      <c r="B619" s="31"/>
      <c r="C619" s="169" t="s">
        <v>580</v>
      </c>
      <c r="D619" s="169" t="s">
        <v>249</v>
      </c>
      <c r="E619" s="170" t="s">
        <v>581</v>
      </c>
      <c r="F619" s="171" t="s">
        <v>543</v>
      </c>
      <c r="G619" s="172" t="s">
        <v>257</v>
      </c>
      <c r="H619" s="173">
        <v>4</v>
      </c>
      <c r="I619" s="174"/>
      <c r="J619" s="175">
        <f>ROUND(I619*H619,2)</f>
        <v>0</v>
      </c>
      <c r="K619" s="171" t="s">
        <v>1</v>
      </c>
      <c r="L619" s="176"/>
      <c r="M619" s="177" t="s">
        <v>1</v>
      </c>
      <c r="N619" s="178" t="s">
        <v>45</v>
      </c>
      <c r="P619" s="140">
        <f>O619*H619</f>
        <v>0</v>
      </c>
      <c r="Q619" s="140">
        <v>6.9999999999999999E-4</v>
      </c>
      <c r="R619" s="140">
        <f>Q619*H619</f>
        <v>2.8E-3</v>
      </c>
      <c r="S619" s="140">
        <v>0</v>
      </c>
      <c r="T619" s="141">
        <f>S619*H619</f>
        <v>0</v>
      </c>
      <c r="AR619" s="142" t="s">
        <v>185</v>
      </c>
      <c r="AT619" s="142" t="s">
        <v>249</v>
      </c>
      <c r="AU619" s="142" t="s">
        <v>90</v>
      </c>
      <c r="AY619" s="16" t="s">
        <v>132</v>
      </c>
      <c r="BE619" s="143">
        <f>IF(N619="základní",J619,0)</f>
        <v>0</v>
      </c>
      <c r="BF619" s="143">
        <f>IF(N619="snížená",J619,0)</f>
        <v>0</v>
      </c>
      <c r="BG619" s="143">
        <f>IF(N619="zákl. přenesená",J619,0)</f>
        <v>0</v>
      </c>
      <c r="BH619" s="143">
        <f>IF(N619="sníž. přenesená",J619,0)</f>
        <v>0</v>
      </c>
      <c r="BI619" s="143">
        <f>IF(N619="nulová",J619,0)</f>
        <v>0</v>
      </c>
      <c r="BJ619" s="16" t="s">
        <v>88</v>
      </c>
      <c r="BK619" s="143">
        <f>ROUND(I619*H619,2)</f>
        <v>0</v>
      </c>
      <c r="BL619" s="16" t="s">
        <v>139</v>
      </c>
      <c r="BM619" s="142" t="s">
        <v>582</v>
      </c>
    </row>
    <row r="620" spans="2:65" s="1" customFormat="1" ht="11.25">
      <c r="B620" s="31"/>
      <c r="D620" s="144" t="s">
        <v>141</v>
      </c>
      <c r="F620" s="145" t="s">
        <v>543</v>
      </c>
      <c r="I620" s="146"/>
      <c r="L620" s="31"/>
      <c r="M620" s="147"/>
      <c r="T620" s="55"/>
      <c r="AT620" s="16" t="s">
        <v>141</v>
      </c>
      <c r="AU620" s="16" t="s">
        <v>90</v>
      </c>
    </row>
    <row r="621" spans="2:65" s="12" customFormat="1" ht="11.25">
      <c r="B621" s="148"/>
      <c r="D621" s="144" t="s">
        <v>143</v>
      </c>
      <c r="E621" s="149" t="s">
        <v>1</v>
      </c>
      <c r="F621" s="150" t="s">
        <v>485</v>
      </c>
      <c r="H621" s="149" t="s">
        <v>1</v>
      </c>
      <c r="I621" s="151"/>
      <c r="L621" s="148"/>
      <c r="M621" s="152"/>
      <c r="T621" s="153"/>
      <c r="AT621" s="149" t="s">
        <v>143</v>
      </c>
      <c r="AU621" s="149" t="s">
        <v>90</v>
      </c>
      <c r="AV621" s="12" t="s">
        <v>88</v>
      </c>
      <c r="AW621" s="12" t="s">
        <v>36</v>
      </c>
      <c r="AX621" s="12" t="s">
        <v>80</v>
      </c>
      <c r="AY621" s="149" t="s">
        <v>132</v>
      </c>
    </row>
    <row r="622" spans="2:65" s="13" customFormat="1" ht="11.25">
      <c r="B622" s="154"/>
      <c r="D622" s="144" t="s">
        <v>143</v>
      </c>
      <c r="E622" s="155" t="s">
        <v>1</v>
      </c>
      <c r="F622" s="156" t="s">
        <v>139</v>
      </c>
      <c r="H622" s="157">
        <v>4</v>
      </c>
      <c r="I622" s="158"/>
      <c r="L622" s="154"/>
      <c r="M622" s="159"/>
      <c r="T622" s="160"/>
      <c r="AT622" s="155" t="s">
        <v>143</v>
      </c>
      <c r="AU622" s="155" t="s">
        <v>90</v>
      </c>
      <c r="AV622" s="13" t="s">
        <v>90</v>
      </c>
      <c r="AW622" s="13" t="s">
        <v>36</v>
      </c>
      <c r="AX622" s="13" t="s">
        <v>80</v>
      </c>
      <c r="AY622" s="155" t="s">
        <v>132</v>
      </c>
    </row>
    <row r="623" spans="2:65" s="14" customFormat="1" ht="11.25">
      <c r="B623" s="161"/>
      <c r="D623" s="144" t="s">
        <v>143</v>
      </c>
      <c r="E623" s="162" t="s">
        <v>1</v>
      </c>
      <c r="F623" s="163" t="s">
        <v>146</v>
      </c>
      <c r="H623" s="164">
        <v>4</v>
      </c>
      <c r="I623" s="165"/>
      <c r="L623" s="161"/>
      <c r="M623" s="166"/>
      <c r="T623" s="167"/>
      <c r="AT623" s="162" t="s">
        <v>143</v>
      </c>
      <c r="AU623" s="162" t="s">
        <v>90</v>
      </c>
      <c r="AV623" s="14" t="s">
        <v>139</v>
      </c>
      <c r="AW623" s="14" t="s">
        <v>36</v>
      </c>
      <c r="AX623" s="14" t="s">
        <v>88</v>
      </c>
      <c r="AY623" s="162" t="s">
        <v>132</v>
      </c>
    </row>
    <row r="624" spans="2:65" s="1" customFormat="1" ht="24.2" customHeight="1">
      <c r="B624" s="31"/>
      <c r="C624" s="131" t="s">
        <v>583</v>
      </c>
      <c r="D624" s="131" t="s">
        <v>134</v>
      </c>
      <c r="E624" s="132" t="s">
        <v>584</v>
      </c>
      <c r="F624" s="133" t="s">
        <v>585</v>
      </c>
      <c r="G624" s="134" t="s">
        <v>257</v>
      </c>
      <c r="H624" s="135">
        <v>1</v>
      </c>
      <c r="I624" s="136"/>
      <c r="J624" s="137">
        <f>ROUND(I624*H624,2)</f>
        <v>0</v>
      </c>
      <c r="K624" s="133" t="s">
        <v>138</v>
      </c>
      <c r="L624" s="31"/>
      <c r="M624" s="138" t="s">
        <v>1</v>
      </c>
      <c r="N624" s="139" t="s">
        <v>45</v>
      </c>
      <c r="P624" s="140">
        <f>O624*H624</f>
        <v>0</v>
      </c>
      <c r="Q624" s="140">
        <v>7.9600000000000001E-3</v>
      </c>
      <c r="R624" s="140">
        <f>Q624*H624</f>
        <v>7.9600000000000001E-3</v>
      </c>
      <c r="S624" s="140">
        <v>0</v>
      </c>
      <c r="T624" s="141">
        <f>S624*H624</f>
        <v>0</v>
      </c>
      <c r="AR624" s="142" t="s">
        <v>139</v>
      </c>
      <c r="AT624" s="142" t="s">
        <v>134</v>
      </c>
      <c r="AU624" s="142" t="s">
        <v>90</v>
      </c>
      <c r="AY624" s="16" t="s">
        <v>132</v>
      </c>
      <c r="BE624" s="143">
        <f>IF(N624="základní",J624,0)</f>
        <v>0</v>
      </c>
      <c r="BF624" s="143">
        <f>IF(N624="snížená",J624,0)</f>
        <v>0</v>
      </c>
      <c r="BG624" s="143">
        <f>IF(N624="zákl. přenesená",J624,0)</f>
        <v>0</v>
      </c>
      <c r="BH624" s="143">
        <f>IF(N624="sníž. přenesená",J624,0)</f>
        <v>0</v>
      </c>
      <c r="BI624" s="143">
        <f>IF(N624="nulová",J624,0)</f>
        <v>0</v>
      </c>
      <c r="BJ624" s="16" t="s">
        <v>88</v>
      </c>
      <c r="BK624" s="143">
        <f>ROUND(I624*H624,2)</f>
        <v>0</v>
      </c>
      <c r="BL624" s="16" t="s">
        <v>139</v>
      </c>
      <c r="BM624" s="142" t="s">
        <v>586</v>
      </c>
    </row>
    <row r="625" spans="2:65" s="1" customFormat="1" ht="29.25">
      <c r="B625" s="31"/>
      <c r="D625" s="144" t="s">
        <v>141</v>
      </c>
      <c r="F625" s="145" t="s">
        <v>587</v>
      </c>
      <c r="I625" s="146"/>
      <c r="L625" s="31"/>
      <c r="M625" s="147"/>
      <c r="T625" s="55"/>
      <c r="AT625" s="16" t="s">
        <v>141</v>
      </c>
      <c r="AU625" s="16" t="s">
        <v>90</v>
      </c>
    </row>
    <row r="626" spans="2:65" s="12" customFormat="1" ht="11.25">
      <c r="B626" s="148"/>
      <c r="D626" s="144" t="s">
        <v>143</v>
      </c>
      <c r="E626" s="149" t="s">
        <v>1</v>
      </c>
      <c r="F626" s="150" t="s">
        <v>485</v>
      </c>
      <c r="H626" s="149" t="s">
        <v>1</v>
      </c>
      <c r="I626" s="151"/>
      <c r="L626" s="148"/>
      <c r="M626" s="152"/>
      <c r="T626" s="153"/>
      <c r="AT626" s="149" t="s">
        <v>143</v>
      </c>
      <c r="AU626" s="149" t="s">
        <v>90</v>
      </c>
      <c r="AV626" s="12" t="s">
        <v>88</v>
      </c>
      <c r="AW626" s="12" t="s">
        <v>36</v>
      </c>
      <c r="AX626" s="12" t="s">
        <v>80</v>
      </c>
      <c r="AY626" s="149" t="s">
        <v>132</v>
      </c>
    </row>
    <row r="627" spans="2:65" s="13" customFormat="1" ht="11.25">
      <c r="B627" s="154"/>
      <c r="D627" s="144" t="s">
        <v>143</v>
      </c>
      <c r="E627" s="155" t="s">
        <v>1</v>
      </c>
      <c r="F627" s="156" t="s">
        <v>88</v>
      </c>
      <c r="H627" s="157">
        <v>1</v>
      </c>
      <c r="I627" s="158"/>
      <c r="L627" s="154"/>
      <c r="M627" s="159"/>
      <c r="T627" s="160"/>
      <c r="AT627" s="155" t="s">
        <v>143</v>
      </c>
      <c r="AU627" s="155" t="s">
        <v>90</v>
      </c>
      <c r="AV627" s="13" t="s">
        <v>90</v>
      </c>
      <c r="AW627" s="13" t="s">
        <v>36</v>
      </c>
      <c r="AX627" s="13" t="s">
        <v>80</v>
      </c>
      <c r="AY627" s="155" t="s">
        <v>132</v>
      </c>
    </row>
    <row r="628" spans="2:65" s="14" customFormat="1" ht="11.25">
      <c r="B628" s="161"/>
      <c r="D628" s="144" t="s">
        <v>143</v>
      </c>
      <c r="E628" s="162" t="s">
        <v>1</v>
      </c>
      <c r="F628" s="163" t="s">
        <v>146</v>
      </c>
      <c r="H628" s="164">
        <v>1</v>
      </c>
      <c r="I628" s="165"/>
      <c r="L628" s="161"/>
      <c r="M628" s="166"/>
      <c r="T628" s="167"/>
      <c r="AT628" s="162" t="s">
        <v>143</v>
      </c>
      <c r="AU628" s="162" t="s">
        <v>90</v>
      </c>
      <c r="AV628" s="14" t="s">
        <v>139</v>
      </c>
      <c r="AW628" s="14" t="s">
        <v>36</v>
      </c>
      <c r="AX628" s="14" t="s">
        <v>88</v>
      </c>
      <c r="AY628" s="162" t="s">
        <v>132</v>
      </c>
    </row>
    <row r="629" spans="2:65" s="1" customFormat="1" ht="33" customHeight="1">
      <c r="B629" s="31"/>
      <c r="C629" s="169" t="s">
        <v>588</v>
      </c>
      <c r="D629" s="169" t="s">
        <v>249</v>
      </c>
      <c r="E629" s="170" t="s">
        <v>589</v>
      </c>
      <c r="F629" s="171" t="s">
        <v>590</v>
      </c>
      <c r="G629" s="172" t="s">
        <v>257</v>
      </c>
      <c r="H629" s="173">
        <v>1</v>
      </c>
      <c r="I629" s="174"/>
      <c r="J629" s="175">
        <f>ROUND(I629*H629,2)</f>
        <v>0</v>
      </c>
      <c r="K629" s="171" t="s">
        <v>138</v>
      </c>
      <c r="L629" s="176"/>
      <c r="M629" s="177" t="s">
        <v>1</v>
      </c>
      <c r="N629" s="178" t="s">
        <v>45</v>
      </c>
      <c r="P629" s="140">
        <f>O629*H629</f>
        <v>0</v>
      </c>
      <c r="Q629" s="140">
        <v>9.5500000000000002E-2</v>
      </c>
      <c r="R629" s="140">
        <f>Q629*H629</f>
        <v>9.5500000000000002E-2</v>
      </c>
      <c r="S629" s="140">
        <v>0</v>
      </c>
      <c r="T629" s="141">
        <f>S629*H629</f>
        <v>0</v>
      </c>
      <c r="AR629" s="142" t="s">
        <v>185</v>
      </c>
      <c r="AT629" s="142" t="s">
        <v>249</v>
      </c>
      <c r="AU629" s="142" t="s">
        <v>90</v>
      </c>
      <c r="AY629" s="16" t="s">
        <v>132</v>
      </c>
      <c r="BE629" s="143">
        <f>IF(N629="základní",J629,0)</f>
        <v>0</v>
      </c>
      <c r="BF629" s="143">
        <f>IF(N629="snížená",J629,0)</f>
        <v>0</v>
      </c>
      <c r="BG629" s="143">
        <f>IF(N629="zákl. přenesená",J629,0)</f>
        <v>0</v>
      </c>
      <c r="BH629" s="143">
        <f>IF(N629="sníž. přenesená",J629,0)</f>
        <v>0</v>
      </c>
      <c r="BI629" s="143">
        <f>IF(N629="nulová",J629,0)</f>
        <v>0</v>
      </c>
      <c r="BJ629" s="16" t="s">
        <v>88</v>
      </c>
      <c r="BK629" s="143">
        <f>ROUND(I629*H629,2)</f>
        <v>0</v>
      </c>
      <c r="BL629" s="16" t="s">
        <v>139</v>
      </c>
      <c r="BM629" s="142" t="s">
        <v>591</v>
      </c>
    </row>
    <row r="630" spans="2:65" s="1" customFormat="1" ht="19.5">
      <c r="B630" s="31"/>
      <c r="D630" s="144" t="s">
        <v>141</v>
      </c>
      <c r="F630" s="145" t="s">
        <v>590</v>
      </c>
      <c r="I630" s="146"/>
      <c r="L630" s="31"/>
      <c r="M630" s="147"/>
      <c r="T630" s="55"/>
      <c r="AT630" s="16" t="s">
        <v>141</v>
      </c>
      <c r="AU630" s="16" t="s">
        <v>90</v>
      </c>
    </row>
    <row r="631" spans="2:65" s="12" customFormat="1" ht="11.25">
      <c r="B631" s="148"/>
      <c r="D631" s="144" t="s">
        <v>143</v>
      </c>
      <c r="E631" s="149" t="s">
        <v>1</v>
      </c>
      <c r="F631" s="150" t="s">
        <v>485</v>
      </c>
      <c r="H631" s="149" t="s">
        <v>1</v>
      </c>
      <c r="I631" s="151"/>
      <c r="L631" s="148"/>
      <c r="M631" s="152"/>
      <c r="T631" s="153"/>
      <c r="AT631" s="149" t="s">
        <v>143</v>
      </c>
      <c r="AU631" s="149" t="s">
        <v>90</v>
      </c>
      <c r="AV631" s="12" t="s">
        <v>88</v>
      </c>
      <c r="AW631" s="12" t="s">
        <v>36</v>
      </c>
      <c r="AX631" s="12" t="s">
        <v>80</v>
      </c>
      <c r="AY631" s="149" t="s">
        <v>132</v>
      </c>
    </row>
    <row r="632" spans="2:65" s="13" customFormat="1" ht="11.25">
      <c r="B632" s="154"/>
      <c r="D632" s="144" t="s">
        <v>143</v>
      </c>
      <c r="E632" s="155" t="s">
        <v>1</v>
      </c>
      <c r="F632" s="156" t="s">
        <v>88</v>
      </c>
      <c r="H632" s="157">
        <v>1</v>
      </c>
      <c r="I632" s="158"/>
      <c r="L632" s="154"/>
      <c r="M632" s="159"/>
      <c r="T632" s="160"/>
      <c r="AT632" s="155" t="s">
        <v>143</v>
      </c>
      <c r="AU632" s="155" t="s">
        <v>90</v>
      </c>
      <c r="AV632" s="13" t="s">
        <v>90</v>
      </c>
      <c r="AW632" s="13" t="s">
        <v>36</v>
      </c>
      <c r="AX632" s="13" t="s">
        <v>80</v>
      </c>
      <c r="AY632" s="155" t="s">
        <v>132</v>
      </c>
    </row>
    <row r="633" spans="2:65" s="14" customFormat="1" ht="11.25">
      <c r="B633" s="161"/>
      <c r="D633" s="144" t="s">
        <v>143</v>
      </c>
      <c r="E633" s="162" t="s">
        <v>1</v>
      </c>
      <c r="F633" s="163" t="s">
        <v>146</v>
      </c>
      <c r="H633" s="164">
        <v>1</v>
      </c>
      <c r="I633" s="165"/>
      <c r="L633" s="161"/>
      <c r="M633" s="166"/>
      <c r="T633" s="167"/>
      <c r="AT633" s="162" t="s">
        <v>143</v>
      </c>
      <c r="AU633" s="162" t="s">
        <v>90</v>
      </c>
      <c r="AV633" s="14" t="s">
        <v>139</v>
      </c>
      <c r="AW633" s="14" t="s">
        <v>36</v>
      </c>
      <c r="AX633" s="14" t="s">
        <v>88</v>
      </c>
      <c r="AY633" s="162" t="s">
        <v>132</v>
      </c>
    </row>
    <row r="634" spans="2:65" s="1" customFormat="1" ht="24.2" customHeight="1">
      <c r="B634" s="31"/>
      <c r="C634" s="131" t="s">
        <v>592</v>
      </c>
      <c r="D634" s="131" t="s">
        <v>134</v>
      </c>
      <c r="E634" s="132" t="s">
        <v>593</v>
      </c>
      <c r="F634" s="133" t="s">
        <v>594</v>
      </c>
      <c r="G634" s="134" t="s">
        <v>257</v>
      </c>
      <c r="H634" s="135">
        <v>2</v>
      </c>
      <c r="I634" s="136"/>
      <c r="J634" s="137">
        <f>ROUND(I634*H634,2)</f>
        <v>0</v>
      </c>
      <c r="K634" s="133" t="s">
        <v>138</v>
      </c>
      <c r="L634" s="31"/>
      <c r="M634" s="138" t="s">
        <v>1</v>
      </c>
      <c r="N634" s="139" t="s">
        <v>45</v>
      </c>
      <c r="P634" s="140">
        <f>O634*H634</f>
        <v>0</v>
      </c>
      <c r="Q634" s="140">
        <v>2.3189999999999999E-2</v>
      </c>
      <c r="R634" s="140">
        <f>Q634*H634</f>
        <v>4.6379999999999998E-2</v>
      </c>
      <c r="S634" s="140">
        <v>0</v>
      </c>
      <c r="T634" s="141">
        <f>S634*H634</f>
        <v>0</v>
      </c>
      <c r="AR634" s="142" t="s">
        <v>139</v>
      </c>
      <c r="AT634" s="142" t="s">
        <v>134</v>
      </c>
      <c r="AU634" s="142" t="s">
        <v>90</v>
      </c>
      <c r="AY634" s="16" t="s">
        <v>132</v>
      </c>
      <c r="BE634" s="143">
        <f>IF(N634="základní",J634,0)</f>
        <v>0</v>
      </c>
      <c r="BF634" s="143">
        <f>IF(N634="snížená",J634,0)</f>
        <v>0</v>
      </c>
      <c r="BG634" s="143">
        <f>IF(N634="zákl. přenesená",J634,0)</f>
        <v>0</v>
      </c>
      <c r="BH634" s="143">
        <f>IF(N634="sníž. přenesená",J634,0)</f>
        <v>0</v>
      </c>
      <c r="BI634" s="143">
        <f>IF(N634="nulová",J634,0)</f>
        <v>0</v>
      </c>
      <c r="BJ634" s="16" t="s">
        <v>88</v>
      </c>
      <c r="BK634" s="143">
        <f>ROUND(I634*H634,2)</f>
        <v>0</v>
      </c>
      <c r="BL634" s="16" t="s">
        <v>139</v>
      </c>
      <c r="BM634" s="142" t="s">
        <v>595</v>
      </c>
    </row>
    <row r="635" spans="2:65" s="1" customFormat="1" ht="29.25">
      <c r="B635" s="31"/>
      <c r="D635" s="144" t="s">
        <v>141</v>
      </c>
      <c r="F635" s="145" t="s">
        <v>596</v>
      </c>
      <c r="I635" s="146"/>
      <c r="L635" s="31"/>
      <c r="M635" s="147"/>
      <c r="T635" s="55"/>
      <c r="AT635" s="16" t="s">
        <v>141</v>
      </c>
      <c r="AU635" s="16" t="s">
        <v>90</v>
      </c>
    </row>
    <row r="636" spans="2:65" s="12" customFormat="1" ht="11.25">
      <c r="B636" s="148"/>
      <c r="D636" s="144" t="s">
        <v>143</v>
      </c>
      <c r="E636" s="149" t="s">
        <v>1</v>
      </c>
      <c r="F636" s="150" t="s">
        <v>485</v>
      </c>
      <c r="H636" s="149" t="s">
        <v>1</v>
      </c>
      <c r="I636" s="151"/>
      <c r="L636" s="148"/>
      <c r="M636" s="152"/>
      <c r="T636" s="153"/>
      <c r="AT636" s="149" t="s">
        <v>143</v>
      </c>
      <c r="AU636" s="149" t="s">
        <v>90</v>
      </c>
      <c r="AV636" s="12" t="s">
        <v>88</v>
      </c>
      <c r="AW636" s="12" t="s">
        <v>36</v>
      </c>
      <c r="AX636" s="12" t="s">
        <v>80</v>
      </c>
      <c r="AY636" s="149" t="s">
        <v>132</v>
      </c>
    </row>
    <row r="637" spans="2:65" s="13" customFormat="1" ht="11.25">
      <c r="B637" s="154"/>
      <c r="D637" s="144" t="s">
        <v>143</v>
      </c>
      <c r="E637" s="155" t="s">
        <v>1</v>
      </c>
      <c r="F637" s="156" t="s">
        <v>90</v>
      </c>
      <c r="H637" s="157">
        <v>2</v>
      </c>
      <c r="I637" s="158"/>
      <c r="L637" s="154"/>
      <c r="M637" s="159"/>
      <c r="T637" s="160"/>
      <c r="AT637" s="155" t="s">
        <v>143</v>
      </c>
      <c r="AU637" s="155" t="s">
        <v>90</v>
      </c>
      <c r="AV637" s="13" t="s">
        <v>90</v>
      </c>
      <c r="AW637" s="13" t="s">
        <v>36</v>
      </c>
      <c r="AX637" s="13" t="s">
        <v>80</v>
      </c>
      <c r="AY637" s="155" t="s">
        <v>132</v>
      </c>
    </row>
    <row r="638" spans="2:65" s="14" customFormat="1" ht="11.25">
      <c r="B638" s="161"/>
      <c r="D638" s="144" t="s">
        <v>143</v>
      </c>
      <c r="E638" s="162" t="s">
        <v>1</v>
      </c>
      <c r="F638" s="163" t="s">
        <v>146</v>
      </c>
      <c r="H638" s="164">
        <v>2</v>
      </c>
      <c r="I638" s="165"/>
      <c r="L638" s="161"/>
      <c r="M638" s="166"/>
      <c r="T638" s="167"/>
      <c r="AT638" s="162" t="s">
        <v>143</v>
      </c>
      <c r="AU638" s="162" t="s">
        <v>90</v>
      </c>
      <c r="AV638" s="14" t="s">
        <v>139</v>
      </c>
      <c r="AW638" s="14" t="s">
        <v>36</v>
      </c>
      <c r="AX638" s="14" t="s">
        <v>88</v>
      </c>
      <c r="AY638" s="162" t="s">
        <v>132</v>
      </c>
    </row>
    <row r="639" spans="2:65" s="1" customFormat="1" ht="44.25" customHeight="1">
      <c r="B639" s="31"/>
      <c r="C639" s="169" t="s">
        <v>597</v>
      </c>
      <c r="D639" s="169" t="s">
        <v>249</v>
      </c>
      <c r="E639" s="170" t="s">
        <v>598</v>
      </c>
      <c r="F639" s="171" t="s">
        <v>599</v>
      </c>
      <c r="G639" s="172" t="s">
        <v>257</v>
      </c>
      <c r="H639" s="173">
        <v>2</v>
      </c>
      <c r="I639" s="174"/>
      <c r="J639" s="175">
        <f>ROUND(I639*H639,2)</f>
        <v>0</v>
      </c>
      <c r="K639" s="171" t="s">
        <v>1</v>
      </c>
      <c r="L639" s="176"/>
      <c r="M639" s="177" t="s">
        <v>1</v>
      </c>
      <c r="N639" s="178" t="s">
        <v>45</v>
      </c>
      <c r="P639" s="140">
        <f>O639*H639</f>
        <v>0</v>
      </c>
      <c r="Q639" s="140">
        <v>0.12620000000000001</v>
      </c>
      <c r="R639" s="140">
        <f>Q639*H639</f>
        <v>0.25240000000000001</v>
      </c>
      <c r="S639" s="140">
        <v>0</v>
      </c>
      <c r="T639" s="141">
        <f>S639*H639</f>
        <v>0</v>
      </c>
      <c r="AR639" s="142" t="s">
        <v>185</v>
      </c>
      <c r="AT639" s="142" t="s">
        <v>249</v>
      </c>
      <c r="AU639" s="142" t="s">
        <v>90</v>
      </c>
      <c r="AY639" s="16" t="s">
        <v>132</v>
      </c>
      <c r="BE639" s="143">
        <f>IF(N639="základní",J639,0)</f>
        <v>0</v>
      </c>
      <c r="BF639" s="143">
        <f>IF(N639="snížená",J639,0)</f>
        <v>0</v>
      </c>
      <c r="BG639" s="143">
        <f>IF(N639="zákl. přenesená",J639,0)</f>
        <v>0</v>
      </c>
      <c r="BH639" s="143">
        <f>IF(N639="sníž. přenesená",J639,0)</f>
        <v>0</v>
      </c>
      <c r="BI639" s="143">
        <f>IF(N639="nulová",J639,0)</f>
        <v>0</v>
      </c>
      <c r="BJ639" s="16" t="s">
        <v>88</v>
      </c>
      <c r="BK639" s="143">
        <f>ROUND(I639*H639,2)</f>
        <v>0</v>
      </c>
      <c r="BL639" s="16" t="s">
        <v>139</v>
      </c>
      <c r="BM639" s="142" t="s">
        <v>600</v>
      </c>
    </row>
    <row r="640" spans="2:65" s="1" customFormat="1" ht="29.25">
      <c r="B640" s="31"/>
      <c r="D640" s="144" t="s">
        <v>141</v>
      </c>
      <c r="F640" s="145" t="s">
        <v>599</v>
      </c>
      <c r="I640" s="146"/>
      <c r="L640" s="31"/>
      <c r="M640" s="147"/>
      <c r="T640" s="55"/>
      <c r="AT640" s="16" t="s">
        <v>141</v>
      </c>
      <c r="AU640" s="16" t="s">
        <v>90</v>
      </c>
    </row>
    <row r="641" spans="2:65" s="1" customFormat="1" ht="19.5">
      <c r="B641" s="31"/>
      <c r="D641" s="144" t="s">
        <v>244</v>
      </c>
      <c r="F641" s="168" t="s">
        <v>601</v>
      </c>
      <c r="I641" s="146"/>
      <c r="L641" s="31"/>
      <c r="M641" s="147"/>
      <c r="T641" s="55"/>
      <c r="AT641" s="16" t="s">
        <v>244</v>
      </c>
      <c r="AU641" s="16" t="s">
        <v>90</v>
      </c>
    </row>
    <row r="642" spans="2:65" s="12" customFormat="1" ht="11.25">
      <c r="B642" s="148"/>
      <c r="D642" s="144" t="s">
        <v>143</v>
      </c>
      <c r="E642" s="149" t="s">
        <v>1</v>
      </c>
      <c r="F642" s="150" t="s">
        <v>485</v>
      </c>
      <c r="H642" s="149" t="s">
        <v>1</v>
      </c>
      <c r="I642" s="151"/>
      <c r="L642" s="148"/>
      <c r="M642" s="152"/>
      <c r="T642" s="153"/>
      <c r="AT642" s="149" t="s">
        <v>143</v>
      </c>
      <c r="AU642" s="149" t="s">
        <v>90</v>
      </c>
      <c r="AV642" s="12" t="s">
        <v>88</v>
      </c>
      <c r="AW642" s="12" t="s">
        <v>36</v>
      </c>
      <c r="AX642" s="12" t="s">
        <v>80</v>
      </c>
      <c r="AY642" s="149" t="s">
        <v>132</v>
      </c>
    </row>
    <row r="643" spans="2:65" s="13" customFormat="1" ht="11.25">
      <c r="B643" s="154"/>
      <c r="D643" s="144" t="s">
        <v>143</v>
      </c>
      <c r="E643" s="155" t="s">
        <v>1</v>
      </c>
      <c r="F643" s="156" t="s">
        <v>90</v>
      </c>
      <c r="H643" s="157">
        <v>2</v>
      </c>
      <c r="I643" s="158"/>
      <c r="L643" s="154"/>
      <c r="M643" s="159"/>
      <c r="T643" s="160"/>
      <c r="AT643" s="155" t="s">
        <v>143</v>
      </c>
      <c r="AU643" s="155" t="s">
        <v>90</v>
      </c>
      <c r="AV643" s="13" t="s">
        <v>90</v>
      </c>
      <c r="AW643" s="13" t="s">
        <v>36</v>
      </c>
      <c r="AX643" s="13" t="s">
        <v>80</v>
      </c>
      <c r="AY643" s="155" t="s">
        <v>132</v>
      </c>
    </row>
    <row r="644" spans="2:65" s="14" customFormat="1" ht="11.25">
      <c r="B644" s="161"/>
      <c r="D644" s="144" t="s">
        <v>143</v>
      </c>
      <c r="E644" s="162" t="s">
        <v>1</v>
      </c>
      <c r="F644" s="163" t="s">
        <v>146</v>
      </c>
      <c r="H644" s="164">
        <v>2</v>
      </c>
      <c r="I644" s="165"/>
      <c r="L644" s="161"/>
      <c r="M644" s="166"/>
      <c r="T644" s="167"/>
      <c r="AT644" s="162" t="s">
        <v>143</v>
      </c>
      <c r="AU644" s="162" t="s">
        <v>90</v>
      </c>
      <c r="AV644" s="14" t="s">
        <v>139</v>
      </c>
      <c r="AW644" s="14" t="s">
        <v>36</v>
      </c>
      <c r="AX644" s="14" t="s">
        <v>88</v>
      </c>
      <c r="AY644" s="162" t="s">
        <v>132</v>
      </c>
    </row>
    <row r="645" spans="2:65" s="1" customFormat="1" ht="24.2" customHeight="1">
      <c r="B645" s="31"/>
      <c r="C645" s="131" t="s">
        <v>602</v>
      </c>
      <c r="D645" s="131" t="s">
        <v>134</v>
      </c>
      <c r="E645" s="132" t="s">
        <v>603</v>
      </c>
      <c r="F645" s="133" t="s">
        <v>604</v>
      </c>
      <c r="G645" s="134" t="s">
        <v>257</v>
      </c>
      <c r="H645" s="135">
        <v>1</v>
      </c>
      <c r="I645" s="136"/>
      <c r="J645" s="137">
        <f>ROUND(I645*H645,2)</f>
        <v>0</v>
      </c>
      <c r="K645" s="133" t="s">
        <v>138</v>
      </c>
      <c r="L645" s="31"/>
      <c r="M645" s="138" t="s">
        <v>1</v>
      </c>
      <c r="N645" s="139" t="s">
        <v>45</v>
      </c>
      <c r="P645" s="140">
        <f>O645*H645</f>
        <v>0</v>
      </c>
      <c r="Q645" s="140">
        <v>3.2439999999999997E-2</v>
      </c>
      <c r="R645" s="140">
        <f>Q645*H645</f>
        <v>3.2439999999999997E-2</v>
      </c>
      <c r="S645" s="140">
        <v>0</v>
      </c>
      <c r="T645" s="141">
        <f>S645*H645</f>
        <v>0</v>
      </c>
      <c r="AR645" s="142" t="s">
        <v>139</v>
      </c>
      <c r="AT645" s="142" t="s">
        <v>134</v>
      </c>
      <c r="AU645" s="142" t="s">
        <v>90</v>
      </c>
      <c r="AY645" s="16" t="s">
        <v>132</v>
      </c>
      <c r="BE645" s="143">
        <f>IF(N645="základní",J645,0)</f>
        <v>0</v>
      </c>
      <c r="BF645" s="143">
        <f>IF(N645="snížená",J645,0)</f>
        <v>0</v>
      </c>
      <c r="BG645" s="143">
        <f>IF(N645="zákl. přenesená",J645,0)</f>
        <v>0</v>
      </c>
      <c r="BH645" s="143">
        <f>IF(N645="sníž. přenesená",J645,0)</f>
        <v>0</v>
      </c>
      <c r="BI645" s="143">
        <f>IF(N645="nulová",J645,0)</f>
        <v>0</v>
      </c>
      <c r="BJ645" s="16" t="s">
        <v>88</v>
      </c>
      <c r="BK645" s="143">
        <f>ROUND(I645*H645,2)</f>
        <v>0</v>
      </c>
      <c r="BL645" s="16" t="s">
        <v>139</v>
      </c>
      <c r="BM645" s="142" t="s">
        <v>605</v>
      </c>
    </row>
    <row r="646" spans="2:65" s="1" customFormat="1" ht="29.25">
      <c r="B646" s="31"/>
      <c r="D646" s="144" t="s">
        <v>141</v>
      </c>
      <c r="F646" s="145" t="s">
        <v>606</v>
      </c>
      <c r="I646" s="146"/>
      <c r="L646" s="31"/>
      <c r="M646" s="147"/>
      <c r="T646" s="55"/>
      <c r="AT646" s="16" t="s">
        <v>141</v>
      </c>
      <c r="AU646" s="16" t="s">
        <v>90</v>
      </c>
    </row>
    <row r="647" spans="2:65" s="12" customFormat="1" ht="11.25">
      <c r="B647" s="148"/>
      <c r="D647" s="144" t="s">
        <v>143</v>
      </c>
      <c r="E647" s="149" t="s">
        <v>1</v>
      </c>
      <c r="F647" s="150" t="s">
        <v>485</v>
      </c>
      <c r="H647" s="149" t="s">
        <v>1</v>
      </c>
      <c r="I647" s="151"/>
      <c r="L647" s="148"/>
      <c r="M647" s="152"/>
      <c r="T647" s="153"/>
      <c r="AT647" s="149" t="s">
        <v>143</v>
      </c>
      <c r="AU647" s="149" t="s">
        <v>90</v>
      </c>
      <c r="AV647" s="12" t="s">
        <v>88</v>
      </c>
      <c r="AW647" s="12" t="s">
        <v>36</v>
      </c>
      <c r="AX647" s="12" t="s">
        <v>80</v>
      </c>
      <c r="AY647" s="149" t="s">
        <v>132</v>
      </c>
    </row>
    <row r="648" spans="2:65" s="13" customFormat="1" ht="11.25">
      <c r="B648" s="154"/>
      <c r="D648" s="144" t="s">
        <v>143</v>
      </c>
      <c r="E648" s="155" t="s">
        <v>1</v>
      </c>
      <c r="F648" s="156" t="s">
        <v>88</v>
      </c>
      <c r="H648" s="157">
        <v>1</v>
      </c>
      <c r="I648" s="158"/>
      <c r="L648" s="154"/>
      <c r="M648" s="159"/>
      <c r="T648" s="160"/>
      <c r="AT648" s="155" t="s">
        <v>143</v>
      </c>
      <c r="AU648" s="155" t="s">
        <v>90</v>
      </c>
      <c r="AV648" s="13" t="s">
        <v>90</v>
      </c>
      <c r="AW648" s="13" t="s">
        <v>36</v>
      </c>
      <c r="AX648" s="13" t="s">
        <v>80</v>
      </c>
      <c r="AY648" s="155" t="s">
        <v>132</v>
      </c>
    </row>
    <row r="649" spans="2:65" s="14" customFormat="1" ht="11.25">
      <c r="B649" s="161"/>
      <c r="D649" s="144" t="s">
        <v>143</v>
      </c>
      <c r="E649" s="162" t="s">
        <v>1</v>
      </c>
      <c r="F649" s="163" t="s">
        <v>146</v>
      </c>
      <c r="H649" s="164">
        <v>1</v>
      </c>
      <c r="I649" s="165"/>
      <c r="L649" s="161"/>
      <c r="M649" s="166"/>
      <c r="T649" s="167"/>
      <c r="AT649" s="162" t="s">
        <v>143</v>
      </c>
      <c r="AU649" s="162" t="s">
        <v>90</v>
      </c>
      <c r="AV649" s="14" t="s">
        <v>139</v>
      </c>
      <c r="AW649" s="14" t="s">
        <v>36</v>
      </c>
      <c r="AX649" s="14" t="s">
        <v>88</v>
      </c>
      <c r="AY649" s="162" t="s">
        <v>132</v>
      </c>
    </row>
    <row r="650" spans="2:65" s="1" customFormat="1" ht="33" customHeight="1">
      <c r="B650" s="31"/>
      <c r="C650" s="169" t="s">
        <v>607</v>
      </c>
      <c r="D650" s="169" t="s">
        <v>249</v>
      </c>
      <c r="E650" s="170" t="s">
        <v>608</v>
      </c>
      <c r="F650" s="171" t="s">
        <v>609</v>
      </c>
      <c r="G650" s="172" t="s">
        <v>257</v>
      </c>
      <c r="H650" s="173">
        <v>1</v>
      </c>
      <c r="I650" s="174"/>
      <c r="J650" s="175">
        <f>ROUND(I650*H650,2)</f>
        <v>0</v>
      </c>
      <c r="K650" s="171" t="s">
        <v>138</v>
      </c>
      <c r="L650" s="176"/>
      <c r="M650" s="177" t="s">
        <v>1</v>
      </c>
      <c r="N650" s="178" t="s">
        <v>45</v>
      </c>
      <c r="P650" s="140">
        <f>O650*H650</f>
        <v>0</v>
      </c>
      <c r="Q650" s="140">
        <v>0.35820000000000002</v>
      </c>
      <c r="R650" s="140">
        <f>Q650*H650</f>
        <v>0.35820000000000002</v>
      </c>
      <c r="S650" s="140">
        <v>0</v>
      </c>
      <c r="T650" s="141">
        <f>S650*H650</f>
        <v>0</v>
      </c>
      <c r="AR650" s="142" t="s">
        <v>185</v>
      </c>
      <c r="AT650" s="142" t="s">
        <v>249</v>
      </c>
      <c r="AU650" s="142" t="s">
        <v>90</v>
      </c>
      <c r="AY650" s="16" t="s">
        <v>132</v>
      </c>
      <c r="BE650" s="143">
        <f>IF(N650="základní",J650,0)</f>
        <v>0</v>
      </c>
      <c r="BF650" s="143">
        <f>IF(N650="snížená",J650,0)</f>
        <v>0</v>
      </c>
      <c r="BG650" s="143">
        <f>IF(N650="zákl. přenesená",J650,0)</f>
        <v>0</v>
      </c>
      <c r="BH650" s="143">
        <f>IF(N650="sníž. přenesená",J650,0)</f>
        <v>0</v>
      </c>
      <c r="BI650" s="143">
        <f>IF(N650="nulová",J650,0)</f>
        <v>0</v>
      </c>
      <c r="BJ650" s="16" t="s">
        <v>88</v>
      </c>
      <c r="BK650" s="143">
        <f>ROUND(I650*H650,2)</f>
        <v>0</v>
      </c>
      <c r="BL650" s="16" t="s">
        <v>139</v>
      </c>
      <c r="BM650" s="142" t="s">
        <v>610</v>
      </c>
    </row>
    <row r="651" spans="2:65" s="1" customFormat="1" ht="19.5">
      <c r="B651" s="31"/>
      <c r="D651" s="144" t="s">
        <v>141</v>
      </c>
      <c r="F651" s="145" t="s">
        <v>609</v>
      </c>
      <c r="I651" s="146"/>
      <c r="L651" s="31"/>
      <c r="M651" s="147"/>
      <c r="T651" s="55"/>
      <c r="AT651" s="16" t="s">
        <v>141</v>
      </c>
      <c r="AU651" s="16" t="s">
        <v>90</v>
      </c>
    </row>
    <row r="652" spans="2:65" s="12" customFormat="1" ht="11.25">
      <c r="B652" s="148"/>
      <c r="D652" s="144" t="s">
        <v>143</v>
      </c>
      <c r="E652" s="149" t="s">
        <v>1</v>
      </c>
      <c r="F652" s="150" t="s">
        <v>485</v>
      </c>
      <c r="H652" s="149" t="s">
        <v>1</v>
      </c>
      <c r="I652" s="151"/>
      <c r="L652" s="148"/>
      <c r="M652" s="152"/>
      <c r="T652" s="153"/>
      <c r="AT652" s="149" t="s">
        <v>143</v>
      </c>
      <c r="AU652" s="149" t="s">
        <v>90</v>
      </c>
      <c r="AV652" s="12" t="s">
        <v>88</v>
      </c>
      <c r="AW652" s="12" t="s">
        <v>36</v>
      </c>
      <c r="AX652" s="12" t="s">
        <v>80</v>
      </c>
      <c r="AY652" s="149" t="s">
        <v>132</v>
      </c>
    </row>
    <row r="653" spans="2:65" s="13" customFormat="1" ht="11.25">
      <c r="B653" s="154"/>
      <c r="D653" s="144" t="s">
        <v>143</v>
      </c>
      <c r="E653" s="155" t="s">
        <v>1</v>
      </c>
      <c r="F653" s="156" t="s">
        <v>88</v>
      </c>
      <c r="H653" s="157">
        <v>1</v>
      </c>
      <c r="I653" s="158"/>
      <c r="L653" s="154"/>
      <c r="M653" s="159"/>
      <c r="T653" s="160"/>
      <c r="AT653" s="155" t="s">
        <v>143</v>
      </c>
      <c r="AU653" s="155" t="s">
        <v>90</v>
      </c>
      <c r="AV653" s="13" t="s">
        <v>90</v>
      </c>
      <c r="AW653" s="13" t="s">
        <v>36</v>
      </c>
      <c r="AX653" s="13" t="s">
        <v>80</v>
      </c>
      <c r="AY653" s="155" t="s">
        <v>132</v>
      </c>
    </row>
    <row r="654" spans="2:65" s="14" customFormat="1" ht="11.25">
      <c r="B654" s="161"/>
      <c r="D654" s="144" t="s">
        <v>143</v>
      </c>
      <c r="E654" s="162" t="s">
        <v>1</v>
      </c>
      <c r="F654" s="163" t="s">
        <v>146</v>
      </c>
      <c r="H654" s="164">
        <v>1</v>
      </c>
      <c r="I654" s="165"/>
      <c r="L654" s="161"/>
      <c r="M654" s="166"/>
      <c r="T654" s="167"/>
      <c r="AT654" s="162" t="s">
        <v>143</v>
      </c>
      <c r="AU654" s="162" t="s">
        <v>90</v>
      </c>
      <c r="AV654" s="14" t="s">
        <v>139</v>
      </c>
      <c r="AW654" s="14" t="s">
        <v>36</v>
      </c>
      <c r="AX654" s="14" t="s">
        <v>88</v>
      </c>
      <c r="AY654" s="162" t="s">
        <v>132</v>
      </c>
    </row>
    <row r="655" spans="2:65" s="1" customFormat="1" ht="24.2" customHeight="1">
      <c r="B655" s="31"/>
      <c r="C655" s="131" t="s">
        <v>611</v>
      </c>
      <c r="D655" s="131" t="s">
        <v>134</v>
      </c>
      <c r="E655" s="132" t="s">
        <v>612</v>
      </c>
      <c r="F655" s="133" t="s">
        <v>613</v>
      </c>
      <c r="G655" s="134" t="s">
        <v>257</v>
      </c>
      <c r="H655" s="135">
        <v>1</v>
      </c>
      <c r="I655" s="136"/>
      <c r="J655" s="137">
        <f>ROUND(I655*H655,2)</f>
        <v>0</v>
      </c>
      <c r="K655" s="133" t="s">
        <v>138</v>
      </c>
      <c r="L655" s="31"/>
      <c r="M655" s="138" t="s">
        <v>1</v>
      </c>
      <c r="N655" s="139" t="s">
        <v>45</v>
      </c>
      <c r="P655" s="140">
        <f>O655*H655</f>
        <v>0</v>
      </c>
      <c r="Q655" s="140">
        <v>6.9999999999999999E-4</v>
      </c>
      <c r="R655" s="140">
        <f>Q655*H655</f>
        <v>6.9999999999999999E-4</v>
      </c>
      <c r="S655" s="140">
        <v>0</v>
      </c>
      <c r="T655" s="141">
        <f>S655*H655</f>
        <v>0</v>
      </c>
      <c r="AR655" s="142" t="s">
        <v>139</v>
      </c>
      <c r="AT655" s="142" t="s">
        <v>134</v>
      </c>
      <c r="AU655" s="142" t="s">
        <v>90</v>
      </c>
      <c r="AY655" s="16" t="s">
        <v>132</v>
      </c>
      <c r="BE655" s="143">
        <f>IF(N655="základní",J655,0)</f>
        <v>0</v>
      </c>
      <c r="BF655" s="143">
        <f>IF(N655="snížená",J655,0)</f>
        <v>0</v>
      </c>
      <c r="BG655" s="143">
        <f>IF(N655="zákl. přenesená",J655,0)</f>
        <v>0</v>
      </c>
      <c r="BH655" s="143">
        <f>IF(N655="sníž. přenesená",J655,0)</f>
        <v>0</v>
      </c>
      <c r="BI655" s="143">
        <f>IF(N655="nulová",J655,0)</f>
        <v>0</v>
      </c>
      <c r="BJ655" s="16" t="s">
        <v>88</v>
      </c>
      <c r="BK655" s="143">
        <f>ROUND(I655*H655,2)</f>
        <v>0</v>
      </c>
      <c r="BL655" s="16" t="s">
        <v>139</v>
      </c>
      <c r="BM655" s="142" t="s">
        <v>614</v>
      </c>
    </row>
    <row r="656" spans="2:65" s="1" customFormat="1" ht="29.25">
      <c r="B656" s="31"/>
      <c r="D656" s="144" t="s">
        <v>141</v>
      </c>
      <c r="F656" s="145" t="s">
        <v>615</v>
      </c>
      <c r="I656" s="146"/>
      <c r="L656" s="31"/>
      <c r="M656" s="147"/>
      <c r="T656" s="55"/>
      <c r="AT656" s="16" t="s">
        <v>141</v>
      </c>
      <c r="AU656" s="16" t="s">
        <v>90</v>
      </c>
    </row>
    <row r="657" spans="2:65" s="12" customFormat="1" ht="11.25">
      <c r="B657" s="148"/>
      <c r="D657" s="144" t="s">
        <v>143</v>
      </c>
      <c r="E657" s="149" t="s">
        <v>1</v>
      </c>
      <c r="F657" s="150" t="s">
        <v>485</v>
      </c>
      <c r="H657" s="149" t="s">
        <v>1</v>
      </c>
      <c r="I657" s="151"/>
      <c r="L657" s="148"/>
      <c r="M657" s="152"/>
      <c r="T657" s="153"/>
      <c r="AT657" s="149" t="s">
        <v>143</v>
      </c>
      <c r="AU657" s="149" t="s">
        <v>90</v>
      </c>
      <c r="AV657" s="12" t="s">
        <v>88</v>
      </c>
      <c r="AW657" s="12" t="s">
        <v>36</v>
      </c>
      <c r="AX657" s="12" t="s">
        <v>80</v>
      </c>
      <c r="AY657" s="149" t="s">
        <v>132</v>
      </c>
    </row>
    <row r="658" spans="2:65" s="13" customFormat="1" ht="11.25">
      <c r="B658" s="154"/>
      <c r="D658" s="144" t="s">
        <v>143</v>
      </c>
      <c r="E658" s="155" t="s">
        <v>1</v>
      </c>
      <c r="F658" s="156" t="s">
        <v>88</v>
      </c>
      <c r="H658" s="157">
        <v>1</v>
      </c>
      <c r="I658" s="158"/>
      <c r="L658" s="154"/>
      <c r="M658" s="159"/>
      <c r="T658" s="160"/>
      <c r="AT658" s="155" t="s">
        <v>143</v>
      </c>
      <c r="AU658" s="155" t="s">
        <v>90</v>
      </c>
      <c r="AV658" s="13" t="s">
        <v>90</v>
      </c>
      <c r="AW658" s="13" t="s">
        <v>36</v>
      </c>
      <c r="AX658" s="13" t="s">
        <v>80</v>
      </c>
      <c r="AY658" s="155" t="s">
        <v>132</v>
      </c>
    </row>
    <row r="659" spans="2:65" s="14" customFormat="1" ht="11.25">
      <c r="B659" s="161"/>
      <c r="D659" s="144" t="s">
        <v>143</v>
      </c>
      <c r="E659" s="162" t="s">
        <v>1</v>
      </c>
      <c r="F659" s="163" t="s">
        <v>146</v>
      </c>
      <c r="H659" s="164">
        <v>1</v>
      </c>
      <c r="I659" s="165"/>
      <c r="L659" s="161"/>
      <c r="M659" s="166"/>
      <c r="T659" s="167"/>
      <c r="AT659" s="162" t="s">
        <v>143</v>
      </c>
      <c r="AU659" s="162" t="s">
        <v>90</v>
      </c>
      <c r="AV659" s="14" t="s">
        <v>139</v>
      </c>
      <c r="AW659" s="14" t="s">
        <v>36</v>
      </c>
      <c r="AX659" s="14" t="s">
        <v>88</v>
      </c>
      <c r="AY659" s="162" t="s">
        <v>132</v>
      </c>
    </row>
    <row r="660" spans="2:65" s="1" customFormat="1" ht="24.2" customHeight="1">
      <c r="B660" s="31"/>
      <c r="C660" s="169" t="s">
        <v>616</v>
      </c>
      <c r="D660" s="169" t="s">
        <v>249</v>
      </c>
      <c r="E660" s="170" t="s">
        <v>617</v>
      </c>
      <c r="F660" s="171" t="s">
        <v>618</v>
      </c>
      <c r="G660" s="172" t="s">
        <v>257</v>
      </c>
      <c r="H660" s="173">
        <v>1</v>
      </c>
      <c r="I660" s="174"/>
      <c r="J660" s="175">
        <f>ROUND(I660*H660,2)</f>
        <v>0</v>
      </c>
      <c r="K660" s="171" t="s">
        <v>1</v>
      </c>
      <c r="L660" s="176"/>
      <c r="M660" s="177" t="s">
        <v>1</v>
      </c>
      <c r="N660" s="178" t="s">
        <v>45</v>
      </c>
      <c r="P660" s="140">
        <f>O660*H660</f>
        <v>0</v>
      </c>
      <c r="Q660" s="140">
        <v>0.03</v>
      </c>
      <c r="R660" s="140">
        <f>Q660*H660</f>
        <v>0.03</v>
      </c>
      <c r="S660" s="140">
        <v>0</v>
      </c>
      <c r="T660" s="141">
        <f>S660*H660</f>
        <v>0</v>
      </c>
      <c r="AR660" s="142" t="s">
        <v>185</v>
      </c>
      <c r="AT660" s="142" t="s">
        <v>249</v>
      </c>
      <c r="AU660" s="142" t="s">
        <v>90</v>
      </c>
      <c r="AY660" s="16" t="s">
        <v>132</v>
      </c>
      <c r="BE660" s="143">
        <f>IF(N660="základní",J660,0)</f>
        <v>0</v>
      </c>
      <c r="BF660" s="143">
        <f>IF(N660="snížená",J660,0)</f>
        <v>0</v>
      </c>
      <c r="BG660" s="143">
        <f>IF(N660="zákl. přenesená",J660,0)</f>
        <v>0</v>
      </c>
      <c r="BH660" s="143">
        <f>IF(N660="sníž. přenesená",J660,0)</f>
        <v>0</v>
      </c>
      <c r="BI660" s="143">
        <f>IF(N660="nulová",J660,0)</f>
        <v>0</v>
      </c>
      <c r="BJ660" s="16" t="s">
        <v>88</v>
      </c>
      <c r="BK660" s="143">
        <f>ROUND(I660*H660,2)</f>
        <v>0</v>
      </c>
      <c r="BL660" s="16" t="s">
        <v>139</v>
      </c>
      <c r="BM660" s="142" t="s">
        <v>619</v>
      </c>
    </row>
    <row r="661" spans="2:65" s="1" customFormat="1" ht="11.25">
      <c r="B661" s="31"/>
      <c r="D661" s="144" t="s">
        <v>141</v>
      </c>
      <c r="F661" s="145" t="s">
        <v>618</v>
      </c>
      <c r="I661" s="146"/>
      <c r="L661" s="31"/>
      <c r="M661" s="147"/>
      <c r="T661" s="55"/>
      <c r="AT661" s="16" t="s">
        <v>141</v>
      </c>
      <c r="AU661" s="16" t="s">
        <v>90</v>
      </c>
    </row>
    <row r="662" spans="2:65" s="1" customFormat="1" ht="19.5">
      <c r="B662" s="31"/>
      <c r="D662" s="144" t="s">
        <v>244</v>
      </c>
      <c r="F662" s="168" t="s">
        <v>620</v>
      </c>
      <c r="I662" s="146"/>
      <c r="L662" s="31"/>
      <c r="M662" s="147"/>
      <c r="T662" s="55"/>
      <c r="AT662" s="16" t="s">
        <v>244</v>
      </c>
      <c r="AU662" s="16" t="s">
        <v>90</v>
      </c>
    </row>
    <row r="663" spans="2:65" s="12" customFormat="1" ht="11.25">
      <c r="B663" s="148"/>
      <c r="D663" s="144" t="s">
        <v>143</v>
      </c>
      <c r="E663" s="149" t="s">
        <v>1</v>
      </c>
      <c r="F663" s="150" t="s">
        <v>485</v>
      </c>
      <c r="H663" s="149" t="s">
        <v>1</v>
      </c>
      <c r="I663" s="151"/>
      <c r="L663" s="148"/>
      <c r="M663" s="152"/>
      <c r="T663" s="153"/>
      <c r="AT663" s="149" t="s">
        <v>143</v>
      </c>
      <c r="AU663" s="149" t="s">
        <v>90</v>
      </c>
      <c r="AV663" s="12" t="s">
        <v>88</v>
      </c>
      <c r="AW663" s="12" t="s">
        <v>36</v>
      </c>
      <c r="AX663" s="12" t="s">
        <v>80</v>
      </c>
      <c r="AY663" s="149" t="s">
        <v>132</v>
      </c>
    </row>
    <row r="664" spans="2:65" s="13" customFormat="1" ht="11.25">
      <c r="B664" s="154"/>
      <c r="D664" s="144" t="s">
        <v>143</v>
      </c>
      <c r="E664" s="155" t="s">
        <v>1</v>
      </c>
      <c r="F664" s="156" t="s">
        <v>88</v>
      </c>
      <c r="H664" s="157">
        <v>1</v>
      </c>
      <c r="I664" s="158"/>
      <c r="L664" s="154"/>
      <c r="M664" s="159"/>
      <c r="T664" s="160"/>
      <c r="AT664" s="155" t="s">
        <v>143</v>
      </c>
      <c r="AU664" s="155" t="s">
        <v>90</v>
      </c>
      <c r="AV664" s="13" t="s">
        <v>90</v>
      </c>
      <c r="AW664" s="13" t="s">
        <v>36</v>
      </c>
      <c r="AX664" s="13" t="s">
        <v>80</v>
      </c>
      <c r="AY664" s="155" t="s">
        <v>132</v>
      </c>
    </row>
    <row r="665" spans="2:65" s="14" customFormat="1" ht="11.25">
      <c r="B665" s="161"/>
      <c r="D665" s="144" t="s">
        <v>143</v>
      </c>
      <c r="E665" s="162" t="s">
        <v>1</v>
      </c>
      <c r="F665" s="163" t="s">
        <v>146</v>
      </c>
      <c r="H665" s="164">
        <v>1</v>
      </c>
      <c r="I665" s="165"/>
      <c r="L665" s="161"/>
      <c r="M665" s="166"/>
      <c r="T665" s="167"/>
      <c r="AT665" s="162" t="s">
        <v>143</v>
      </c>
      <c r="AU665" s="162" t="s">
        <v>90</v>
      </c>
      <c r="AV665" s="14" t="s">
        <v>139</v>
      </c>
      <c r="AW665" s="14" t="s">
        <v>36</v>
      </c>
      <c r="AX665" s="14" t="s">
        <v>88</v>
      </c>
      <c r="AY665" s="162" t="s">
        <v>132</v>
      </c>
    </row>
    <row r="666" spans="2:65" s="1" customFormat="1" ht="21.75" customHeight="1">
      <c r="B666" s="31"/>
      <c r="C666" s="131" t="s">
        <v>621</v>
      </c>
      <c r="D666" s="131" t="s">
        <v>134</v>
      </c>
      <c r="E666" s="132" t="s">
        <v>622</v>
      </c>
      <c r="F666" s="133" t="s">
        <v>623</v>
      </c>
      <c r="G666" s="134" t="s">
        <v>257</v>
      </c>
      <c r="H666" s="135">
        <v>1</v>
      </c>
      <c r="I666" s="136"/>
      <c r="J666" s="137">
        <f>ROUND(I666*H666,2)</f>
        <v>0</v>
      </c>
      <c r="K666" s="133" t="s">
        <v>138</v>
      </c>
      <c r="L666" s="31"/>
      <c r="M666" s="138" t="s">
        <v>1</v>
      </c>
      <c r="N666" s="139" t="s">
        <v>45</v>
      </c>
      <c r="P666" s="140">
        <f>O666*H666</f>
        <v>0</v>
      </c>
      <c r="Q666" s="140">
        <v>1.6199999999999999E-3</v>
      </c>
      <c r="R666" s="140">
        <f>Q666*H666</f>
        <v>1.6199999999999999E-3</v>
      </c>
      <c r="S666" s="140">
        <v>0</v>
      </c>
      <c r="T666" s="141">
        <f>S666*H666</f>
        <v>0</v>
      </c>
      <c r="AR666" s="142" t="s">
        <v>139</v>
      </c>
      <c r="AT666" s="142" t="s">
        <v>134</v>
      </c>
      <c r="AU666" s="142" t="s">
        <v>90</v>
      </c>
      <c r="AY666" s="16" t="s">
        <v>132</v>
      </c>
      <c r="BE666" s="143">
        <f>IF(N666="základní",J666,0)</f>
        <v>0</v>
      </c>
      <c r="BF666" s="143">
        <f>IF(N666="snížená",J666,0)</f>
        <v>0</v>
      </c>
      <c r="BG666" s="143">
        <f>IF(N666="zákl. přenesená",J666,0)</f>
        <v>0</v>
      </c>
      <c r="BH666" s="143">
        <f>IF(N666="sníž. přenesená",J666,0)</f>
        <v>0</v>
      </c>
      <c r="BI666" s="143">
        <f>IF(N666="nulová",J666,0)</f>
        <v>0</v>
      </c>
      <c r="BJ666" s="16" t="s">
        <v>88</v>
      </c>
      <c r="BK666" s="143">
        <f>ROUND(I666*H666,2)</f>
        <v>0</v>
      </c>
      <c r="BL666" s="16" t="s">
        <v>139</v>
      </c>
      <c r="BM666" s="142" t="s">
        <v>624</v>
      </c>
    </row>
    <row r="667" spans="2:65" s="1" customFormat="1" ht="29.25">
      <c r="B667" s="31"/>
      <c r="D667" s="144" t="s">
        <v>141</v>
      </c>
      <c r="F667" s="145" t="s">
        <v>625</v>
      </c>
      <c r="I667" s="146"/>
      <c r="L667" s="31"/>
      <c r="M667" s="147"/>
      <c r="T667" s="55"/>
      <c r="AT667" s="16" t="s">
        <v>141</v>
      </c>
      <c r="AU667" s="16" t="s">
        <v>90</v>
      </c>
    </row>
    <row r="668" spans="2:65" s="12" customFormat="1" ht="11.25">
      <c r="B668" s="148"/>
      <c r="D668" s="144" t="s">
        <v>143</v>
      </c>
      <c r="E668" s="149" t="s">
        <v>1</v>
      </c>
      <c r="F668" s="150" t="s">
        <v>485</v>
      </c>
      <c r="H668" s="149" t="s">
        <v>1</v>
      </c>
      <c r="I668" s="151"/>
      <c r="L668" s="148"/>
      <c r="M668" s="152"/>
      <c r="T668" s="153"/>
      <c r="AT668" s="149" t="s">
        <v>143</v>
      </c>
      <c r="AU668" s="149" t="s">
        <v>90</v>
      </c>
      <c r="AV668" s="12" t="s">
        <v>88</v>
      </c>
      <c r="AW668" s="12" t="s">
        <v>36</v>
      </c>
      <c r="AX668" s="12" t="s">
        <v>80</v>
      </c>
      <c r="AY668" s="149" t="s">
        <v>132</v>
      </c>
    </row>
    <row r="669" spans="2:65" s="13" customFormat="1" ht="11.25">
      <c r="B669" s="154"/>
      <c r="D669" s="144" t="s">
        <v>143</v>
      </c>
      <c r="E669" s="155" t="s">
        <v>1</v>
      </c>
      <c r="F669" s="156" t="s">
        <v>88</v>
      </c>
      <c r="H669" s="157">
        <v>1</v>
      </c>
      <c r="I669" s="158"/>
      <c r="L669" s="154"/>
      <c r="M669" s="159"/>
      <c r="T669" s="160"/>
      <c r="AT669" s="155" t="s">
        <v>143</v>
      </c>
      <c r="AU669" s="155" t="s">
        <v>90</v>
      </c>
      <c r="AV669" s="13" t="s">
        <v>90</v>
      </c>
      <c r="AW669" s="13" t="s">
        <v>36</v>
      </c>
      <c r="AX669" s="13" t="s">
        <v>80</v>
      </c>
      <c r="AY669" s="155" t="s">
        <v>132</v>
      </c>
    </row>
    <row r="670" spans="2:65" s="14" customFormat="1" ht="11.25">
      <c r="B670" s="161"/>
      <c r="D670" s="144" t="s">
        <v>143</v>
      </c>
      <c r="E670" s="162" t="s">
        <v>1</v>
      </c>
      <c r="F670" s="163" t="s">
        <v>146</v>
      </c>
      <c r="H670" s="164">
        <v>1</v>
      </c>
      <c r="I670" s="165"/>
      <c r="L670" s="161"/>
      <c r="M670" s="166"/>
      <c r="T670" s="167"/>
      <c r="AT670" s="162" t="s">
        <v>143</v>
      </c>
      <c r="AU670" s="162" t="s">
        <v>90</v>
      </c>
      <c r="AV670" s="14" t="s">
        <v>139</v>
      </c>
      <c r="AW670" s="14" t="s">
        <v>36</v>
      </c>
      <c r="AX670" s="14" t="s">
        <v>88</v>
      </c>
      <c r="AY670" s="162" t="s">
        <v>132</v>
      </c>
    </row>
    <row r="671" spans="2:65" s="1" customFormat="1" ht="24.2" customHeight="1">
      <c r="B671" s="31"/>
      <c r="C671" s="169" t="s">
        <v>626</v>
      </c>
      <c r="D671" s="169" t="s">
        <v>249</v>
      </c>
      <c r="E671" s="170" t="s">
        <v>627</v>
      </c>
      <c r="F671" s="171" t="s">
        <v>628</v>
      </c>
      <c r="G671" s="172" t="s">
        <v>257</v>
      </c>
      <c r="H671" s="173">
        <v>1</v>
      </c>
      <c r="I671" s="174"/>
      <c r="J671" s="175">
        <f>ROUND(I671*H671,2)</f>
        <v>0</v>
      </c>
      <c r="K671" s="171" t="s">
        <v>1</v>
      </c>
      <c r="L671" s="176"/>
      <c r="M671" s="177" t="s">
        <v>1</v>
      </c>
      <c r="N671" s="178" t="s">
        <v>45</v>
      </c>
      <c r="P671" s="140">
        <f>O671*H671</f>
        <v>0</v>
      </c>
      <c r="Q671" s="140">
        <v>1.847E-2</v>
      </c>
      <c r="R671" s="140">
        <f>Q671*H671</f>
        <v>1.847E-2</v>
      </c>
      <c r="S671" s="140">
        <v>0</v>
      </c>
      <c r="T671" s="141">
        <f>S671*H671</f>
        <v>0</v>
      </c>
      <c r="AR671" s="142" t="s">
        <v>185</v>
      </c>
      <c r="AT671" s="142" t="s">
        <v>249</v>
      </c>
      <c r="AU671" s="142" t="s">
        <v>90</v>
      </c>
      <c r="AY671" s="16" t="s">
        <v>132</v>
      </c>
      <c r="BE671" s="143">
        <f>IF(N671="základní",J671,0)</f>
        <v>0</v>
      </c>
      <c r="BF671" s="143">
        <f>IF(N671="snížená",J671,0)</f>
        <v>0</v>
      </c>
      <c r="BG671" s="143">
        <f>IF(N671="zákl. přenesená",J671,0)</f>
        <v>0</v>
      </c>
      <c r="BH671" s="143">
        <f>IF(N671="sníž. přenesená",J671,0)</f>
        <v>0</v>
      </c>
      <c r="BI671" s="143">
        <f>IF(N671="nulová",J671,0)</f>
        <v>0</v>
      </c>
      <c r="BJ671" s="16" t="s">
        <v>88</v>
      </c>
      <c r="BK671" s="143">
        <f>ROUND(I671*H671,2)</f>
        <v>0</v>
      </c>
      <c r="BL671" s="16" t="s">
        <v>139</v>
      </c>
      <c r="BM671" s="142" t="s">
        <v>629</v>
      </c>
    </row>
    <row r="672" spans="2:65" s="1" customFormat="1" ht="11.25">
      <c r="B672" s="31"/>
      <c r="D672" s="144" t="s">
        <v>141</v>
      </c>
      <c r="F672" s="145" t="s">
        <v>628</v>
      </c>
      <c r="I672" s="146"/>
      <c r="L672" s="31"/>
      <c r="M672" s="147"/>
      <c r="T672" s="55"/>
      <c r="AT672" s="16" t="s">
        <v>141</v>
      </c>
      <c r="AU672" s="16" t="s">
        <v>90</v>
      </c>
    </row>
    <row r="673" spans="2:65" s="12" customFormat="1" ht="11.25">
      <c r="B673" s="148"/>
      <c r="D673" s="144" t="s">
        <v>143</v>
      </c>
      <c r="E673" s="149" t="s">
        <v>1</v>
      </c>
      <c r="F673" s="150" t="s">
        <v>485</v>
      </c>
      <c r="H673" s="149" t="s">
        <v>1</v>
      </c>
      <c r="I673" s="151"/>
      <c r="L673" s="148"/>
      <c r="M673" s="152"/>
      <c r="T673" s="153"/>
      <c r="AT673" s="149" t="s">
        <v>143</v>
      </c>
      <c r="AU673" s="149" t="s">
        <v>90</v>
      </c>
      <c r="AV673" s="12" t="s">
        <v>88</v>
      </c>
      <c r="AW673" s="12" t="s">
        <v>36</v>
      </c>
      <c r="AX673" s="12" t="s">
        <v>80</v>
      </c>
      <c r="AY673" s="149" t="s">
        <v>132</v>
      </c>
    </row>
    <row r="674" spans="2:65" s="13" customFormat="1" ht="11.25">
      <c r="B674" s="154"/>
      <c r="D674" s="144" t="s">
        <v>143</v>
      </c>
      <c r="E674" s="155" t="s">
        <v>1</v>
      </c>
      <c r="F674" s="156" t="s">
        <v>88</v>
      </c>
      <c r="H674" s="157">
        <v>1</v>
      </c>
      <c r="I674" s="158"/>
      <c r="L674" s="154"/>
      <c r="M674" s="159"/>
      <c r="T674" s="160"/>
      <c r="AT674" s="155" t="s">
        <v>143</v>
      </c>
      <c r="AU674" s="155" t="s">
        <v>90</v>
      </c>
      <c r="AV674" s="13" t="s">
        <v>90</v>
      </c>
      <c r="AW674" s="13" t="s">
        <v>36</v>
      </c>
      <c r="AX674" s="13" t="s">
        <v>80</v>
      </c>
      <c r="AY674" s="155" t="s">
        <v>132</v>
      </c>
    </row>
    <row r="675" spans="2:65" s="14" customFormat="1" ht="11.25">
      <c r="B675" s="161"/>
      <c r="D675" s="144" t="s">
        <v>143</v>
      </c>
      <c r="E675" s="162" t="s">
        <v>1</v>
      </c>
      <c r="F675" s="163" t="s">
        <v>146</v>
      </c>
      <c r="H675" s="164">
        <v>1</v>
      </c>
      <c r="I675" s="165"/>
      <c r="L675" s="161"/>
      <c r="M675" s="166"/>
      <c r="T675" s="167"/>
      <c r="AT675" s="162" t="s">
        <v>143</v>
      </c>
      <c r="AU675" s="162" t="s">
        <v>90</v>
      </c>
      <c r="AV675" s="14" t="s">
        <v>139</v>
      </c>
      <c r="AW675" s="14" t="s">
        <v>36</v>
      </c>
      <c r="AX675" s="14" t="s">
        <v>88</v>
      </c>
      <c r="AY675" s="162" t="s">
        <v>132</v>
      </c>
    </row>
    <row r="676" spans="2:65" s="1" customFormat="1" ht="24.2" customHeight="1">
      <c r="B676" s="31"/>
      <c r="C676" s="169" t="s">
        <v>630</v>
      </c>
      <c r="D676" s="169" t="s">
        <v>249</v>
      </c>
      <c r="E676" s="170" t="s">
        <v>631</v>
      </c>
      <c r="F676" s="171" t="s">
        <v>632</v>
      </c>
      <c r="G676" s="172" t="s">
        <v>257</v>
      </c>
      <c r="H676" s="173">
        <v>1</v>
      </c>
      <c r="I676" s="174"/>
      <c r="J676" s="175">
        <f>ROUND(I676*H676,2)</f>
        <v>0</v>
      </c>
      <c r="K676" s="171" t="s">
        <v>1</v>
      </c>
      <c r="L676" s="176"/>
      <c r="M676" s="177" t="s">
        <v>1</v>
      </c>
      <c r="N676" s="178" t="s">
        <v>45</v>
      </c>
      <c r="P676" s="140">
        <f>O676*H676</f>
        <v>0</v>
      </c>
      <c r="Q676" s="140">
        <v>7.3000000000000001E-3</v>
      </c>
      <c r="R676" s="140">
        <f>Q676*H676</f>
        <v>7.3000000000000001E-3</v>
      </c>
      <c r="S676" s="140">
        <v>0</v>
      </c>
      <c r="T676" s="141">
        <f>S676*H676</f>
        <v>0</v>
      </c>
      <c r="AR676" s="142" t="s">
        <v>185</v>
      </c>
      <c r="AT676" s="142" t="s">
        <v>249</v>
      </c>
      <c r="AU676" s="142" t="s">
        <v>90</v>
      </c>
      <c r="AY676" s="16" t="s">
        <v>132</v>
      </c>
      <c r="BE676" s="143">
        <f>IF(N676="základní",J676,0)</f>
        <v>0</v>
      </c>
      <c r="BF676" s="143">
        <f>IF(N676="snížená",J676,0)</f>
        <v>0</v>
      </c>
      <c r="BG676" s="143">
        <f>IF(N676="zákl. přenesená",J676,0)</f>
        <v>0</v>
      </c>
      <c r="BH676" s="143">
        <f>IF(N676="sníž. přenesená",J676,0)</f>
        <v>0</v>
      </c>
      <c r="BI676" s="143">
        <f>IF(N676="nulová",J676,0)</f>
        <v>0</v>
      </c>
      <c r="BJ676" s="16" t="s">
        <v>88</v>
      </c>
      <c r="BK676" s="143">
        <f>ROUND(I676*H676,2)</f>
        <v>0</v>
      </c>
      <c r="BL676" s="16" t="s">
        <v>139</v>
      </c>
      <c r="BM676" s="142" t="s">
        <v>633</v>
      </c>
    </row>
    <row r="677" spans="2:65" s="1" customFormat="1" ht="11.25">
      <c r="B677" s="31"/>
      <c r="D677" s="144" t="s">
        <v>141</v>
      </c>
      <c r="F677" s="145" t="s">
        <v>632</v>
      </c>
      <c r="I677" s="146"/>
      <c r="L677" s="31"/>
      <c r="M677" s="147"/>
      <c r="T677" s="55"/>
      <c r="AT677" s="16" t="s">
        <v>141</v>
      </c>
      <c r="AU677" s="16" t="s">
        <v>90</v>
      </c>
    </row>
    <row r="678" spans="2:65" s="12" customFormat="1" ht="11.25">
      <c r="B678" s="148"/>
      <c r="D678" s="144" t="s">
        <v>143</v>
      </c>
      <c r="E678" s="149" t="s">
        <v>1</v>
      </c>
      <c r="F678" s="150" t="s">
        <v>485</v>
      </c>
      <c r="H678" s="149" t="s">
        <v>1</v>
      </c>
      <c r="I678" s="151"/>
      <c r="L678" s="148"/>
      <c r="M678" s="152"/>
      <c r="T678" s="153"/>
      <c r="AT678" s="149" t="s">
        <v>143</v>
      </c>
      <c r="AU678" s="149" t="s">
        <v>90</v>
      </c>
      <c r="AV678" s="12" t="s">
        <v>88</v>
      </c>
      <c r="AW678" s="12" t="s">
        <v>36</v>
      </c>
      <c r="AX678" s="12" t="s">
        <v>80</v>
      </c>
      <c r="AY678" s="149" t="s">
        <v>132</v>
      </c>
    </row>
    <row r="679" spans="2:65" s="13" customFormat="1" ht="11.25">
      <c r="B679" s="154"/>
      <c r="D679" s="144" t="s">
        <v>143</v>
      </c>
      <c r="E679" s="155" t="s">
        <v>1</v>
      </c>
      <c r="F679" s="156" t="s">
        <v>88</v>
      </c>
      <c r="H679" s="157">
        <v>1</v>
      </c>
      <c r="I679" s="158"/>
      <c r="L679" s="154"/>
      <c r="M679" s="159"/>
      <c r="T679" s="160"/>
      <c r="AT679" s="155" t="s">
        <v>143</v>
      </c>
      <c r="AU679" s="155" t="s">
        <v>90</v>
      </c>
      <c r="AV679" s="13" t="s">
        <v>90</v>
      </c>
      <c r="AW679" s="13" t="s">
        <v>36</v>
      </c>
      <c r="AX679" s="13" t="s">
        <v>80</v>
      </c>
      <c r="AY679" s="155" t="s">
        <v>132</v>
      </c>
    </row>
    <row r="680" spans="2:65" s="14" customFormat="1" ht="11.25">
      <c r="B680" s="161"/>
      <c r="D680" s="144" t="s">
        <v>143</v>
      </c>
      <c r="E680" s="162" t="s">
        <v>1</v>
      </c>
      <c r="F680" s="163" t="s">
        <v>146</v>
      </c>
      <c r="H680" s="164">
        <v>1</v>
      </c>
      <c r="I680" s="165"/>
      <c r="L680" s="161"/>
      <c r="M680" s="166"/>
      <c r="T680" s="167"/>
      <c r="AT680" s="162" t="s">
        <v>143</v>
      </c>
      <c r="AU680" s="162" t="s">
        <v>90</v>
      </c>
      <c r="AV680" s="14" t="s">
        <v>139</v>
      </c>
      <c r="AW680" s="14" t="s">
        <v>36</v>
      </c>
      <c r="AX680" s="14" t="s">
        <v>88</v>
      </c>
      <c r="AY680" s="162" t="s">
        <v>132</v>
      </c>
    </row>
    <row r="681" spans="2:65" s="1" customFormat="1" ht="16.5" customHeight="1">
      <c r="B681" s="31"/>
      <c r="C681" s="131" t="s">
        <v>634</v>
      </c>
      <c r="D681" s="131" t="s">
        <v>134</v>
      </c>
      <c r="E681" s="132" t="s">
        <v>635</v>
      </c>
      <c r="F681" s="133" t="s">
        <v>636</v>
      </c>
      <c r="G681" s="134" t="s">
        <v>257</v>
      </c>
      <c r="H681" s="135">
        <v>1</v>
      </c>
      <c r="I681" s="136"/>
      <c r="J681" s="137">
        <f>ROUND(I681*H681,2)</f>
        <v>0</v>
      </c>
      <c r="K681" s="133" t="s">
        <v>1</v>
      </c>
      <c r="L681" s="31"/>
      <c r="M681" s="138" t="s">
        <v>1</v>
      </c>
      <c r="N681" s="139" t="s">
        <v>45</v>
      </c>
      <c r="P681" s="140">
        <f>O681*H681</f>
        <v>0</v>
      </c>
      <c r="Q681" s="140">
        <v>1.6199999999999999E-3</v>
      </c>
      <c r="R681" s="140">
        <f>Q681*H681</f>
        <v>1.6199999999999999E-3</v>
      </c>
      <c r="S681" s="140">
        <v>0</v>
      </c>
      <c r="T681" s="141">
        <f>S681*H681</f>
        <v>0</v>
      </c>
      <c r="AR681" s="142" t="s">
        <v>139</v>
      </c>
      <c r="AT681" s="142" t="s">
        <v>134</v>
      </c>
      <c r="AU681" s="142" t="s">
        <v>90</v>
      </c>
      <c r="AY681" s="16" t="s">
        <v>132</v>
      </c>
      <c r="BE681" s="143">
        <f>IF(N681="základní",J681,0)</f>
        <v>0</v>
      </c>
      <c r="BF681" s="143">
        <f>IF(N681="snížená",J681,0)</f>
        <v>0</v>
      </c>
      <c r="BG681" s="143">
        <f>IF(N681="zákl. přenesená",J681,0)</f>
        <v>0</v>
      </c>
      <c r="BH681" s="143">
        <f>IF(N681="sníž. přenesená",J681,0)</f>
        <v>0</v>
      </c>
      <c r="BI681" s="143">
        <f>IF(N681="nulová",J681,0)</f>
        <v>0</v>
      </c>
      <c r="BJ681" s="16" t="s">
        <v>88</v>
      </c>
      <c r="BK681" s="143">
        <f>ROUND(I681*H681,2)</f>
        <v>0</v>
      </c>
      <c r="BL681" s="16" t="s">
        <v>139</v>
      </c>
      <c r="BM681" s="142" t="s">
        <v>637</v>
      </c>
    </row>
    <row r="682" spans="2:65" s="1" customFormat="1" ht="11.25">
      <c r="B682" s="31"/>
      <c r="D682" s="144" t="s">
        <v>141</v>
      </c>
      <c r="F682" s="145" t="s">
        <v>636</v>
      </c>
      <c r="I682" s="146"/>
      <c r="L682" s="31"/>
      <c r="M682" s="147"/>
      <c r="T682" s="55"/>
      <c r="AT682" s="16" t="s">
        <v>141</v>
      </c>
      <c r="AU682" s="16" t="s">
        <v>90</v>
      </c>
    </row>
    <row r="683" spans="2:65" s="12" customFormat="1" ht="11.25">
      <c r="B683" s="148"/>
      <c r="D683" s="144" t="s">
        <v>143</v>
      </c>
      <c r="E683" s="149" t="s">
        <v>1</v>
      </c>
      <c r="F683" s="150" t="s">
        <v>485</v>
      </c>
      <c r="H683" s="149" t="s">
        <v>1</v>
      </c>
      <c r="I683" s="151"/>
      <c r="L683" s="148"/>
      <c r="M683" s="152"/>
      <c r="T683" s="153"/>
      <c r="AT683" s="149" t="s">
        <v>143</v>
      </c>
      <c r="AU683" s="149" t="s">
        <v>90</v>
      </c>
      <c r="AV683" s="12" t="s">
        <v>88</v>
      </c>
      <c r="AW683" s="12" t="s">
        <v>36</v>
      </c>
      <c r="AX683" s="12" t="s">
        <v>80</v>
      </c>
      <c r="AY683" s="149" t="s">
        <v>132</v>
      </c>
    </row>
    <row r="684" spans="2:65" s="13" customFormat="1" ht="11.25">
      <c r="B684" s="154"/>
      <c r="D684" s="144" t="s">
        <v>143</v>
      </c>
      <c r="E684" s="155" t="s">
        <v>1</v>
      </c>
      <c r="F684" s="156" t="s">
        <v>88</v>
      </c>
      <c r="H684" s="157">
        <v>1</v>
      </c>
      <c r="I684" s="158"/>
      <c r="L684" s="154"/>
      <c r="M684" s="159"/>
      <c r="T684" s="160"/>
      <c r="AT684" s="155" t="s">
        <v>143</v>
      </c>
      <c r="AU684" s="155" t="s">
        <v>90</v>
      </c>
      <c r="AV684" s="13" t="s">
        <v>90</v>
      </c>
      <c r="AW684" s="13" t="s">
        <v>36</v>
      </c>
      <c r="AX684" s="13" t="s">
        <v>80</v>
      </c>
      <c r="AY684" s="155" t="s">
        <v>132</v>
      </c>
    </row>
    <row r="685" spans="2:65" s="14" customFormat="1" ht="11.25">
      <c r="B685" s="161"/>
      <c r="D685" s="144" t="s">
        <v>143</v>
      </c>
      <c r="E685" s="162" t="s">
        <v>1</v>
      </c>
      <c r="F685" s="163" t="s">
        <v>146</v>
      </c>
      <c r="H685" s="164">
        <v>1</v>
      </c>
      <c r="I685" s="165"/>
      <c r="L685" s="161"/>
      <c r="M685" s="166"/>
      <c r="T685" s="167"/>
      <c r="AT685" s="162" t="s">
        <v>143</v>
      </c>
      <c r="AU685" s="162" t="s">
        <v>90</v>
      </c>
      <c r="AV685" s="14" t="s">
        <v>139</v>
      </c>
      <c r="AW685" s="14" t="s">
        <v>36</v>
      </c>
      <c r="AX685" s="14" t="s">
        <v>88</v>
      </c>
      <c r="AY685" s="162" t="s">
        <v>132</v>
      </c>
    </row>
    <row r="686" spans="2:65" s="1" customFormat="1" ht="21.75" customHeight="1">
      <c r="B686" s="31"/>
      <c r="C686" s="169" t="s">
        <v>638</v>
      </c>
      <c r="D686" s="169" t="s">
        <v>249</v>
      </c>
      <c r="E686" s="170" t="s">
        <v>639</v>
      </c>
      <c r="F686" s="171" t="s">
        <v>640</v>
      </c>
      <c r="G686" s="172" t="s">
        <v>257</v>
      </c>
      <c r="H686" s="173">
        <v>1</v>
      </c>
      <c r="I686" s="174"/>
      <c r="J686" s="175">
        <f>ROUND(I686*H686,2)</f>
        <v>0</v>
      </c>
      <c r="K686" s="171" t="s">
        <v>1</v>
      </c>
      <c r="L686" s="176"/>
      <c r="M686" s="177" t="s">
        <v>1</v>
      </c>
      <c r="N686" s="178" t="s">
        <v>45</v>
      </c>
      <c r="P686" s="140">
        <f>O686*H686</f>
        <v>0</v>
      </c>
      <c r="Q686" s="140">
        <v>3.2399999999999998E-3</v>
      </c>
      <c r="R686" s="140">
        <f>Q686*H686</f>
        <v>3.2399999999999998E-3</v>
      </c>
      <c r="S686" s="140">
        <v>0</v>
      </c>
      <c r="T686" s="141">
        <f>S686*H686</f>
        <v>0</v>
      </c>
      <c r="AR686" s="142" t="s">
        <v>185</v>
      </c>
      <c r="AT686" s="142" t="s">
        <v>249</v>
      </c>
      <c r="AU686" s="142" t="s">
        <v>90</v>
      </c>
      <c r="AY686" s="16" t="s">
        <v>132</v>
      </c>
      <c r="BE686" s="143">
        <f>IF(N686="základní",J686,0)</f>
        <v>0</v>
      </c>
      <c r="BF686" s="143">
        <f>IF(N686="snížená",J686,0)</f>
        <v>0</v>
      </c>
      <c r="BG686" s="143">
        <f>IF(N686="zákl. přenesená",J686,0)</f>
        <v>0</v>
      </c>
      <c r="BH686" s="143">
        <f>IF(N686="sníž. přenesená",J686,0)</f>
        <v>0</v>
      </c>
      <c r="BI686" s="143">
        <f>IF(N686="nulová",J686,0)</f>
        <v>0</v>
      </c>
      <c r="BJ686" s="16" t="s">
        <v>88</v>
      </c>
      <c r="BK686" s="143">
        <f>ROUND(I686*H686,2)</f>
        <v>0</v>
      </c>
      <c r="BL686" s="16" t="s">
        <v>139</v>
      </c>
      <c r="BM686" s="142" t="s">
        <v>641</v>
      </c>
    </row>
    <row r="687" spans="2:65" s="1" customFormat="1" ht="11.25">
      <c r="B687" s="31"/>
      <c r="D687" s="144" t="s">
        <v>141</v>
      </c>
      <c r="F687" s="145" t="s">
        <v>640</v>
      </c>
      <c r="I687" s="146"/>
      <c r="L687" s="31"/>
      <c r="M687" s="147"/>
      <c r="T687" s="55"/>
      <c r="AT687" s="16" t="s">
        <v>141</v>
      </c>
      <c r="AU687" s="16" t="s">
        <v>90</v>
      </c>
    </row>
    <row r="688" spans="2:65" s="12" customFormat="1" ht="11.25">
      <c r="B688" s="148"/>
      <c r="D688" s="144" t="s">
        <v>143</v>
      </c>
      <c r="E688" s="149" t="s">
        <v>1</v>
      </c>
      <c r="F688" s="150" t="s">
        <v>485</v>
      </c>
      <c r="H688" s="149" t="s">
        <v>1</v>
      </c>
      <c r="I688" s="151"/>
      <c r="L688" s="148"/>
      <c r="M688" s="152"/>
      <c r="T688" s="153"/>
      <c r="AT688" s="149" t="s">
        <v>143</v>
      </c>
      <c r="AU688" s="149" t="s">
        <v>90</v>
      </c>
      <c r="AV688" s="12" t="s">
        <v>88</v>
      </c>
      <c r="AW688" s="12" t="s">
        <v>36</v>
      </c>
      <c r="AX688" s="12" t="s">
        <v>80</v>
      </c>
      <c r="AY688" s="149" t="s">
        <v>132</v>
      </c>
    </row>
    <row r="689" spans="2:65" s="13" customFormat="1" ht="11.25">
      <c r="B689" s="154"/>
      <c r="D689" s="144" t="s">
        <v>143</v>
      </c>
      <c r="E689" s="155" t="s">
        <v>1</v>
      </c>
      <c r="F689" s="156" t="s">
        <v>88</v>
      </c>
      <c r="H689" s="157">
        <v>1</v>
      </c>
      <c r="I689" s="158"/>
      <c r="L689" s="154"/>
      <c r="M689" s="159"/>
      <c r="T689" s="160"/>
      <c r="AT689" s="155" t="s">
        <v>143</v>
      </c>
      <c r="AU689" s="155" t="s">
        <v>90</v>
      </c>
      <c r="AV689" s="13" t="s">
        <v>90</v>
      </c>
      <c r="AW689" s="13" t="s">
        <v>36</v>
      </c>
      <c r="AX689" s="13" t="s">
        <v>80</v>
      </c>
      <c r="AY689" s="155" t="s">
        <v>132</v>
      </c>
    </row>
    <row r="690" spans="2:65" s="14" customFormat="1" ht="11.25">
      <c r="B690" s="161"/>
      <c r="D690" s="144" t="s">
        <v>143</v>
      </c>
      <c r="E690" s="162" t="s">
        <v>1</v>
      </c>
      <c r="F690" s="163" t="s">
        <v>146</v>
      </c>
      <c r="H690" s="164">
        <v>1</v>
      </c>
      <c r="I690" s="165"/>
      <c r="L690" s="161"/>
      <c r="M690" s="166"/>
      <c r="T690" s="167"/>
      <c r="AT690" s="162" t="s">
        <v>143</v>
      </c>
      <c r="AU690" s="162" t="s">
        <v>90</v>
      </c>
      <c r="AV690" s="14" t="s">
        <v>139</v>
      </c>
      <c r="AW690" s="14" t="s">
        <v>36</v>
      </c>
      <c r="AX690" s="14" t="s">
        <v>88</v>
      </c>
      <c r="AY690" s="162" t="s">
        <v>132</v>
      </c>
    </row>
    <row r="691" spans="2:65" s="1" customFormat="1" ht="24.2" customHeight="1">
      <c r="B691" s="31"/>
      <c r="C691" s="169" t="s">
        <v>642</v>
      </c>
      <c r="D691" s="169" t="s">
        <v>249</v>
      </c>
      <c r="E691" s="170" t="s">
        <v>643</v>
      </c>
      <c r="F691" s="171" t="s">
        <v>644</v>
      </c>
      <c r="G691" s="172" t="s">
        <v>257</v>
      </c>
      <c r="H691" s="173">
        <v>1</v>
      </c>
      <c r="I691" s="174"/>
      <c r="J691" s="175">
        <f>ROUND(I691*H691,2)</f>
        <v>0</v>
      </c>
      <c r="K691" s="171" t="s">
        <v>1</v>
      </c>
      <c r="L691" s="176"/>
      <c r="M691" s="177" t="s">
        <v>1</v>
      </c>
      <c r="N691" s="178" t="s">
        <v>45</v>
      </c>
      <c r="P691" s="140">
        <f>O691*H691</f>
        <v>0</v>
      </c>
      <c r="Q691" s="140">
        <v>8.8999999999999995E-4</v>
      </c>
      <c r="R691" s="140">
        <f>Q691*H691</f>
        <v>8.8999999999999995E-4</v>
      </c>
      <c r="S691" s="140">
        <v>0</v>
      </c>
      <c r="T691" s="141">
        <f>S691*H691</f>
        <v>0</v>
      </c>
      <c r="AR691" s="142" t="s">
        <v>185</v>
      </c>
      <c r="AT691" s="142" t="s">
        <v>249</v>
      </c>
      <c r="AU691" s="142" t="s">
        <v>90</v>
      </c>
      <c r="AY691" s="16" t="s">
        <v>132</v>
      </c>
      <c r="BE691" s="143">
        <f>IF(N691="základní",J691,0)</f>
        <v>0</v>
      </c>
      <c r="BF691" s="143">
        <f>IF(N691="snížená",J691,0)</f>
        <v>0</v>
      </c>
      <c r="BG691" s="143">
        <f>IF(N691="zákl. přenesená",J691,0)</f>
        <v>0</v>
      </c>
      <c r="BH691" s="143">
        <f>IF(N691="sníž. přenesená",J691,0)</f>
        <v>0</v>
      </c>
      <c r="BI691" s="143">
        <f>IF(N691="nulová",J691,0)</f>
        <v>0</v>
      </c>
      <c r="BJ691" s="16" t="s">
        <v>88</v>
      </c>
      <c r="BK691" s="143">
        <f>ROUND(I691*H691,2)</f>
        <v>0</v>
      </c>
      <c r="BL691" s="16" t="s">
        <v>139</v>
      </c>
      <c r="BM691" s="142" t="s">
        <v>645</v>
      </c>
    </row>
    <row r="692" spans="2:65" s="1" customFormat="1" ht="11.25">
      <c r="B692" s="31"/>
      <c r="D692" s="144" t="s">
        <v>141</v>
      </c>
      <c r="F692" s="145" t="s">
        <v>644</v>
      </c>
      <c r="I692" s="146"/>
      <c r="L692" s="31"/>
      <c r="M692" s="147"/>
      <c r="T692" s="55"/>
      <c r="AT692" s="16" t="s">
        <v>141</v>
      </c>
      <c r="AU692" s="16" t="s">
        <v>90</v>
      </c>
    </row>
    <row r="693" spans="2:65" s="1" customFormat="1" ht="19.5">
      <c r="B693" s="31"/>
      <c r="D693" s="144" t="s">
        <v>244</v>
      </c>
      <c r="F693" s="168" t="s">
        <v>646</v>
      </c>
      <c r="I693" s="146"/>
      <c r="L693" s="31"/>
      <c r="M693" s="147"/>
      <c r="T693" s="55"/>
      <c r="AT693" s="16" t="s">
        <v>244</v>
      </c>
      <c r="AU693" s="16" t="s">
        <v>90</v>
      </c>
    </row>
    <row r="694" spans="2:65" s="12" customFormat="1" ht="11.25">
      <c r="B694" s="148"/>
      <c r="D694" s="144" t="s">
        <v>143</v>
      </c>
      <c r="E694" s="149" t="s">
        <v>1</v>
      </c>
      <c r="F694" s="150" t="s">
        <v>485</v>
      </c>
      <c r="H694" s="149" t="s">
        <v>1</v>
      </c>
      <c r="I694" s="151"/>
      <c r="L694" s="148"/>
      <c r="M694" s="152"/>
      <c r="T694" s="153"/>
      <c r="AT694" s="149" t="s">
        <v>143</v>
      </c>
      <c r="AU694" s="149" t="s">
        <v>90</v>
      </c>
      <c r="AV694" s="12" t="s">
        <v>88</v>
      </c>
      <c r="AW694" s="12" t="s">
        <v>36</v>
      </c>
      <c r="AX694" s="12" t="s">
        <v>80</v>
      </c>
      <c r="AY694" s="149" t="s">
        <v>132</v>
      </c>
    </row>
    <row r="695" spans="2:65" s="13" customFormat="1" ht="11.25">
      <c r="B695" s="154"/>
      <c r="D695" s="144" t="s">
        <v>143</v>
      </c>
      <c r="E695" s="155" t="s">
        <v>1</v>
      </c>
      <c r="F695" s="156" t="s">
        <v>88</v>
      </c>
      <c r="H695" s="157">
        <v>1</v>
      </c>
      <c r="I695" s="158"/>
      <c r="L695" s="154"/>
      <c r="M695" s="159"/>
      <c r="T695" s="160"/>
      <c r="AT695" s="155" t="s">
        <v>143</v>
      </c>
      <c r="AU695" s="155" t="s">
        <v>90</v>
      </c>
      <c r="AV695" s="13" t="s">
        <v>90</v>
      </c>
      <c r="AW695" s="13" t="s">
        <v>36</v>
      </c>
      <c r="AX695" s="13" t="s">
        <v>80</v>
      </c>
      <c r="AY695" s="155" t="s">
        <v>132</v>
      </c>
    </row>
    <row r="696" spans="2:65" s="14" customFormat="1" ht="11.25">
      <c r="B696" s="161"/>
      <c r="D696" s="144" t="s">
        <v>143</v>
      </c>
      <c r="E696" s="162" t="s">
        <v>1</v>
      </c>
      <c r="F696" s="163" t="s">
        <v>146</v>
      </c>
      <c r="H696" s="164">
        <v>1</v>
      </c>
      <c r="I696" s="165"/>
      <c r="L696" s="161"/>
      <c r="M696" s="166"/>
      <c r="T696" s="167"/>
      <c r="AT696" s="162" t="s">
        <v>143</v>
      </c>
      <c r="AU696" s="162" t="s">
        <v>90</v>
      </c>
      <c r="AV696" s="14" t="s">
        <v>139</v>
      </c>
      <c r="AW696" s="14" t="s">
        <v>36</v>
      </c>
      <c r="AX696" s="14" t="s">
        <v>88</v>
      </c>
      <c r="AY696" s="162" t="s">
        <v>132</v>
      </c>
    </row>
    <row r="697" spans="2:65" s="1" customFormat="1" ht="24.2" customHeight="1">
      <c r="B697" s="31"/>
      <c r="C697" s="131" t="s">
        <v>647</v>
      </c>
      <c r="D697" s="131" t="s">
        <v>134</v>
      </c>
      <c r="E697" s="132" t="s">
        <v>648</v>
      </c>
      <c r="F697" s="133" t="s">
        <v>649</v>
      </c>
      <c r="G697" s="134" t="s">
        <v>257</v>
      </c>
      <c r="H697" s="135">
        <v>1</v>
      </c>
      <c r="I697" s="136"/>
      <c r="J697" s="137">
        <f>ROUND(I697*H697,2)</f>
        <v>0</v>
      </c>
      <c r="K697" s="133" t="s">
        <v>138</v>
      </c>
      <c r="L697" s="31"/>
      <c r="M697" s="138" t="s">
        <v>1</v>
      </c>
      <c r="N697" s="139" t="s">
        <v>45</v>
      </c>
      <c r="P697" s="140">
        <f>O697*H697</f>
        <v>0</v>
      </c>
      <c r="Q697" s="140">
        <v>1.6199999999999999E-3</v>
      </c>
      <c r="R697" s="140">
        <f>Q697*H697</f>
        <v>1.6199999999999999E-3</v>
      </c>
      <c r="S697" s="140">
        <v>0</v>
      </c>
      <c r="T697" s="141">
        <f>S697*H697</f>
        <v>0</v>
      </c>
      <c r="AR697" s="142" t="s">
        <v>139</v>
      </c>
      <c r="AT697" s="142" t="s">
        <v>134</v>
      </c>
      <c r="AU697" s="142" t="s">
        <v>90</v>
      </c>
      <c r="AY697" s="16" t="s">
        <v>132</v>
      </c>
      <c r="BE697" s="143">
        <f>IF(N697="základní",J697,0)</f>
        <v>0</v>
      </c>
      <c r="BF697" s="143">
        <f>IF(N697="snížená",J697,0)</f>
        <v>0</v>
      </c>
      <c r="BG697" s="143">
        <f>IF(N697="zákl. přenesená",J697,0)</f>
        <v>0</v>
      </c>
      <c r="BH697" s="143">
        <f>IF(N697="sníž. přenesená",J697,0)</f>
        <v>0</v>
      </c>
      <c r="BI697" s="143">
        <f>IF(N697="nulová",J697,0)</f>
        <v>0</v>
      </c>
      <c r="BJ697" s="16" t="s">
        <v>88</v>
      </c>
      <c r="BK697" s="143">
        <f>ROUND(I697*H697,2)</f>
        <v>0</v>
      </c>
      <c r="BL697" s="16" t="s">
        <v>139</v>
      </c>
      <c r="BM697" s="142" t="s">
        <v>650</v>
      </c>
    </row>
    <row r="698" spans="2:65" s="1" customFormat="1" ht="19.5">
      <c r="B698" s="31"/>
      <c r="D698" s="144" t="s">
        <v>141</v>
      </c>
      <c r="F698" s="145" t="s">
        <v>651</v>
      </c>
      <c r="I698" s="146"/>
      <c r="L698" s="31"/>
      <c r="M698" s="147"/>
      <c r="T698" s="55"/>
      <c r="AT698" s="16" t="s">
        <v>141</v>
      </c>
      <c r="AU698" s="16" t="s">
        <v>90</v>
      </c>
    </row>
    <row r="699" spans="2:65" s="12" customFormat="1" ht="11.25">
      <c r="B699" s="148"/>
      <c r="D699" s="144" t="s">
        <v>143</v>
      </c>
      <c r="E699" s="149" t="s">
        <v>1</v>
      </c>
      <c r="F699" s="150" t="s">
        <v>485</v>
      </c>
      <c r="H699" s="149" t="s">
        <v>1</v>
      </c>
      <c r="I699" s="151"/>
      <c r="L699" s="148"/>
      <c r="M699" s="152"/>
      <c r="T699" s="153"/>
      <c r="AT699" s="149" t="s">
        <v>143</v>
      </c>
      <c r="AU699" s="149" t="s">
        <v>90</v>
      </c>
      <c r="AV699" s="12" t="s">
        <v>88</v>
      </c>
      <c r="AW699" s="12" t="s">
        <v>36</v>
      </c>
      <c r="AX699" s="12" t="s">
        <v>80</v>
      </c>
      <c r="AY699" s="149" t="s">
        <v>132</v>
      </c>
    </row>
    <row r="700" spans="2:65" s="13" customFormat="1" ht="11.25">
      <c r="B700" s="154"/>
      <c r="D700" s="144" t="s">
        <v>143</v>
      </c>
      <c r="E700" s="155" t="s">
        <v>1</v>
      </c>
      <c r="F700" s="156" t="s">
        <v>88</v>
      </c>
      <c r="H700" s="157">
        <v>1</v>
      </c>
      <c r="I700" s="158"/>
      <c r="L700" s="154"/>
      <c r="M700" s="159"/>
      <c r="T700" s="160"/>
      <c r="AT700" s="155" t="s">
        <v>143</v>
      </c>
      <c r="AU700" s="155" t="s">
        <v>90</v>
      </c>
      <c r="AV700" s="13" t="s">
        <v>90</v>
      </c>
      <c r="AW700" s="13" t="s">
        <v>36</v>
      </c>
      <c r="AX700" s="13" t="s">
        <v>80</v>
      </c>
      <c r="AY700" s="155" t="s">
        <v>132</v>
      </c>
    </row>
    <row r="701" spans="2:65" s="14" customFormat="1" ht="11.25">
      <c r="B701" s="161"/>
      <c r="D701" s="144" t="s">
        <v>143</v>
      </c>
      <c r="E701" s="162" t="s">
        <v>1</v>
      </c>
      <c r="F701" s="163" t="s">
        <v>146</v>
      </c>
      <c r="H701" s="164">
        <v>1</v>
      </c>
      <c r="I701" s="165"/>
      <c r="L701" s="161"/>
      <c r="M701" s="166"/>
      <c r="T701" s="167"/>
      <c r="AT701" s="162" t="s">
        <v>143</v>
      </c>
      <c r="AU701" s="162" t="s">
        <v>90</v>
      </c>
      <c r="AV701" s="14" t="s">
        <v>139</v>
      </c>
      <c r="AW701" s="14" t="s">
        <v>36</v>
      </c>
      <c r="AX701" s="14" t="s">
        <v>88</v>
      </c>
      <c r="AY701" s="162" t="s">
        <v>132</v>
      </c>
    </row>
    <row r="702" spans="2:65" s="1" customFormat="1" ht="24.2" customHeight="1">
      <c r="B702" s="31"/>
      <c r="C702" s="169" t="s">
        <v>652</v>
      </c>
      <c r="D702" s="169" t="s">
        <v>249</v>
      </c>
      <c r="E702" s="170" t="s">
        <v>627</v>
      </c>
      <c r="F702" s="171" t="s">
        <v>628</v>
      </c>
      <c r="G702" s="172" t="s">
        <v>257</v>
      </c>
      <c r="H702" s="173">
        <v>1</v>
      </c>
      <c r="I702" s="174"/>
      <c r="J702" s="175">
        <f>ROUND(I702*H702,2)</f>
        <v>0</v>
      </c>
      <c r="K702" s="171" t="s">
        <v>1</v>
      </c>
      <c r="L702" s="176"/>
      <c r="M702" s="177" t="s">
        <v>1</v>
      </c>
      <c r="N702" s="178" t="s">
        <v>45</v>
      </c>
      <c r="P702" s="140">
        <f>O702*H702</f>
        <v>0</v>
      </c>
      <c r="Q702" s="140">
        <v>1.847E-2</v>
      </c>
      <c r="R702" s="140">
        <f>Q702*H702</f>
        <v>1.847E-2</v>
      </c>
      <c r="S702" s="140">
        <v>0</v>
      </c>
      <c r="T702" s="141">
        <f>S702*H702</f>
        <v>0</v>
      </c>
      <c r="AR702" s="142" t="s">
        <v>185</v>
      </c>
      <c r="AT702" s="142" t="s">
        <v>249</v>
      </c>
      <c r="AU702" s="142" t="s">
        <v>90</v>
      </c>
      <c r="AY702" s="16" t="s">
        <v>132</v>
      </c>
      <c r="BE702" s="143">
        <f>IF(N702="základní",J702,0)</f>
        <v>0</v>
      </c>
      <c r="BF702" s="143">
        <f>IF(N702="snížená",J702,0)</f>
        <v>0</v>
      </c>
      <c r="BG702" s="143">
        <f>IF(N702="zákl. přenesená",J702,0)</f>
        <v>0</v>
      </c>
      <c r="BH702" s="143">
        <f>IF(N702="sníž. přenesená",J702,0)</f>
        <v>0</v>
      </c>
      <c r="BI702" s="143">
        <f>IF(N702="nulová",J702,0)</f>
        <v>0</v>
      </c>
      <c r="BJ702" s="16" t="s">
        <v>88</v>
      </c>
      <c r="BK702" s="143">
        <f>ROUND(I702*H702,2)</f>
        <v>0</v>
      </c>
      <c r="BL702" s="16" t="s">
        <v>139</v>
      </c>
      <c r="BM702" s="142" t="s">
        <v>653</v>
      </c>
    </row>
    <row r="703" spans="2:65" s="1" customFormat="1" ht="11.25">
      <c r="B703" s="31"/>
      <c r="D703" s="144" t="s">
        <v>141</v>
      </c>
      <c r="F703" s="145" t="s">
        <v>628</v>
      </c>
      <c r="I703" s="146"/>
      <c r="L703" s="31"/>
      <c r="M703" s="147"/>
      <c r="T703" s="55"/>
      <c r="AT703" s="16" t="s">
        <v>141</v>
      </c>
      <c r="AU703" s="16" t="s">
        <v>90</v>
      </c>
    </row>
    <row r="704" spans="2:65" s="12" customFormat="1" ht="11.25">
      <c r="B704" s="148"/>
      <c r="D704" s="144" t="s">
        <v>143</v>
      </c>
      <c r="E704" s="149" t="s">
        <v>1</v>
      </c>
      <c r="F704" s="150" t="s">
        <v>485</v>
      </c>
      <c r="H704" s="149" t="s">
        <v>1</v>
      </c>
      <c r="I704" s="151"/>
      <c r="L704" s="148"/>
      <c r="M704" s="152"/>
      <c r="T704" s="153"/>
      <c r="AT704" s="149" t="s">
        <v>143</v>
      </c>
      <c r="AU704" s="149" t="s">
        <v>90</v>
      </c>
      <c r="AV704" s="12" t="s">
        <v>88</v>
      </c>
      <c r="AW704" s="12" t="s">
        <v>36</v>
      </c>
      <c r="AX704" s="12" t="s">
        <v>80</v>
      </c>
      <c r="AY704" s="149" t="s">
        <v>132</v>
      </c>
    </row>
    <row r="705" spans="2:65" s="13" customFormat="1" ht="11.25">
      <c r="B705" s="154"/>
      <c r="D705" s="144" t="s">
        <v>143</v>
      </c>
      <c r="E705" s="155" t="s">
        <v>1</v>
      </c>
      <c r="F705" s="156" t="s">
        <v>88</v>
      </c>
      <c r="H705" s="157">
        <v>1</v>
      </c>
      <c r="I705" s="158"/>
      <c r="L705" s="154"/>
      <c r="M705" s="159"/>
      <c r="T705" s="160"/>
      <c r="AT705" s="155" t="s">
        <v>143</v>
      </c>
      <c r="AU705" s="155" t="s">
        <v>90</v>
      </c>
      <c r="AV705" s="13" t="s">
        <v>90</v>
      </c>
      <c r="AW705" s="13" t="s">
        <v>36</v>
      </c>
      <c r="AX705" s="13" t="s">
        <v>80</v>
      </c>
      <c r="AY705" s="155" t="s">
        <v>132</v>
      </c>
    </row>
    <row r="706" spans="2:65" s="14" customFormat="1" ht="11.25">
      <c r="B706" s="161"/>
      <c r="D706" s="144" t="s">
        <v>143</v>
      </c>
      <c r="E706" s="162" t="s">
        <v>1</v>
      </c>
      <c r="F706" s="163" t="s">
        <v>146</v>
      </c>
      <c r="H706" s="164">
        <v>1</v>
      </c>
      <c r="I706" s="165"/>
      <c r="L706" s="161"/>
      <c r="M706" s="166"/>
      <c r="T706" s="167"/>
      <c r="AT706" s="162" t="s">
        <v>143</v>
      </c>
      <c r="AU706" s="162" t="s">
        <v>90</v>
      </c>
      <c r="AV706" s="14" t="s">
        <v>139</v>
      </c>
      <c r="AW706" s="14" t="s">
        <v>36</v>
      </c>
      <c r="AX706" s="14" t="s">
        <v>88</v>
      </c>
      <c r="AY706" s="162" t="s">
        <v>132</v>
      </c>
    </row>
    <row r="707" spans="2:65" s="1" customFormat="1" ht="24.2" customHeight="1">
      <c r="B707" s="31"/>
      <c r="C707" s="169" t="s">
        <v>654</v>
      </c>
      <c r="D707" s="169" t="s">
        <v>249</v>
      </c>
      <c r="E707" s="170" t="s">
        <v>655</v>
      </c>
      <c r="F707" s="171" t="s">
        <v>656</v>
      </c>
      <c r="G707" s="172" t="s">
        <v>257</v>
      </c>
      <c r="H707" s="173">
        <v>1</v>
      </c>
      <c r="I707" s="174"/>
      <c r="J707" s="175">
        <f>ROUND(I707*H707,2)</f>
        <v>0</v>
      </c>
      <c r="K707" s="171" t="s">
        <v>1</v>
      </c>
      <c r="L707" s="176"/>
      <c r="M707" s="177" t="s">
        <v>1</v>
      </c>
      <c r="N707" s="178" t="s">
        <v>45</v>
      </c>
      <c r="P707" s="140">
        <f>O707*H707</f>
        <v>0</v>
      </c>
      <c r="Q707" s="140">
        <v>1.5E-3</v>
      </c>
      <c r="R707" s="140">
        <f>Q707*H707</f>
        <v>1.5E-3</v>
      </c>
      <c r="S707" s="140">
        <v>0</v>
      </c>
      <c r="T707" s="141">
        <f>S707*H707</f>
        <v>0</v>
      </c>
      <c r="AR707" s="142" t="s">
        <v>185</v>
      </c>
      <c r="AT707" s="142" t="s">
        <v>249</v>
      </c>
      <c r="AU707" s="142" t="s">
        <v>90</v>
      </c>
      <c r="AY707" s="16" t="s">
        <v>132</v>
      </c>
      <c r="BE707" s="143">
        <f>IF(N707="základní",J707,0)</f>
        <v>0</v>
      </c>
      <c r="BF707" s="143">
        <f>IF(N707="snížená",J707,0)</f>
        <v>0</v>
      </c>
      <c r="BG707" s="143">
        <f>IF(N707="zákl. přenesená",J707,0)</f>
        <v>0</v>
      </c>
      <c r="BH707" s="143">
        <f>IF(N707="sníž. přenesená",J707,0)</f>
        <v>0</v>
      </c>
      <c r="BI707" s="143">
        <f>IF(N707="nulová",J707,0)</f>
        <v>0</v>
      </c>
      <c r="BJ707" s="16" t="s">
        <v>88</v>
      </c>
      <c r="BK707" s="143">
        <f>ROUND(I707*H707,2)</f>
        <v>0</v>
      </c>
      <c r="BL707" s="16" t="s">
        <v>139</v>
      </c>
      <c r="BM707" s="142" t="s">
        <v>657</v>
      </c>
    </row>
    <row r="708" spans="2:65" s="1" customFormat="1" ht="11.25">
      <c r="B708" s="31"/>
      <c r="D708" s="144" t="s">
        <v>141</v>
      </c>
      <c r="F708" s="145" t="s">
        <v>656</v>
      </c>
      <c r="I708" s="146"/>
      <c r="L708" s="31"/>
      <c r="M708" s="147"/>
      <c r="T708" s="55"/>
      <c r="AT708" s="16" t="s">
        <v>141</v>
      </c>
      <c r="AU708" s="16" t="s">
        <v>90</v>
      </c>
    </row>
    <row r="709" spans="2:65" s="12" customFormat="1" ht="11.25">
      <c r="B709" s="148"/>
      <c r="D709" s="144" t="s">
        <v>143</v>
      </c>
      <c r="E709" s="149" t="s">
        <v>1</v>
      </c>
      <c r="F709" s="150" t="s">
        <v>485</v>
      </c>
      <c r="H709" s="149" t="s">
        <v>1</v>
      </c>
      <c r="I709" s="151"/>
      <c r="L709" s="148"/>
      <c r="M709" s="152"/>
      <c r="T709" s="153"/>
      <c r="AT709" s="149" t="s">
        <v>143</v>
      </c>
      <c r="AU709" s="149" t="s">
        <v>90</v>
      </c>
      <c r="AV709" s="12" t="s">
        <v>88</v>
      </c>
      <c r="AW709" s="12" t="s">
        <v>36</v>
      </c>
      <c r="AX709" s="12" t="s">
        <v>80</v>
      </c>
      <c r="AY709" s="149" t="s">
        <v>132</v>
      </c>
    </row>
    <row r="710" spans="2:65" s="13" customFormat="1" ht="11.25">
      <c r="B710" s="154"/>
      <c r="D710" s="144" t="s">
        <v>143</v>
      </c>
      <c r="E710" s="155" t="s">
        <v>1</v>
      </c>
      <c r="F710" s="156" t="s">
        <v>88</v>
      </c>
      <c r="H710" s="157">
        <v>1</v>
      </c>
      <c r="I710" s="158"/>
      <c r="L710" s="154"/>
      <c r="M710" s="159"/>
      <c r="T710" s="160"/>
      <c r="AT710" s="155" t="s">
        <v>143</v>
      </c>
      <c r="AU710" s="155" t="s">
        <v>90</v>
      </c>
      <c r="AV710" s="13" t="s">
        <v>90</v>
      </c>
      <c r="AW710" s="13" t="s">
        <v>36</v>
      </c>
      <c r="AX710" s="13" t="s">
        <v>80</v>
      </c>
      <c r="AY710" s="155" t="s">
        <v>132</v>
      </c>
    </row>
    <row r="711" spans="2:65" s="14" customFormat="1" ht="11.25">
      <c r="B711" s="161"/>
      <c r="D711" s="144" t="s">
        <v>143</v>
      </c>
      <c r="E711" s="162" t="s">
        <v>1</v>
      </c>
      <c r="F711" s="163" t="s">
        <v>146</v>
      </c>
      <c r="H711" s="164">
        <v>1</v>
      </c>
      <c r="I711" s="165"/>
      <c r="L711" s="161"/>
      <c r="M711" s="166"/>
      <c r="T711" s="167"/>
      <c r="AT711" s="162" t="s">
        <v>143</v>
      </c>
      <c r="AU711" s="162" t="s">
        <v>90</v>
      </c>
      <c r="AV711" s="14" t="s">
        <v>139</v>
      </c>
      <c r="AW711" s="14" t="s">
        <v>36</v>
      </c>
      <c r="AX711" s="14" t="s">
        <v>88</v>
      </c>
      <c r="AY711" s="162" t="s">
        <v>132</v>
      </c>
    </row>
    <row r="712" spans="2:65" s="1" customFormat="1" ht="16.5" customHeight="1">
      <c r="B712" s="31"/>
      <c r="C712" s="131" t="s">
        <v>658</v>
      </c>
      <c r="D712" s="131" t="s">
        <v>134</v>
      </c>
      <c r="E712" s="132" t="s">
        <v>659</v>
      </c>
      <c r="F712" s="133" t="s">
        <v>660</v>
      </c>
      <c r="G712" s="134" t="s">
        <v>257</v>
      </c>
      <c r="H712" s="135">
        <v>1</v>
      </c>
      <c r="I712" s="136"/>
      <c r="J712" s="137">
        <f>ROUND(I712*H712,2)</f>
        <v>0</v>
      </c>
      <c r="K712" s="133" t="s">
        <v>138</v>
      </c>
      <c r="L712" s="31"/>
      <c r="M712" s="138" t="s">
        <v>1</v>
      </c>
      <c r="N712" s="139" t="s">
        <v>45</v>
      </c>
      <c r="P712" s="140">
        <f>O712*H712</f>
        <v>0</v>
      </c>
      <c r="Q712" s="140">
        <v>1.3600000000000001E-3</v>
      </c>
      <c r="R712" s="140">
        <f>Q712*H712</f>
        <v>1.3600000000000001E-3</v>
      </c>
      <c r="S712" s="140">
        <v>0</v>
      </c>
      <c r="T712" s="141">
        <f>S712*H712</f>
        <v>0</v>
      </c>
      <c r="AR712" s="142" t="s">
        <v>139</v>
      </c>
      <c r="AT712" s="142" t="s">
        <v>134</v>
      </c>
      <c r="AU712" s="142" t="s">
        <v>90</v>
      </c>
      <c r="AY712" s="16" t="s">
        <v>132</v>
      </c>
      <c r="BE712" s="143">
        <f>IF(N712="základní",J712,0)</f>
        <v>0</v>
      </c>
      <c r="BF712" s="143">
        <f>IF(N712="snížená",J712,0)</f>
        <v>0</v>
      </c>
      <c r="BG712" s="143">
        <f>IF(N712="zákl. přenesená",J712,0)</f>
        <v>0</v>
      </c>
      <c r="BH712" s="143">
        <f>IF(N712="sníž. přenesená",J712,0)</f>
        <v>0</v>
      </c>
      <c r="BI712" s="143">
        <f>IF(N712="nulová",J712,0)</f>
        <v>0</v>
      </c>
      <c r="BJ712" s="16" t="s">
        <v>88</v>
      </c>
      <c r="BK712" s="143">
        <f>ROUND(I712*H712,2)</f>
        <v>0</v>
      </c>
      <c r="BL712" s="16" t="s">
        <v>139</v>
      </c>
      <c r="BM712" s="142" t="s">
        <v>661</v>
      </c>
    </row>
    <row r="713" spans="2:65" s="1" customFormat="1" ht="19.5">
      <c r="B713" s="31"/>
      <c r="D713" s="144" t="s">
        <v>141</v>
      </c>
      <c r="F713" s="145" t="s">
        <v>662</v>
      </c>
      <c r="I713" s="146"/>
      <c r="L713" s="31"/>
      <c r="M713" s="147"/>
      <c r="T713" s="55"/>
      <c r="AT713" s="16" t="s">
        <v>141</v>
      </c>
      <c r="AU713" s="16" t="s">
        <v>90</v>
      </c>
    </row>
    <row r="714" spans="2:65" s="12" customFormat="1" ht="11.25">
      <c r="B714" s="148"/>
      <c r="D714" s="144" t="s">
        <v>143</v>
      </c>
      <c r="E714" s="149" t="s">
        <v>1</v>
      </c>
      <c r="F714" s="150" t="s">
        <v>485</v>
      </c>
      <c r="H714" s="149" t="s">
        <v>1</v>
      </c>
      <c r="I714" s="151"/>
      <c r="L714" s="148"/>
      <c r="M714" s="152"/>
      <c r="T714" s="153"/>
      <c r="AT714" s="149" t="s">
        <v>143</v>
      </c>
      <c r="AU714" s="149" t="s">
        <v>90</v>
      </c>
      <c r="AV714" s="12" t="s">
        <v>88</v>
      </c>
      <c r="AW714" s="12" t="s">
        <v>36</v>
      </c>
      <c r="AX714" s="12" t="s">
        <v>80</v>
      </c>
      <c r="AY714" s="149" t="s">
        <v>132</v>
      </c>
    </row>
    <row r="715" spans="2:65" s="13" customFormat="1" ht="11.25">
      <c r="B715" s="154"/>
      <c r="D715" s="144" t="s">
        <v>143</v>
      </c>
      <c r="E715" s="155" t="s">
        <v>1</v>
      </c>
      <c r="F715" s="156" t="s">
        <v>88</v>
      </c>
      <c r="H715" s="157">
        <v>1</v>
      </c>
      <c r="I715" s="158"/>
      <c r="L715" s="154"/>
      <c r="M715" s="159"/>
      <c r="T715" s="160"/>
      <c r="AT715" s="155" t="s">
        <v>143</v>
      </c>
      <c r="AU715" s="155" t="s">
        <v>90</v>
      </c>
      <c r="AV715" s="13" t="s">
        <v>90</v>
      </c>
      <c r="AW715" s="13" t="s">
        <v>36</v>
      </c>
      <c r="AX715" s="13" t="s">
        <v>80</v>
      </c>
      <c r="AY715" s="155" t="s">
        <v>132</v>
      </c>
    </row>
    <row r="716" spans="2:65" s="14" customFormat="1" ht="11.25">
      <c r="B716" s="161"/>
      <c r="D716" s="144" t="s">
        <v>143</v>
      </c>
      <c r="E716" s="162" t="s">
        <v>1</v>
      </c>
      <c r="F716" s="163" t="s">
        <v>146</v>
      </c>
      <c r="H716" s="164">
        <v>1</v>
      </c>
      <c r="I716" s="165"/>
      <c r="L716" s="161"/>
      <c r="M716" s="166"/>
      <c r="T716" s="167"/>
      <c r="AT716" s="162" t="s">
        <v>143</v>
      </c>
      <c r="AU716" s="162" t="s">
        <v>90</v>
      </c>
      <c r="AV716" s="14" t="s">
        <v>139</v>
      </c>
      <c r="AW716" s="14" t="s">
        <v>36</v>
      </c>
      <c r="AX716" s="14" t="s">
        <v>88</v>
      </c>
      <c r="AY716" s="162" t="s">
        <v>132</v>
      </c>
    </row>
    <row r="717" spans="2:65" s="1" customFormat="1" ht="24.2" customHeight="1">
      <c r="B717" s="31"/>
      <c r="C717" s="169" t="s">
        <v>663</v>
      </c>
      <c r="D717" s="169" t="s">
        <v>249</v>
      </c>
      <c r="E717" s="170" t="s">
        <v>664</v>
      </c>
      <c r="F717" s="171" t="s">
        <v>665</v>
      </c>
      <c r="G717" s="172" t="s">
        <v>257</v>
      </c>
      <c r="H717" s="173">
        <v>1</v>
      </c>
      <c r="I717" s="174"/>
      <c r="J717" s="175">
        <f>ROUND(I717*H717,2)</f>
        <v>0</v>
      </c>
      <c r="K717" s="171" t="s">
        <v>1</v>
      </c>
      <c r="L717" s="176"/>
      <c r="M717" s="177" t="s">
        <v>1</v>
      </c>
      <c r="N717" s="178" t="s">
        <v>45</v>
      </c>
      <c r="P717" s="140">
        <f>O717*H717</f>
        <v>0</v>
      </c>
      <c r="Q717" s="140">
        <v>4.8000000000000001E-2</v>
      </c>
      <c r="R717" s="140">
        <f>Q717*H717</f>
        <v>4.8000000000000001E-2</v>
      </c>
      <c r="S717" s="140">
        <v>0</v>
      </c>
      <c r="T717" s="141">
        <f>S717*H717</f>
        <v>0</v>
      </c>
      <c r="AR717" s="142" t="s">
        <v>185</v>
      </c>
      <c r="AT717" s="142" t="s">
        <v>249</v>
      </c>
      <c r="AU717" s="142" t="s">
        <v>90</v>
      </c>
      <c r="AY717" s="16" t="s">
        <v>132</v>
      </c>
      <c r="BE717" s="143">
        <f>IF(N717="základní",J717,0)</f>
        <v>0</v>
      </c>
      <c r="BF717" s="143">
        <f>IF(N717="snížená",J717,0)</f>
        <v>0</v>
      </c>
      <c r="BG717" s="143">
        <f>IF(N717="zákl. přenesená",J717,0)</f>
        <v>0</v>
      </c>
      <c r="BH717" s="143">
        <f>IF(N717="sníž. přenesená",J717,0)</f>
        <v>0</v>
      </c>
      <c r="BI717" s="143">
        <f>IF(N717="nulová",J717,0)</f>
        <v>0</v>
      </c>
      <c r="BJ717" s="16" t="s">
        <v>88</v>
      </c>
      <c r="BK717" s="143">
        <f>ROUND(I717*H717,2)</f>
        <v>0</v>
      </c>
      <c r="BL717" s="16" t="s">
        <v>139</v>
      </c>
      <c r="BM717" s="142" t="s">
        <v>666</v>
      </c>
    </row>
    <row r="718" spans="2:65" s="1" customFormat="1" ht="11.25">
      <c r="B718" s="31"/>
      <c r="D718" s="144" t="s">
        <v>141</v>
      </c>
      <c r="F718" s="145" t="s">
        <v>665</v>
      </c>
      <c r="I718" s="146"/>
      <c r="L718" s="31"/>
      <c r="M718" s="147"/>
      <c r="T718" s="55"/>
      <c r="AT718" s="16" t="s">
        <v>141</v>
      </c>
      <c r="AU718" s="16" t="s">
        <v>90</v>
      </c>
    </row>
    <row r="719" spans="2:65" s="12" customFormat="1" ht="11.25">
      <c r="B719" s="148"/>
      <c r="D719" s="144" t="s">
        <v>143</v>
      </c>
      <c r="E719" s="149" t="s">
        <v>1</v>
      </c>
      <c r="F719" s="150" t="s">
        <v>485</v>
      </c>
      <c r="H719" s="149" t="s">
        <v>1</v>
      </c>
      <c r="I719" s="151"/>
      <c r="L719" s="148"/>
      <c r="M719" s="152"/>
      <c r="T719" s="153"/>
      <c r="AT719" s="149" t="s">
        <v>143</v>
      </c>
      <c r="AU719" s="149" t="s">
        <v>90</v>
      </c>
      <c r="AV719" s="12" t="s">
        <v>88</v>
      </c>
      <c r="AW719" s="12" t="s">
        <v>36</v>
      </c>
      <c r="AX719" s="12" t="s">
        <v>80</v>
      </c>
      <c r="AY719" s="149" t="s">
        <v>132</v>
      </c>
    </row>
    <row r="720" spans="2:65" s="13" customFormat="1" ht="11.25">
      <c r="B720" s="154"/>
      <c r="D720" s="144" t="s">
        <v>143</v>
      </c>
      <c r="E720" s="155" t="s">
        <v>1</v>
      </c>
      <c r="F720" s="156" t="s">
        <v>88</v>
      </c>
      <c r="H720" s="157">
        <v>1</v>
      </c>
      <c r="I720" s="158"/>
      <c r="L720" s="154"/>
      <c r="M720" s="159"/>
      <c r="T720" s="160"/>
      <c r="AT720" s="155" t="s">
        <v>143</v>
      </c>
      <c r="AU720" s="155" t="s">
        <v>90</v>
      </c>
      <c r="AV720" s="13" t="s">
        <v>90</v>
      </c>
      <c r="AW720" s="13" t="s">
        <v>36</v>
      </c>
      <c r="AX720" s="13" t="s">
        <v>80</v>
      </c>
      <c r="AY720" s="155" t="s">
        <v>132</v>
      </c>
    </row>
    <row r="721" spans="2:65" s="14" customFormat="1" ht="11.25">
      <c r="B721" s="161"/>
      <c r="D721" s="144" t="s">
        <v>143</v>
      </c>
      <c r="E721" s="162" t="s">
        <v>1</v>
      </c>
      <c r="F721" s="163" t="s">
        <v>146</v>
      </c>
      <c r="H721" s="164">
        <v>1</v>
      </c>
      <c r="I721" s="165"/>
      <c r="L721" s="161"/>
      <c r="M721" s="166"/>
      <c r="T721" s="167"/>
      <c r="AT721" s="162" t="s">
        <v>143</v>
      </c>
      <c r="AU721" s="162" t="s">
        <v>90</v>
      </c>
      <c r="AV721" s="14" t="s">
        <v>139</v>
      </c>
      <c r="AW721" s="14" t="s">
        <v>36</v>
      </c>
      <c r="AX721" s="14" t="s">
        <v>88</v>
      </c>
      <c r="AY721" s="162" t="s">
        <v>132</v>
      </c>
    </row>
    <row r="722" spans="2:65" s="1" customFormat="1" ht="24.2" customHeight="1">
      <c r="B722" s="31"/>
      <c r="C722" s="169" t="s">
        <v>667</v>
      </c>
      <c r="D722" s="169" t="s">
        <v>249</v>
      </c>
      <c r="E722" s="170" t="s">
        <v>668</v>
      </c>
      <c r="F722" s="171" t="s">
        <v>669</v>
      </c>
      <c r="G722" s="172" t="s">
        <v>670</v>
      </c>
      <c r="H722" s="173">
        <v>1</v>
      </c>
      <c r="I722" s="174"/>
      <c r="J722" s="175">
        <f>ROUND(I722*H722,2)</f>
        <v>0</v>
      </c>
      <c r="K722" s="171" t="s">
        <v>1</v>
      </c>
      <c r="L722" s="176"/>
      <c r="M722" s="177" t="s">
        <v>1</v>
      </c>
      <c r="N722" s="178" t="s">
        <v>45</v>
      </c>
      <c r="P722" s="140">
        <f>O722*H722</f>
        <v>0</v>
      </c>
      <c r="Q722" s="140">
        <v>5.0000000000000001E-4</v>
      </c>
      <c r="R722" s="140">
        <f>Q722*H722</f>
        <v>5.0000000000000001E-4</v>
      </c>
      <c r="S722" s="140">
        <v>0</v>
      </c>
      <c r="T722" s="141">
        <f>S722*H722</f>
        <v>0</v>
      </c>
      <c r="AR722" s="142" t="s">
        <v>185</v>
      </c>
      <c r="AT722" s="142" t="s">
        <v>249</v>
      </c>
      <c r="AU722" s="142" t="s">
        <v>90</v>
      </c>
      <c r="AY722" s="16" t="s">
        <v>132</v>
      </c>
      <c r="BE722" s="143">
        <f>IF(N722="základní",J722,0)</f>
        <v>0</v>
      </c>
      <c r="BF722" s="143">
        <f>IF(N722="snížená",J722,0)</f>
        <v>0</v>
      </c>
      <c r="BG722" s="143">
        <f>IF(N722="zákl. přenesená",J722,0)</f>
        <v>0</v>
      </c>
      <c r="BH722" s="143">
        <f>IF(N722="sníž. přenesená",J722,0)</f>
        <v>0</v>
      </c>
      <c r="BI722" s="143">
        <f>IF(N722="nulová",J722,0)</f>
        <v>0</v>
      </c>
      <c r="BJ722" s="16" t="s">
        <v>88</v>
      </c>
      <c r="BK722" s="143">
        <f>ROUND(I722*H722,2)</f>
        <v>0</v>
      </c>
      <c r="BL722" s="16" t="s">
        <v>139</v>
      </c>
      <c r="BM722" s="142" t="s">
        <v>671</v>
      </c>
    </row>
    <row r="723" spans="2:65" s="1" customFormat="1" ht="11.25">
      <c r="B723" s="31"/>
      <c r="D723" s="144" t="s">
        <v>141</v>
      </c>
      <c r="F723" s="145" t="s">
        <v>669</v>
      </c>
      <c r="I723" s="146"/>
      <c r="L723" s="31"/>
      <c r="M723" s="147"/>
      <c r="T723" s="55"/>
      <c r="AT723" s="16" t="s">
        <v>141</v>
      </c>
      <c r="AU723" s="16" t="s">
        <v>90</v>
      </c>
    </row>
    <row r="724" spans="2:65" s="12" customFormat="1" ht="11.25">
      <c r="B724" s="148"/>
      <c r="D724" s="144" t="s">
        <v>143</v>
      </c>
      <c r="E724" s="149" t="s">
        <v>1</v>
      </c>
      <c r="F724" s="150" t="s">
        <v>485</v>
      </c>
      <c r="H724" s="149" t="s">
        <v>1</v>
      </c>
      <c r="I724" s="151"/>
      <c r="L724" s="148"/>
      <c r="M724" s="152"/>
      <c r="T724" s="153"/>
      <c r="AT724" s="149" t="s">
        <v>143</v>
      </c>
      <c r="AU724" s="149" t="s">
        <v>90</v>
      </c>
      <c r="AV724" s="12" t="s">
        <v>88</v>
      </c>
      <c r="AW724" s="12" t="s">
        <v>36</v>
      </c>
      <c r="AX724" s="12" t="s">
        <v>80</v>
      </c>
      <c r="AY724" s="149" t="s">
        <v>132</v>
      </c>
    </row>
    <row r="725" spans="2:65" s="13" customFormat="1" ht="11.25">
      <c r="B725" s="154"/>
      <c r="D725" s="144" t="s">
        <v>143</v>
      </c>
      <c r="E725" s="155" t="s">
        <v>1</v>
      </c>
      <c r="F725" s="156" t="s">
        <v>88</v>
      </c>
      <c r="H725" s="157">
        <v>1</v>
      </c>
      <c r="I725" s="158"/>
      <c r="L725" s="154"/>
      <c r="M725" s="159"/>
      <c r="T725" s="160"/>
      <c r="AT725" s="155" t="s">
        <v>143</v>
      </c>
      <c r="AU725" s="155" t="s">
        <v>90</v>
      </c>
      <c r="AV725" s="13" t="s">
        <v>90</v>
      </c>
      <c r="AW725" s="13" t="s">
        <v>36</v>
      </c>
      <c r="AX725" s="13" t="s">
        <v>80</v>
      </c>
      <c r="AY725" s="155" t="s">
        <v>132</v>
      </c>
    </row>
    <row r="726" spans="2:65" s="14" customFormat="1" ht="11.25">
      <c r="B726" s="161"/>
      <c r="D726" s="144" t="s">
        <v>143</v>
      </c>
      <c r="E726" s="162" t="s">
        <v>1</v>
      </c>
      <c r="F726" s="163" t="s">
        <v>146</v>
      </c>
      <c r="H726" s="164">
        <v>1</v>
      </c>
      <c r="I726" s="165"/>
      <c r="L726" s="161"/>
      <c r="M726" s="166"/>
      <c r="T726" s="167"/>
      <c r="AT726" s="162" t="s">
        <v>143</v>
      </c>
      <c r="AU726" s="162" t="s">
        <v>90</v>
      </c>
      <c r="AV726" s="14" t="s">
        <v>139</v>
      </c>
      <c r="AW726" s="14" t="s">
        <v>36</v>
      </c>
      <c r="AX726" s="14" t="s">
        <v>88</v>
      </c>
      <c r="AY726" s="162" t="s">
        <v>132</v>
      </c>
    </row>
    <row r="727" spans="2:65" s="1" customFormat="1" ht="21.75" customHeight="1">
      <c r="B727" s="31"/>
      <c r="C727" s="131" t="s">
        <v>672</v>
      </c>
      <c r="D727" s="131" t="s">
        <v>134</v>
      </c>
      <c r="E727" s="132" t="s">
        <v>673</v>
      </c>
      <c r="F727" s="133" t="s">
        <v>674</v>
      </c>
      <c r="G727" s="134" t="s">
        <v>257</v>
      </c>
      <c r="H727" s="135">
        <v>1</v>
      </c>
      <c r="I727" s="136"/>
      <c r="J727" s="137">
        <f>ROUND(I727*H727,2)</f>
        <v>0</v>
      </c>
      <c r="K727" s="133" t="s">
        <v>138</v>
      </c>
      <c r="L727" s="31"/>
      <c r="M727" s="138" t="s">
        <v>1</v>
      </c>
      <c r="N727" s="139" t="s">
        <v>45</v>
      </c>
      <c r="P727" s="140">
        <f>O727*H727</f>
        <v>0</v>
      </c>
      <c r="Q727" s="140">
        <v>2.8600000000000001E-3</v>
      </c>
      <c r="R727" s="140">
        <f>Q727*H727</f>
        <v>2.8600000000000001E-3</v>
      </c>
      <c r="S727" s="140">
        <v>0</v>
      </c>
      <c r="T727" s="141">
        <f>S727*H727</f>
        <v>0</v>
      </c>
      <c r="AR727" s="142" t="s">
        <v>139</v>
      </c>
      <c r="AT727" s="142" t="s">
        <v>134</v>
      </c>
      <c r="AU727" s="142" t="s">
        <v>90</v>
      </c>
      <c r="AY727" s="16" t="s">
        <v>132</v>
      </c>
      <c r="BE727" s="143">
        <f>IF(N727="základní",J727,0)</f>
        <v>0</v>
      </c>
      <c r="BF727" s="143">
        <f>IF(N727="snížená",J727,0)</f>
        <v>0</v>
      </c>
      <c r="BG727" s="143">
        <f>IF(N727="zákl. přenesená",J727,0)</f>
        <v>0</v>
      </c>
      <c r="BH727" s="143">
        <f>IF(N727="sníž. přenesená",J727,0)</f>
        <v>0</v>
      </c>
      <c r="BI727" s="143">
        <f>IF(N727="nulová",J727,0)</f>
        <v>0</v>
      </c>
      <c r="BJ727" s="16" t="s">
        <v>88</v>
      </c>
      <c r="BK727" s="143">
        <f>ROUND(I727*H727,2)</f>
        <v>0</v>
      </c>
      <c r="BL727" s="16" t="s">
        <v>139</v>
      </c>
      <c r="BM727" s="142" t="s">
        <v>675</v>
      </c>
    </row>
    <row r="728" spans="2:65" s="1" customFormat="1" ht="29.25">
      <c r="B728" s="31"/>
      <c r="D728" s="144" t="s">
        <v>141</v>
      </c>
      <c r="F728" s="145" t="s">
        <v>676</v>
      </c>
      <c r="I728" s="146"/>
      <c r="L728" s="31"/>
      <c r="M728" s="147"/>
      <c r="T728" s="55"/>
      <c r="AT728" s="16" t="s">
        <v>141</v>
      </c>
      <c r="AU728" s="16" t="s">
        <v>90</v>
      </c>
    </row>
    <row r="729" spans="2:65" s="12" customFormat="1" ht="11.25">
      <c r="B729" s="148"/>
      <c r="D729" s="144" t="s">
        <v>143</v>
      </c>
      <c r="E729" s="149" t="s">
        <v>1</v>
      </c>
      <c r="F729" s="150" t="s">
        <v>485</v>
      </c>
      <c r="H729" s="149" t="s">
        <v>1</v>
      </c>
      <c r="I729" s="151"/>
      <c r="L729" s="148"/>
      <c r="M729" s="152"/>
      <c r="T729" s="153"/>
      <c r="AT729" s="149" t="s">
        <v>143</v>
      </c>
      <c r="AU729" s="149" t="s">
        <v>90</v>
      </c>
      <c r="AV729" s="12" t="s">
        <v>88</v>
      </c>
      <c r="AW729" s="12" t="s">
        <v>36</v>
      </c>
      <c r="AX729" s="12" t="s">
        <v>80</v>
      </c>
      <c r="AY729" s="149" t="s">
        <v>132</v>
      </c>
    </row>
    <row r="730" spans="2:65" s="13" customFormat="1" ht="11.25">
      <c r="B730" s="154"/>
      <c r="D730" s="144" t="s">
        <v>143</v>
      </c>
      <c r="E730" s="155" t="s">
        <v>1</v>
      </c>
      <c r="F730" s="156" t="s">
        <v>88</v>
      </c>
      <c r="H730" s="157">
        <v>1</v>
      </c>
      <c r="I730" s="158"/>
      <c r="L730" s="154"/>
      <c r="M730" s="159"/>
      <c r="T730" s="160"/>
      <c r="AT730" s="155" t="s">
        <v>143</v>
      </c>
      <c r="AU730" s="155" t="s">
        <v>90</v>
      </c>
      <c r="AV730" s="13" t="s">
        <v>90</v>
      </c>
      <c r="AW730" s="13" t="s">
        <v>36</v>
      </c>
      <c r="AX730" s="13" t="s">
        <v>80</v>
      </c>
      <c r="AY730" s="155" t="s">
        <v>132</v>
      </c>
    </row>
    <row r="731" spans="2:65" s="14" customFormat="1" ht="11.25">
      <c r="B731" s="161"/>
      <c r="D731" s="144" t="s">
        <v>143</v>
      </c>
      <c r="E731" s="162" t="s">
        <v>1</v>
      </c>
      <c r="F731" s="163" t="s">
        <v>146</v>
      </c>
      <c r="H731" s="164">
        <v>1</v>
      </c>
      <c r="I731" s="165"/>
      <c r="L731" s="161"/>
      <c r="M731" s="166"/>
      <c r="T731" s="167"/>
      <c r="AT731" s="162" t="s">
        <v>143</v>
      </c>
      <c r="AU731" s="162" t="s">
        <v>90</v>
      </c>
      <c r="AV731" s="14" t="s">
        <v>139</v>
      </c>
      <c r="AW731" s="14" t="s">
        <v>36</v>
      </c>
      <c r="AX731" s="14" t="s">
        <v>88</v>
      </c>
      <c r="AY731" s="162" t="s">
        <v>132</v>
      </c>
    </row>
    <row r="732" spans="2:65" s="1" customFormat="1" ht="24.2" customHeight="1">
      <c r="B732" s="31"/>
      <c r="C732" s="169" t="s">
        <v>677</v>
      </c>
      <c r="D732" s="169" t="s">
        <v>249</v>
      </c>
      <c r="E732" s="170" t="s">
        <v>678</v>
      </c>
      <c r="F732" s="171" t="s">
        <v>679</v>
      </c>
      <c r="G732" s="172" t="s">
        <v>257</v>
      </c>
      <c r="H732" s="173">
        <v>1</v>
      </c>
      <c r="I732" s="174"/>
      <c r="J732" s="175">
        <f>ROUND(I732*H732,2)</f>
        <v>0</v>
      </c>
      <c r="K732" s="171" t="s">
        <v>1</v>
      </c>
      <c r="L732" s="176"/>
      <c r="M732" s="177" t="s">
        <v>1</v>
      </c>
      <c r="N732" s="178" t="s">
        <v>45</v>
      </c>
      <c r="P732" s="140">
        <f>O732*H732</f>
        <v>0</v>
      </c>
      <c r="Q732" s="140">
        <v>6.4000000000000001E-2</v>
      </c>
      <c r="R732" s="140">
        <f>Q732*H732</f>
        <v>6.4000000000000001E-2</v>
      </c>
      <c r="S732" s="140">
        <v>0</v>
      </c>
      <c r="T732" s="141">
        <f>S732*H732</f>
        <v>0</v>
      </c>
      <c r="AR732" s="142" t="s">
        <v>185</v>
      </c>
      <c r="AT732" s="142" t="s">
        <v>249</v>
      </c>
      <c r="AU732" s="142" t="s">
        <v>90</v>
      </c>
      <c r="AY732" s="16" t="s">
        <v>132</v>
      </c>
      <c r="BE732" s="143">
        <f>IF(N732="základní",J732,0)</f>
        <v>0</v>
      </c>
      <c r="BF732" s="143">
        <f>IF(N732="snížená",J732,0)</f>
        <v>0</v>
      </c>
      <c r="BG732" s="143">
        <f>IF(N732="zákl. přenesená",J732,0)</f>
        <v>0</v>
      </c>
      <c r="BH732" s="143">
        <f>IF(N732="sníž. přenesená",J732,0)</f>
        <v>0</v>
      </c>
      <c r="BI732" s="143">
        <f>IF(N732="nulová",J732,0)</f>
        <v>0</v>
      </c>
      <c r="BJ732" s="16" t="s">
        <v>88</v>
      </c>
      <c r="BK732" s="143">
        <f>ROUND(I732*H732,2)</f>
        <v>0</v>
      </c>
      <c r="BL732" s="16" t="s">
        <v>139</v>
      </c>
      <c r="BM732" s="142" t="s">
        <v>680</v>
      </c>
    </row>
    <row r="733" spans="2:65" s="1" customFormat="1" ht="11.25">
      <c r="B733" s="31"/>
      <c r="D733" s="144" t="s">
        <v>141</v>
      </c>
      <c r="F733" s="145" t="s">
        <v>679</v>
      </c>
      <c r="I733" s="146"/>
      <c r="L733" s="31"/>
      <c r="M733" s="147"/>
      <c r="T733" s="55"/>
      <c r="AT733" s="16" t="s">
        <v>141</v>
      </c>
      <c r="AU733" s="16" t="s">
        <v>90</v>
      </c>
    </row>
    <row r="734" spans="2:65" s="12" customFormat="1" ht="11.25">
      <c r="B734" s="148"/>
      <c r="D734" s="144" t="s">
        <v>143</v>
      </c>
      <c r="E734" s="149" t="s">
        <v>1</v>
      </c>
      <c r="F734" s="150" t="s">
        <v>485</v>
      </c>
      <c r="H734" s="149" t="s">
        <v>1</v>
      </c>
      <c r="I734" s="151"/>
      <c r="L734" s="148"/>
      <c r="M734" s="152"/>
      <c r="T734" s="153"/>
      <c r="AT734" s="149" t="s">
        <v>143</v>
      </c>
      <c r="AU734" s="149" t="s">
        <v>90</v>
      </c>
      <c r="AV734" s="12" t="s">
        <v>88</v>
      </c>
      <c r="AW734" s="12" t="s">
        <v>36</v>
      </c>
      <c r="AX734" s="12" t="s">
        <v>80</v>
      </c>
      <c r="AY734" s="149" t="s">
        <v>132</v>
      </c>
    </row>
    <row r="735" spans="2:65" s="13" customFormat="1" ht="11.25">
      <c r="B735" s="154"/>
      <c r="D735" s="144" t="s">
        <v>143</v>
      </c>
      <c r="E735" s="155" t="s">
        <v>1</v>
      </c>
      <c r="F735" s="156" t="s">
        <v>88</v>
      </c>
      <c r="H735" s="157">
        <v>1</v>
      </c>
      <c r="I735" s="158"/>
      <c r="L735" s="154"/>
      <c r="M735" s="159"/>
      <c r="T735" s="160"/>
      <c r="AT735" s="155" t="s">
        <v>143</v>
      </c>
      <c r="AU735" s="155" t="s">
        <v>90</v>
      </c>
      <c r="AV735" s="13" t="s">
        <v>90</v>
      </c>
      <c r="AW735" s="13" t="s">
        <v>36</v>
      </c>
      <c r="AX735" s="13" t="s">
        <v>80</v>
      </c>
      <c r="AY735" s="155" t="s">
        <v>132</v>
      </c>
    </row>
    <row r="736" spans="2:65" s="14" customFormat="1" ht="11.25">
      <c r="B736" s="161"/>
      <c r="D736" s="144" t="s">
        <v>143</v>
      </c>
      <c r="E736" s="162" t="s">
        <v>1</v>
      </c>
      <c r="F736" s="163" t="s">
        <v>146</v>
      </c>
      <c r="H736" s="164">
        <v>1</v>
      </c>
      <c r="I736" s="165"/>
      <c r="L736" s="161"/>
      <c r="M736" s="166"/>
      <c r="T736" s="167"/>
      <c r="AT736" s="162" t="s">
        <v>143</v>
      </c>
      <c r="AU736" s="162" t="s">
        <v>90</v>
      </c>
      <c r="AV736" s="14" t="s">
        <v>139</v>
      </c>
      <c r="AW736" s="14" t="s">
        <v>36</v>
      </c>
      <c r="AX736" s="14" t="s">
        <v>88</v>
      </c>
      <c r="AY736" s="162" t="s">
        <v>132</v>
      </c>
    </row>
    <row r="737" spans="2:65" s="1" customFormat="1" ht="24.2" customHeight="1">
      <c r="B737" s="31"/>
      <c r="C737" s="169" t="s">
        <v>681</v>
      </c>
      <c r="D737" s="169" t="s">
        <v>249</v>
      </c>
      <c r="E737" s="170" t="s">
        <v>682</v>
      </c>
      <c r="F737" s="171" t="s">
        <v>683</v>
      </c>
      <c r="G737" s="172" t="s">
        <v>257</v>
      </c>
      <c r="H737" s="173">
        <v>1</v>
      </c>
      <c r="I737" s="174"/>
      <c r="J737" s="175">
        <f>ROUND(I737*H737,2)</f>
        <v>0</v>
      </c>
      <c r="K737" s="171" t="s">
        <v>1</v>
      </c>
      <c r="L737" s="176"/>
      <c r="M737" s="177" t="s">
        <v>1</v>
      </c>
      <c r="N737" s="178" t="s">
        <v>45</v>
      </c>
      <c r="P737" s="140">
        <f>O737*H737</f>
        <v>0</v>
      </c>
      <c r="Q737" s="140">
        <v>7.0000000000000001E-3</v>
      </c>
      <c r="R737" s="140">
        <f>Q737*H737</f>
        <v>7.0000000000000001E-3</v>
      </c>
      <c r="S737" s="140">
        <v>0</v>
      </c>
      <c r="T737" s="141">
        <f>S737*H737</f>
        <v>0</v>
      </c>
      <c r="AR737" s="142" t="s">
        <v>185</v>
      </c>
      <c r="AT737" s="142" t="s">
        <v>249</v>
      </c>
      <c r="AU737" s="142" t="s">
        <v>90</v>
      </c>
      <c r="AY737" s="16" t="s">
        <v>132</v>
      </c>
      <c r="BE737" s="143">
        <f>IF(N737="základní",J737,0)</f>
        <v>0</v>
      </c>
      <c r="BF737" s="143">
        <f>IF(N737="snížená",J737,0)</f>
        <v>0</v>
      </c>
      <c r="BG737" s="143">
        <f>IF(N737="zákl. přenesená",J737,0)</f>
        <v>0</v>
      </c>
      <c r="BH737" s="143">
        <f>IF(N737="sníž. přenesená",J737,0)</f>
        <v>0</v>
      </c>
      <c r="BI737" s="143">
        <f>IF(N737="nulová",J737,0)</f>
        <v>0</v>
      </c>
      <c r="BJ737" s="16" t="s">
        <v>88</v>
      </c>
      <c r="BK737" s="143">
        <f>ROUND(I737*H737,2)</f>
        <v>0</v>
      </c>
      <c r="BL737" s="16" t="s">
        <v>139</v>
      </c>
      <c r="BM737" s="142" t="s">
        <v>684</v>
      </c>
    </row>
    <row r="738" spans="2:65" s="1" customFormat="1" ht="11.25">
      <c r="B738" s="31"/>
      <c r="D738" s="144" t="s">
        <v>141</v>
      </c>
      <c r="F738" s="145" t="s">
        <v>683</v>
      </c>
      <c r="I738" s="146"/>
      <c r="L738" s="31"/>
      <c r="M738" s="147"/>
      <c r="T738" s="55"/>
      <c r="AT738" s="16" t="s">
        <v>141</v>
      </c>
      <c r="AU738" s="16" t="s">
        <v>90</v>
      </c>
    </row>
    <row r="739" spans="2:65" s="12" customFormat="1" ht="11.25">
      <c r="B739" s="148"/>
      <c r="D739" s="144" t="s">
        <v>143</v>
      </c>
      <c r="E739" s="149" t="s">
        <v>1</v>
      </c>
      <c r="F739" s="150" t="s">
        <v>485</v>
      </c>
      <c r="H739" s="149" t="s">
        <v>1</v>
      </c>
      <c r="I739" s="151"/>
      <c r="L739" s="148"/>
      <c r="M739" s="152"/>
      <c r="T739" s="153"/>
      <c r="AT739" s="149" t="s">
        <v>143</v>
      </c>
      <c r="AU739" s="149" t="s">
        <v>90</v>
      </c>
      <c r="AV739" s="12" t="s">
        <v>88</v>
      </c>
      <c r="AW739" s="12" t="s">
        <v>36</v>
      </c>
      <c r="AX739" s="12" t="s">
        <v>80</v>
      </c>
      <c r="AY739" s="149" t="s">
        <v>132</v>
      </c>
    </row>
    <row r="740" spans="2:65" s="13" customFormat="1" ht="11.25">
      <c r="B740" s="154"/>
      <c r="D740" s="144" t="s">
        <v>143</v>
      </c>
      <c r="E740" s="155" t="s">
        <v>1</v>
      </c>
      <c r="F740" s="156" t="s">
        <v>88</v>
      </c>
      <c r="H740" s="157">
        <v>1</v>
      </c>
      <c r="I740" s="158"/>
      <c r="L740" s="154"/>
      <c r="M740" s="159"/>
      <c r="T740" s="160"/>
      <c r="AT740" s="155" t="s">
        <v>143</v>
      </c>
      <c r="AU740" s="155" t="s">
        <v>90</v>
      </c>
      <c r="AV740" s="13" t="s">
        <v>90</v>
      </c>
      <c r="AW740" s="13" t="s">
        <v>36</v>
      </c>
      <c r="AX740" s="13" t="s">
        <v>80</v>
      </c>
      <c r="AY740" s="155" t="s">
        <v>132</v>
      </c>
    </row>
    <row r="741" spans="2:65" s="14" customFormat="1" ht="11.25">
      <c r="B741" s="161"/>
      <c r="D741" s="144" t="s">
        <v>143</v>
      </c>
      <c r="E741" s="162" t="s">
        <v>1</v>
      </c>
      <c r="F741" s="163" t="s">
        <v>146</v>
      </c>
      <c r="H741" s="164">
        <v>1</v>
      </c>
      <c r="I741" s="165"/>
      <c r="L741" s="161"/>
      <c r="M741" s="166"/>
      <c r="T741" s="167"/>
      <c r="AT741" s="162" t="s">
        <v>143</v>
      </c>
      <c r="AU741" s="162" t="s">
        <v>90</v>
      </c>
      <c r="AV741" s="14" t="s">
        <v>139</v>
      </c>
      <c r="AW741" s="14" t="s">
        <v>36</v>
      </c>
      <c r="AX741" s="14" t="s">
        <v>88</v>
      </c>
      <c r="AY741" s="162" t="s">
        <v>132</v>
      </c>
    </row>
    <row r="742" spans="2:65" s="1" customFormat="1" ht="16.5" customHeight="1">
      <c r="B742" s="31"/>
      <c r="C742" s="131" t="s">
        <v>685</v>
      </c>
      <c r="D742" s="131" t="s">
        <v>134</v>
      </c>
      <c r="E742" s="132" t="s">
        <v>686</v>
      </c>
      <c r="F742" s="133" t="s">
        <v>687</v>
      </c>
      <c r="G742" s="134" t="s">
        <v>257</v>
      </c>
      <c r="H742" s="135">
        <v>1</v>
      </c>
      <c r="I742" s="136"/>
      <c r="J742" s="137">
        <f>ROUND(I742*H742,2)</f>
        <v>0</v>
      </c>
      <c r="K742" s="133" t="s">
        <v>138</v>
      </c>
      <c r="L742" s="31"/>
      <c r="M742" s="138" t="s">
        <v>1</v>
      </c>
      <c r="N742" s="139" t="s">
        <v>45</v>
      </c>
      <c r="P742" s="140">
        <f>O742*H742</f>
        <v>0</v>
      </c>
      <c r="Q742" s="140">
        <v>8.0400000000000003E-3</v>
      </c>
      <c r="R742" s="140">
        <f>Q742*H742</f>
        <v>8.0400000000000003E-3</v>
      </c>
      <c r="S742" s="140">
        <v>0</v>
      </c>
      <c r="T742" s="141">
        <f>S742*H742</f>
        <v>0</v>
      </c>
      <c r="AR742" s="142" t="s">
        <v>139</v>
      </c>
      <c r="AT742" s="142" t="s">
        <v>134</v>
      </c>
      <c r="AU742" s="142" t="s">
        <v>90</v>
      </c>
      <c r="AY742" s="16" t="s">
        <v>132</v>
      </c>
      <c r="BE742" s="143">
        <f>IF(N742="základní",J742,0)</f>
        <v>0</v>
      </c>
      <c r="BF742" s="143">
        <f>IF(N742="snížená",J742,0)</f>
        <v>0</v>
      </c>
      <c r="BG742" s="143">
        <f>IF(N742="zákl. přenesená",J742,0)</f>
        <v>0</v>
      </c>
      <c r="BH742" s="143">
        <f>IF(N742="sníž. přenesená",J742,0)</f>
        <v>0</v>
      </c>
      <c r="BI742" s="143">
        <f>IF(N742="nulová",J742,0)</f>
        <v>0</v>
      </c>
      <c r="BJ742" s="16" t="s">
        <v>88</v>
      </c>
      <c r="BK742" s="143">
        <f>ROUND(I742*H742,2)</f>
        <v>0</v>
      </c>
      <c r="BL742" s="16" t="s">
        <v>139</v>
      </c>
      <c r="BM742" s="142" t="s">
        <v>688</v>
      </c>
    </row>
    <row r="743" spans="2:65" s="1" customFormat="1" ht="19.5">
      <c r="B743" s="31"/>
      <c r="D743" s="144" t="s">
        <v>141</v>
      </c>
      <c r="F743" s="145" t="s">
        <v>689</v>
      </c>
      <c r="I743" s="146"/>
      <c r="L743" s="31"/>
      <c r="M743" s="147"/>
      <c r="T743" s="55"/>
      <c r="AT743" s="16" t="s">
        <v>141</v>
      </c>
      <c r="AU743" s="16" t="s">
        <v>90</v>
      </c>
    </row>
    <row r="744" spans="2:65" s="12" customFormat="1" ht="11.25">
      <c r="B744" s="148"/>
      <c r="D744" s="144" t="s">
        <v>143</v>
      </c>
      <c r="E744" s="149" t="s">
        <v>1</v>
      </c>
      <c r="F744" s="150" t="s">
        <v>485</v>
      </c>
      <c r="H744" s="149" t="s">
        <v>1</v>
      </c>
      <c r="I744" s="151"/>
      <c r="L744" s="148"/>
      <c r="M744" s="152"/>
      <c r="T744" s="153"/>
      <c r="AT744" s="149" t="s">
        <v>143</v>
      </c>
      <c r="AU744" s="149" t="s">
        <v>90</v>
      </c>
      <c r="AV744" s="12" t="s">
        <v>88</v>
      </c>
      <c r="AW744" s="12" t="s">
        <v>36</v>
      </c>
      <c r="AX744" s="12" t="s">
        <v>80</v>
      </c>
      <c r="AY744" s="149" t="s">
        <v>132</v>
      </c>
    </row>
    <row r="745" spans="2:65" s="13" customFormat="1" ht="11.25">
      <c r="B745" s="154"/>
      <c r="D745" s="144" t="s">
        <v>143</v>
      </c>
      <c r="E745" s="155" t="s">
        <v>1</v>
      </c>
      <c r="F745" s="156" t="s">
        <v>88</v>
      </c>
      <c r="H745" s="157">
        <v>1</v>
      </c>
      <c r="I745" s="158"/>
      <c r="L745" s="154"/>
      <c r="M745" s="159"/>
      <c r="T745" s="160"/>
      <c r="AT745" s="155" t="s">
        <v>143</v>
      </c>
      <c r="AU745" s="155" t="s">
        <v>90</v>
      </c>
      <c r="AV745" s="13" t="s">
        <v>90</v>
      </c>
      <c r="AW745" s="13" t="s">
        <v>36</v>
      </c>
      <c r="AX745" s="13" t="s">
        <v>80</v>
      </c>
      <c r="AY745" s="155" t="s">
        <v>132</v>
      </c>
    </row>
    <row r="746" spans="2:65" s="14" customFormat="1" ht="11.25">
      <c r="B746" s="161"/>
      <c r="D746" s="144" t="s">
        <v>143</v>
      </c>
      <c r="E746" s="162" t="s">
        <v>1</v>
      </c>
      <c r="F746" s="163" t="s">
        <v>146</v>
      </c>
      <c r="H746" s="164">
        <v>1</v>
      </c>
      <c r="I746" s="165"/>
      <c r="L746" s="161"/>
      <c r="M746" s="166"/>
      <c r="T746" s="167"/>
      <c r="AT746" s="162" t="s">
        <v>143</v>
      </c>
      <c r="AU746" s="162" t="s">
        <v>90</v>
      </c>
      <c r="AV746" s="14" t="s">
        <v>139</v>
      </c>
      <c r="AW746" s="14" t="s">
        <v>36</v>
      </c>
      <c r="AX746" s="14" t="s">
        <v>88</v>
      </c>
      <c r="AY746" s="162" t="s">
        <v>132</v>
      </c>
    </row>
    <row r="747" spans="2:65" s="1" customFormat="1" ht="24.2" customHeight="1">
      <c r="B747" s="31"/>
      <c r="C747" s="169" t="s">
        <v>690</v>
      </c>
      <c r="D747" s="169" t="s">
        <v>249</v>
      </c>
      <c r="E747" s="170" t="s">
        <v>691</v>
      </c>
      <c r="F747" s="171" t="s">
        <v>692</v>
      </c>
      <c r="G747" s="172" t="s">
        <v>257</v>
      </c>
      <c r="H747" s="173">
        <v>1</v>
      </c>
      <c r="I747" s="174"/>
      <c r="J747" s="175">
        <f>ROUND(I747*H747,2)</f>
        <v>0</v>
      </c>
      <c r="K747" s="171" t="s">
        <v>1</v>
      </c>
      <c r="L747" s="176"/>
      <c r="M747" s="177" t="s">
        <v>1</v>
      </c>
      <c r="N747" s="178" t="s">
        <v>45</v>
      </c>
      <c r="P747" s="140">
        <f>O747*H747</f>
        <v>0</v>
      </c>
      <c r="Q747" s="140">
        <v>5.2999999999999999E-2</v>
      </c>
      <c r="R747" s="140">
        <f>Q747*H747</f>
        <v>5.2999999999999999E-2</v>
      </c>
      <c r="S747" s="140">
        <v>0</v>
      </c>
      <c r="T747" s="141">
        <f>S747*H747</f>
        <v>0</v>
      </c>
      <c r="AR747" s="142" t="s">
        <v>185</v>
      </c>
      <c r="AT747" s="142" t="s">
        <v>249</v>
      </c>
      <c r="AU747" s="142" t="s">
        <v>90</v>
      </c>
      <c r="AY747" s="16" t="s">
        <v>132</v>
      </c>
      <c r="BE747" s="143">
        <f>IF(N747="základní",J747,0)</f>
        <v>0</v>
      </c>
      <c r="BF747" s="143">
        <f>IF(N747="snížená",J747,0)</f>
        <v>0</v>
      </c>
      <c r="BG747" s="143">
        <f>IF(N747="zákl. přenesená",J747,0)</f>
        <v>0</v>
      </c>
      <c r="BH747" s="143">
        <f>IF(N747="sníž. přenesená",J747,0)</f>
        <v>0</v>
      </c>
      <c r="BI747" s="143">
        <f>IF(N747="nulová",J747,0)</f>
        <v>0</v>
      </c>
      <c r="BJ747" s="16" t="s">
        <v>88</v>
      </c>
      <c r="BK747" s="143">
        <f>ROUND(I747*H747,2)</f>
        <v>0</v>
      </c>
      <c r="BL747" s="16" t="s">
        <v>139</v>
      </c>
      <c r="BM747" s="142" t="s">
        <v>693</v>
      </c>
    </row>
    <row r="748" spans="2:65" s="1" customFormat="1" ht="19.5">
      <c r="B748" s="31"/>
      <c r="D748" s="144" t="s">
        <v>141</v>
      </c>
      <c r="F748" s="145" t="s">
        <v>694</v>
      </c>
      <c r="I748" s="146"/>
      <c r="L748" s="31"/>
      <c r="M748" s="147"/>
      <c r="T748" s="55"/>
      <c r="AT748" s="16" t="s">
        <v>141</v>
      </c>
      <c r="AU748" s="16" t="s">
        <v>90</v>
      </c>
    </row>
    <row r="749" spans="2:65" s="12" customFormat="1" ht="11.25">
      <c r="B749" s="148"/>
      <c r="D749" s="144" t="s">
        <v>143</v>
      </c>
      <c r="E749" s="149" t="s">
        <v>1</v>
      </c>
      <c r="F749" s="150" t="s">
        <v>485</v>
      </c>
      <c r="H749" s="149" t="s">
        <v>1</v>
      </c>
      <c r="I749" s="151"/>
      <c r="L749" s="148"/>
      <c r="M749" s="152"/>
      <c r="T749" s="153"/>
      <c r="AT749" s="149" t="s">
        <v>143</v>
      </c>
      <c r="AU749" s="149" t="s">
        <v>90</v>
      </c>
      <c r="AV749" s="12" t="s">
        <v>88</v>
      </c>
      <c r="AW749" s="12" t="s">
        <v>36</v>
      </c>
      <c r="AX749" s="12" t="s">
        <v>80</v>
      </c>
      <c r="AY749" s="149" t="s">
        <v>132</v>
      </c>
    </row>
    <row r="750" spans="2:65" s="13" customFormat="1" ht="11.25">
      <c r="B750" s="154"/>
      <c r="D750" s="144" t="s">
        <v>143</v>
      </c>
      <c r="E750" s="155" t="s">
        <v>1</v>
      </c>
      <c r="F750" s="156" t="s">
        <v>88</v>
      </c>
      <c r="H750" s="157">
        <v>1</v>
      </c>
      <c r="I750" s="158"/>
      <c r="L750" s="154"/>
      <c r="M750" s="159"/>
      <c r="T750" s="160"/>
      <c r="AT750" s="155" t="s">
        <v>143</v>
      </c>
      <c r="AU750" s="155" t="s">
        <v>90</v>
      </c>
      <c r="AV750" s="13" t="s">
        <v>90</v>
      </c>
      <c r="AW750" s="13" t="s">
        <v>36</v>
      </c>
      <c r="AX750" s="13" t="s">
        <v>80</v>
      </c>
      <c r="AY750" s="155" t="s">
        <v>132</v>
      </c>
    </row>
    <row r="751" spans="2:65" s="14" customFormat="1" ht="11.25">
      <c r="B751" s="161"/>
      <c r="D751" s="144" t="s">
        <v>143</v>
      </c>
      <c r="E751" s="162" t="s">
        <v>1</v>
      </c>
      <c r="F751" s="163" t="s">
        <v>146</v>
      </c>
      <c r="H751" s="164">
        <v>1</v>
      </c>
      <c r="I751" s="165"/>
      <c r="L751" s="161"/>
      <c r="M751" s="166"/>
      <c r="T751" s="167"/>
      <c r="AT751" s="162" t="s">
        <v>143</v>
      </c>
      <c r="AU751" s="162" t="s">
        <v>90</v>
      </c>
      <c r="AV751" s="14" t="s">
        <v>139</v>
      </c>
      <c r="AW751" s="14" t="s">
        <v>36</v>
      </c>
      <c r="AX751" s="14" t="s">
        <v>88</v>
      </c>
      <c r="AY751" s="162" t="s">
        <v>132</v>
      </c>
    </row>
    <row r="752" spans="2:65" s="1" customFormat="1" ht="21.75" customHeight="1">
      <c r="B752" s="31"/>
      <c r="C752" s="131" t="s">
        <v>695</v>
      </c>
      <c r="D752" s="131" t="s">
        <v>134</v>
      </c>
      <c r="E752" s="132" t="s">
        <v>696</v>
      </c>
      <c r="F752" s="133" t="s">
        <v>697</v>
      </c>
      <c r="G752" s="134" t="s">
        <v>257</v>
      </c>
      <c r="H752" s="135">
        <v>1</v>
      </c>
      <c r="I752" s="136"/>
      <c r="J752" s="137">
        <f>ROUND(I752*H752,2)</f>
        <v>0</v>
      </c>
      <c r="K752" s="133" t="s">
        <v>138</v>
      </c>
      <c r="L752" s="31"/>
      <c r="M752" s="138" t="s">
        <v>1</v>
      </c>
      <c r="N752" s="139" t="s">
        <v>45</v>
      </c>
      <c r="P752" s="140">
        <f>O752*H752</f>
        <v>0</v>
      </c>
      <c r="Q752" s="140">
        <v>2.7899999999999999E-3</v>
      </c>
      <c r="R752" s="140">
        <f>Q752*H752</f>
        <v>2.7899999999999999E-3</v>
      </c>
      <c r="S752" s="140">
        <v>0</v>
      </c>
      <c r="T752" s="141">
        <f>S752*H752</f>
        <v>0</v>
      </c>
      <c r="AR752" s="142" t="s">
        <v>139</v>
      </c>
      <c r="AT752" s="142" t="s">
        <v>134</v>
      </c>
      <c r="AU752" s="142" t="s">
        <v>90</v>
      </c>
      <c r="AY752" s="16" t="s">
        <v>132</v>
      </c>
      <c r="BE752" s="143">
        <f>IF(N752="základní",J752,0)</f>
        <v>0</v>
      </c>
      <c r="BF752" s="143">
        <f>IF(N752="snížená",J752,0)</f>
        <v>0</v>
      </c>
      <c r="BG752" s="143">
        <f>IF(N752="zákl. přenesená",J752,0)</f>
        <v>0</v>
      </c>
      <c r="BH752" s="143">
        <f>IF(N752="sníž. přenesená",J752,0)</f>
        <v>0</v>
      </c>
      <c r="BI752" s="143">
        <f>IF(N752="nulová",J752,0)</f>
        <v>0</v>
      </c>
      <c r="BJ752" s="16" t="s">
        <v>88</v>
      </c>
      <c r="BK752" s="143">
        <f>ROUND(I752*H752,2)</f>
        <v>0</v>
      </c>
      <c r="BL752" s="16" t="s">
        <v>139</v>
      </c>
      <c r="BM752" s="142" t="s">
        <v>698</v>
      </c>
    </row>
    <row r="753" spans="2:65" s="1" customFormat="1" ht="19.5">
      <c r="B753" s="31"/>
      <c r="D753" s="144" t="s">
        <v>141</v>
      </c>
      <c r="F753" s="145" t="s">
        <v>699</v>
      </c>
      <c r="I753" s="146"/>
      <c r="L753" s="31"/>
      <c r="M753" s="147"/>
      <c r="T753" s="55"/>
      <c r="AT753" s="16" t="s">
        <v>141</v>
      </c>
      <c r="AU753" s="16" t="s">
        <v>90</v>
      </c>
    </row>
    <row r="754" spans="2:65" s="12" customFormat="1" ht="11.25">
      <c r="B754" s="148"/>
      <c r="D754" s="144" t="s">
        <v>143</v>
      </c>
      <c r="E754" s="149" t="s">
        <v>1</v>
      </c>
      <c r="F754" s="150" t="s">
        <v>485</v>
      </c>
      <c r="H754" s="149" t="s">
        <v>1</v>
      </c>
      <c r="I754" s="151"/>
      <c r="L754" s="148"/>
      <c r="M754" s="152"/>
      <c r="T754" s="153"/>
      <c r="AT754" s="149" t="s">
        <v>143</v>
      </c>
      <c r="AU754" s="149" t="s">
        <v>90</v>
      </c>
      <c r="AV754" s="12" t="s">
        <v>88</v>
      </c>
      <c r="AW754" s="12" t="s">
        <v>36</v>
      </c>
      <c r="AX754" s="12" t="s">
        <v>80</v>
      </c>
      <c r="AY754" s="149" t="s">
        <v>132</v>
      </c>
    </row>
    <row r="755" spans="2:65" s="13" customFormat="1" ht="11.25">
      <c r="B755" s="154"/>
      <c r="D755" s="144" t="s">
        <v>143</v>
      </c>
      <c r="E755" s="155" t="s">
        <v>1</v>
      </c>
      <c r="F755" s="156" t="s">
        <v>88</v>
      </c>
      <c r="H755" s="157">
        <v>1</v>
      </c>
      <c r="I755" s="158"/>
      <c r="L755" s="154"/>
      <c r="M755" s="159"/>
      <c r="T755" s="160"/>
      <c r="AT755" s="155" t="s">
        <v>143</v>
      </c>
      <c r="AU755" s="155" t="s">
        <v>90</v>
      </c>
      <c r="AV755" s="13" t="s">
        <v>90</v>
      </c>
      <c r="AW755" s="13" t="s">
        <v>36</v>
      </c>
      <c r="AX755" s="13" t="s">
        <v>80</v>
      </c>
      <c r="AY755" s="155" t="s">
        <v>132</v>
      </c>
    </row>
    <row r="756" spans="2:65" s="14" customFormat="1" ht="11.25">
      <c r="B756" s="161"/>
      <c r="D756" s="144" t="s">
        <v>143</v>
      </c>
      <c r="E756" s="162" t="s">
        <v>1</v>
      </c>
      <c r="F756" s="163" t="s">
        <v>146</v>
      </c>
      <c r="H756" s="164">
        <v>1</v>
      </c>
      <c r="I756" s="165"/>
      <c r="L756" s="161"/>
      <c r="M756" s="166"/>
      <c r="T756" s="167"/>
      <c r="AT756" s="162" t="s">
        <v>143</v>
      </c>
      <c r="AU756" s="162" t="s">
        <v>90</v>
      </c>
      <c r="AV756" s="14" t="s">
        <v>139</v>
      </c>
      <c r="AW756" s="14" t="s">
        <v>36</v>
      </c>
      <c r="AX756" s="14" t="s">
        <v>88</v>
      </c>
      <c r="AY756" s="162" t="s">
        <v>132</v>
      </c>
    </row>
    <row r="757" spans="2:65" s="1" customFormat="1" ht="21.75" customHeight="1">
      <c r="B757" s="31"/>
      <c r="C757" s="169" t="s">
        <v>700</v>
      </c>
      <c r="D757" s="169" t="s">
        <v>249</v>
      </c>
      <c r="E757" s="170" t="s">
        <v>701</v>
      </c>
      <c r="F757" s="171" t="s">
        <v>702</v>
      </c>
      <c r="G757" s="172" t="s">
        <v>257</v>
      </c>
      <c r="H757" s="173">
        <v>1</v>
      </c>
      <c r="I757" s="174"/>
      <c r="J757" s="175">
        <f>ROUND(I757*H757,2)</f>
        <v>0</v>
      </c>
      <c r="K757" s="171" t="s">
        <v>138</v>
      </c>
      <c r="L757" s="176"/>
      <c r="M757" s="177" t="s">
        <v>1</v>
      </c>
      <c r="N757" s="178" t="s">
        <v>45</v>
      </c>
      <c r="P757" s="140">
        <f>O757*H757</f>
        <v>0</v>
      </c>
      <c r="Q757" s="140">
        <v>4.9000000000000002E-2</v>
      </c>
      <c r="R757" s="140">
        <f>Q757*H757</f>
        <v>4.9000000000000002E-2</v>
      </c>
      <c r="S757" s="140">
        <v>0</v>
      </c>
      <c r="T757" s="141">
        <f>S757*H757</f>
        <v>0</v>
      </c>
      <c r="AR757" s="142" t="s">
        <v>185</v>
      </c>
      <c r="AT757" s="142" t="s">
        <v>249</v>
      </c>
      <c r="AU757" s="142" t="s">
        <v>90</v>
      </c>
      <c r="AY757" s="16" t="s">
        <v>132</v>
      </c>
      <c r="BE757" s="143">
        <f>IF(N757="základní",J757,0)</f>
        <v>0</v>
      </c>
      <c r="BF757" s="143">
        <f>IF(N757="snížená",J757,0)</f>
        <v>0</v>
      </c>
      <c r="BG757" s="143">
        <f>IF(N757="zákl. přenesená",J757,0)</f>
        <v>0</v>
      </c>
      <c r="BH757" s="143">
        <f>IF(N757="sníž. přenesená",J757,0)</f>
        <v>0</v>
      </c>
      <c r="BI757" s="143">
        <f>IF(N757="nulová",J757,0)</f>
        <v>0</v>
      </c>
      <c r="BJ757" s="16" t="s">
        <v>88</v>
      </c>
      <c r="BK757" s="143">
        <f>ROUND(I757*H757,2)</f>
        <v>0</v>
      </c>
      <c r="BL757" s="16" t="s">
        <v>139</v>
      </c>
      <c r="BM757" s="142" t="s">
        <v>703</v>
      </c>
    </row>
    <row r="758" spans="2:65" s="1" customFormat="1" ht="11.25">
      <c r="B758" s="31"/>
      <c r="D758" s="144" t="s">
        <v>141</v>
      </c>
      <c r="F758" s="145" t="s">
        <v>702</v>
      </c>
      <c r="I758" s="146"/>
      <c r="L758" s="31"/>
      <c r="M758" s="147"/>
      <c r="T758" s="55"/>
      <c r="AT758" s="16" t="s">
        <v>141</v>
      </c>
      <c r="AU758" s="16" t="s">
        <v>90</v>
      </c>
    </row>
    <row r="759" spans="2:65" s="12" customFormat="1" ht="11.25">
      <c r="B759" s="148"/>
      <c r="D759" s="144" t="s">
        <v>143</v>
      </c>
      <c r="E759" s="149" t="s">
        <v>1</v>
      </c>
      <c r="F759" s="150" t="s">
        <v>485</v>
      </c>
      <c r="H759" s="149" t="s">
        <v>1</v>
      </c>
      <c r="I759" s="151"/>
      <c r="L759" s="148"/>
      <c r="M759" s="152"/>
      <c r="T759" s="153"/>
      <c r="AT759" s="149" t="s">
        <v>143</v>
      </c>
      <c r="AU759" s="149" t="s">
        <v>90</v>
      </c>
      <c r="AV759" s="12" t="s">
        <v>88</v>
      </c>
      <c r="AW759" s="12" t="s">
        <v>36</v>
      </c>
      <c r="AX759" s="12" t="s">
        <v>80</v>
      </c>
      <c r="AY759" s="149" t="s">
        <v>132</v>
      </c>
    </row>
    <row r="760" spans="2:65" s="13" customFormat="1" ht="11.25">
      <c r="B760" s="154"/>
      <c r="D760" s="144" t="s">
        <v>143</v>
      </c>
      <c r="E760" s="155" t="s">
        <v>1</v>
      </c>
      <c r="F760" s="156" t="s">
        <v>88</v>
      </c>
      <c r="H760" s="157">
        <v>1</v>
      </c>
      <c r="I760" s="158"/>
      <c r="L760" s="154"/>
      <c r="M760" s="159"/>
      <c r="T760" s="160"/>
      <c r="AT760" s="155" t="s">
        <v>143</v>
      </c>
      <c r="AU760" s="155" t="s">
        <v>90</v>
      </c>
      <c r="AV760" s="13" t="s">
        <v>90</v>
      </c>
      <c r="AW760" s="13" t="s">
        <v>36</v>
      </c>
      <c r="AX760" s="13" t="s">
        <v>80</v>
      </c>
      <c r="AY760" s="155" t="s">
        <v>132</v>
      </c>
    </row>
    <row r="761" spans="2:65" s="14" customFormat="1" ht="11.25">
      <c r="B761" s="161"/>
      <c r="D761" s="144" t="s">
        <v>143</v>
      </c>
      <c r="E761" s="162" t="s">
        <v>1</v>
      </c>
      <c r="F761" s="163" t="s">
        <v>146</v>
      </c>
      <c r="H761" s="164">
        <v>1</v>
      </c>
      <c r="I761" s="165"/>
      <c r="L761" s="161"/>
      <c r="M761" s="166"/>
      <c r="T761" s="167"/>
      <c r="AT761" s="162" t="s">
        <v>143</v>
      </c>
      <c r="AU761" s="162" t="s">
        <v>90</v>
      </c>
      <c r="AV761" s="14" t="s">
        <v>139</v>
      </c>
      <c r="AW761" s="14" t="s">
        <v>36</v>
      </c>
      <c r="AX761" s="14" t="s">
        <v>88</v>
      </c>
      <c r="AY761" s="162" t="s">
        <v>132</v>
      </c>
    </row>
    <row r="762" spans="2:65" s="1" customFormat="1" ht="21.75" customHeight="1">
      <c r="B762" s="31"/>
      <c r="C762" s="131" t="s">
        <v>704</v>
      </c>
      <c r="D762" s="131" t="s">
        <v>134</v>
      </c>
      <c r="E762" s="132" t="s">
        <v>705</v>
      </c>
      <c r="F762" s="133" t="s">
        <v>706</v>
      </c>
      <c r="G762" s="134" t="s">
        <v>257</v>
      </c>
      <c r="H762" s="135">
        <v>1</v>
      </c>
      <c r="I762" s="136"/>
      <c r="J762" s="137">
        <f>ROUND(I762*H762,2)</f>
        <v>0</v>
      </c>
      <c r="K762" s="133" t="s">
        <v>138</v>
      </c>
      <c r="L762" s="31"/>
      <c r="M762" s="138" t="s">
        <v>1</v>
      </c>
      <c r="N762" s="139" t="s">
        <v>45</v>
      </c>
      <c r="P762" s="140">
        <f>O762*H762</f>
        <v>0</v>
      </c>
      <c r="Q762" s="140">
        <v>5.45E-3</v>
      </c>
      <c r="R762" s="140">
        <f>Q762*H762</f>
        <v>5.45E-3</v>
      </c>
      <c r="S762" s="140">
        <v>0</v>
      </c>
      <c r="T762" s="141">
        <f>S762*H762</f>
        <v>0</v>
      </c>
      <c r="AR762" s="142" t="s">
        <v>139</v>
      </c>
      <c r="AT762" s="142" t="s">
        <v>134</v>
      </c>
      <c r="AU762" s="142" t="s">
        <v>90</v>
      </c>
      <c r="AY762" s="16" t="s">
        <v>132</v>
      </c>
      <c r="BE762" s="143">
        <f>IF(N762="základní",J762,0)</f>
        <v>0</v>
      </c>
      <c r="BF762" s="143">
        <f>IF(N762="snížená",J762,0)</f>
        <v>0</v>
      </c>
      <c r="BG762" s="143">
        <f>IF(N762="zákl. přenesená",J762,0)</f>
        <v>0</v>
      </c>
      <c r="BH762" s="143">
        <f>IF(N762="sníž. přenesená",J762,0)</f>
        <v>0</v>
      </c>
      <c r="BI762" s="143">
        <f>IF(N762="nulová",J762,0)</f>
        <v>0</v>
      </c>
      <c r="BJ762" s="16" t="s">
        <v>88</v>
      </c>
      <c r="BK762" s="143">
        <f>ROUND(I762*H762,2)</f>
        <v>0</v>
      </c>
      <c r="BL762" s="16" t="s">
        <v>139</v>
      </c>
      <c r="BM762" s="142" t="s">
        <v>707</v>
      </c>
    </row>
    <row r="763" spans="2:65" s="1" customFormat="1" ht="29.25">
      <c r="B763" s="31"/>
      <c r="D763" s="144" t="s">
        <v>141</v>
      </c>
      <c r="F763" s="145" t="s">
        <v>708</v>
      </c>
      <c r="I763" s="146"/>
      <c r="L763" s="31"/>
      <c r="M763" s="147"/>
      <c r="T763" s="55"/>
      <c r="AT763" s="16" t="s">
        <v>141</v>
      </c>
      <c r="AU763" s="16" t="s">
        <v>90</v>
      </c>
    </row>
    <row r="764" spans="2:65" s="12" customFormat="1" ht="11.25">
      <c r="B764" s="148"/>
      <c r="D764" s="144" t="s">
        <v>143</v>
      </c>
      <c r="E764" s="149" t="s">
        <v>1</v>
      </c>
      <c r="F764" s="150" t="s">
        <v>485</v>
      </c>
      <c r="H764" s="149" t="s">
        <v>1</v>
      </c>
      <c r="I764" s="151"/>
      <c r="L764" s="148"/>
      <c r="M764" s="152"/>
      <c r="T764" s="153"/>
      <c r="AT764" s="149" t="s">
        <v>143</v>
      </c>
      <c r="AU764" s="149" t="s">
        <v>90</v>
      </c>
      <c r="AV764" s="12" t="s">
        <v>88</v>
      </c>
      <c r="AW764" s="12" t="s">
        <v>36</v>
      </c>
      <c r="AX764" s="12" t="s">
        <v>80</v>
      </c>
      <c r="AY764" s="149" t="s">
        <v>132</v>
      </c>
    </row>
    <row r="765" spans="2:65" s="13" customFormat="1" ht="11.25">
      <c r="B765" s="154"/>
      <c r="D765" s="144" t="s">
        <v>143</v>
      </c>
      <c r="E765" s="155" t="s">
        <v>1</v>
      </c>
      <c r="F765" s="156" t="s">
        <v>88</v>
      </c>
      <c r="H765" s="157">
        <v>1</v>
      </c>
      <c r="I765" s="158"/>
      <c r="L765" s="154"/>
      <c r="M765" s="159"/>
      <c r="T765" s="160"/>
      <c r="AT765" s="155" t="s">
        <v>143</v>
      </c>
      <c r="AU765" s="155" t="s">
        <v>90</v>
      </c>
      <c r="AV765" s="13" t="s">
        <v>90</v>
      </c>
      <c r="AW765" s="13" t="s">
        <v>36</v>
      </c>
      <c r="AX765" s="13" t="s">
        <v>80</v>
      </c>
      <c r="AY765" s="155" t="s">
        <v>132</v>
      </c>
    </row>
    <row r="766" spans="2:65" s="14" customFormat="1" ht="11.25">
      <c r="B766" s="161"/>
      <c r="D766" s="144" t="s">
        <v>143</v>
      </c>
      <c r="E766" s="162" t="s">
        <v>1</v>
      </c>
      <c r="F766" s="163" t="s">
        <v>146</v>
      </c>
      <c r="H766" s="164">
        <v>1</v>
      </c>
      <c r="I766" s="165"/>
      <c r="L766" s="161"/>
      <c r="M766" s="166"/>
      <c r="T766" s="167"/>
      <c r="AT766" s="162" t="s">
        <v>143</v>
      </c>
      <c r="AU766" s="162" t="s">
        <v>90</v>
      </c>
      <c r="AV766" s="14" t="s">
        <v>139</v>
      </c>
      <c r="AW766" s="14" t="s">
        <v>36</v>
      </c>
      <c r="AX766" s="14" t="s">
        <v>88</v>
      </c>
      <c r="AY766" s="162" t="s">
        <v>132</v>
      </c>
    </row>
    <row r="767" spans="2:65" s="1" customFormat="1" ht="24.2" customHeight="1">
      <c r="B767" s="31"/>
      <c r="C767" s="169" t="s">
        <v>709</v>
      </c>
      <c r="D767" s="169" t="s">
        <v>249</v>
      </c>
      <c r="E767" s="170" t="s">
        <v>710</v>
      </c>
      <c r="F767" s="171" t="s">
        <v>711</v>
      </c>
      <c r="G767" s="172" t="s">
        <v>257</v>
      </c>
      <c r="H767" s="173">
        <v>1</v>
      </c>
      <c r="I767" s="174"/>
      <c r="J767" s="175">
        <f>ROUND(I767*H767,2)</f>
        <v>0</v>
      </c>
      <c r="K767" s="171" t="s">
        <v>1</v>
      </c>
      <c r="L767" s="176"/>
      <c r="M767" s="177" t="s">
        <v>1</v>
      </c>
      <c r="N767" s="178" t="s">
        <v>45</v>
      </c>
      <c r="P767" s="140">
        <f>O767*H767</f>
        <v>0</v>
      </c>
      <c r="Q767" s="140">
        <v>0.14699999999999999</v>
      </c>
      <c r="R767" s="140">
        <f>Q767*H767</f>
        <v>0.14699999999999999</v>
      </c>
      <c r="S767" s="140">
        <v>0</v>
      </c>
      <c r="T767" s="141">
        <f>S767*H767</f>
        <v>0</v>
      </c>
      <c r="AR767" s="142" t="s">
        <v>185</v>
      </c>
      <c r="AT767" s="142" t="s">
        <v>249</v>
      </c>
      <c r="AU767" s="142" t="s">
        <v>90</v>
      </c>
      <c r="AY767" s="16" t="s">
        <v>132</v>
      </c>
      <c r="BE767" s="143">
        <f>IF(N767="základní",J767,0)</f>
        <v>0</v>
      </c>
      <c r="BF767" s="143">
        <f>IF(N767="snížená",J767,0)</f>
        <v>0</v>
      </c>
      <c r="BG767" s="143">
        <f>IF(N767="zákl. přenesená",J767,0)</f>
        <v>0</v>
      </c>
      <c r="BH767" s="143">
        <f>IF(N767="sníž. přenesená",J767,0)</f>
        <v>0</v>
      </c>
      <c r="BI767" s="143">
        <f>IF(N767="nulová",J767,0)</f>
        <v>0</v>
      </c>
      <c r="BJ767" s="16" t="s">
        <v>88</v>
      </c>
      <c r="BK767" s="143">
        <f>ROUND(I767*H767,2)</f>
        <v>0</v>
      </c>
      <c r="BL767" s="16" t="s">
        <v>139</v>
      </c>
      <c r="BM767" s="142" t="s">
        <v>712</v>
      </c>
    </row>
    <row r="768" spans="2:65" s="1" customFormat="1" ht="11.25">
      <c r="B768" s="31"/>
      <c r="D768" s="144" t="s">
        <v>141</v>
      </c>
      <c r="F768" s="145" t="s">
        <v>711</v>
      </c>
      <c r="I768" s="146"/>
      <c r="L768" s="31"/>
      <c r="M768" s="147"/>
      <c r="T768" s="55"/>
      <c r="AT768" s="16" t="s">
        <v>141</v>
      </c>
      <c r="AU768" s="16" t="s">
        <v>90</v>
      </c>
    </row>
    <row r="769" spans="2:65" s="12" customFormat="1" ht="11.25">
      <c r="B769" s="148"/>
      <c r="D769" s="144" t="s">
        <v>143</v>
      </c>
      <c r="E769" s="149" t="s">
        <v>1</v>
      </c>
      <c r="F769" s="150" t="s">
        <v>485</v>
      </c>
      <c r="H769" s="149" t="s">
        <v>1</v>
      </c>
      <c r="I769" s="151"/>
      <c r="L769" s="148"/>
      <c r="M769" s="152"/>
      <c r="T769" s="153"/>
      <c r="AT769" s="149" t="s">
        <v>143</v>
      </c>
      <c r="AU769" s="149" t="s">
        <v>90</v>
      </c>
      <c r="AV769" s="12" t="s">
        <v>88</v>
      </c>
      <c r="AW769" s="12" t="s">
        <v>36</v>
      </c>
      <c r="AX769" s="12" t="s">
        <v>80</v>
      </c>
      <c r="AY769" s="149" t="s">
        <v>132</v>
      </c>
    </row>
    <row r="770" spans="2:65" s="13" customFormat="1" ht="11.25">
      <c r="B770" s="154"/>
      <c r="D770" s="144" t="s">
        <v>143</v>
      </c>
      <c r="E770" s="155" t="s">
        <v>1</v>
      </c>
      <c r="F770" s="156" t="s">
        <v>88</v>
      </c>
      <c r="H770" s="157">
        <v>1</v>
      </c>
      <c r="I770" s="158"/>
      <c r="L770" s="154"/>
      <c r="M770" s="159"/>
      <c r="T770" s="160"/>
      <c r="AT770" s="155" t="s">
        <v>143</v>
      </c>
      <c r="AU770" s="155" t="s">
        <v>90</v>
      </c>
      <c r="AV770" s="13" t="s">
        <v>90</v>
      </c>
      <c r="AW770" s="13" t="s">
        <v>36</v>
      </c>
      <c r="AX770" s="13" t="s">
        <v>80</v>
      </c>
      <c r="AY770" s="155" t="s">
        <v>132</v>
      </c>
    </row>
    <row r="771" spans="2:65" s="14" customFormat="1" ht="11.25">
      <c r="B771" s="161"/>
      <c r="D771" s="144" t="s">
        <v>143</v>
      </c>
      <c r="E771" s="162" t="s">
        <v>1</v>
      </c>
      <c r="F771" s="163" t="s">
        <v>146</v>
      </c>
      <c r="H771" s="164">
        <v>1</v>
      </c>
      <c r="I771" s="165"/>
      <c r="L771" s="161"/>
      <c r="M771" s="166"/>
      <c r="T771" s="167"/>
      <c r="AT771" s="162" t="s">
        <v>143</v>
      </c>
      <c r="AU771" s="162" t="s">
        <v>90</v>
      </c>
      <c r="AV771" s="14" t="s">
        <v>139</v>
      </c>
      <c r="AW771" s="14" t="s">
        <v>36</v>
      </c>
      <c r="AX771" s="14" t="s">
        <v>88</v>
      </c>
      <c r="AY771" s="162" t="s">
        <v>132</v>
      </c>
    </row>
    <row r="772" spans="2:65" s="1" customFormat="1" ht="24.2" customHeight="1">
      <c r="B772" s="31"/>
      <c r="C772" s="169" t="s">
        <v>713</v>
      </c>
      <c r="D772" s="169" t="s">
        <v>249</v>
      </c>
      <c r="E772" s="170" t="s">
        <v>714</v>
      </c>
      <c r="F772" s="171" t="s">
        <v>715</v>
      </c>
      <c r="G772" s="172" t="s">
        <v>257</v>
      </c>
      <c r="H772" s="173">
        <v>1</v>
      </c>
      <c r="I772" s="174"/>
      <c r="J772" s="175">
        <f>ROUND(I772*H772,2)</f>
        <v>0</v>
      </c>
      <c r="K772" s="171" t="s">
        <v>1</v>
      </c>
      <c r="L772" s="176"/>
      <c r="M772" s="177" t="s">
        <v>1</v>
      </c>
      <c r="N772" s="178" t="s">
        <v>45</v>
      </c>
      <c r="P772" s="140">
        <f>O772*H772</f>
        <v>0</v>
      </c>
      <c r="Q772" s="140">
        <v>6.1999999999999998E-3</v>
      </c>
      <c r="R772" s="140">
        <f>Q772*H772</f>
        <v>6.1999999999999998E-3</v>
      </c>
      <c r="S772" s="140">
        <v>0</v>
      </c>
      <c r="T772" s="141">
        <f>S772*H772</f>
        <v>0</v>
      </c>
      <c r="AR772" s="142" t="s">
        <v>185</v>
      </c>
      <c r="AT772" s="142" t="s">
        <v>249</v>
      </c>
      <c r="AU772" s="142" t="s">
        <v>90</v>
      </c>
      <c r="AY772" s="16" t="s">
        <v>132</v>
      </c>
      <c r="BE772" s="143">
        <f>IF(N772="základní",J772,0)</f>
        <v>0</v>
      </c>
      <c r="BF772" s="143">
        <f>IF(N772="snížená",J772,0)</f>
        <v>0</v>
      </c>
      <c r="BG772" s="143">
        <f>IF(N772="zákl. přenesená",J772,0)</f>
        <v>0</v>
      </c>
      <c r="BH772" s="143">
        <f>IF(N772="sníž. přenesená",J772,0)</f>
        <v>0</v>
      </c>
      <c r="BI772" s="143">
        <f>IF(N772="nulová",J772,0)</f>
        <v>0</v>
      </c>
      <c r="BJ772" s="16" t="s">
        <v>88</v>
      </c>
      <c r="BK772" s="143">
        <f>ROUND(I772*H772,2)</f>
        <v>0</v>
      </c>
      <c r="BL772" s="16" t="s">
        <v>139</v>
      </c>
      <c r="BM772" s="142" t="s">
        <v>716</v>
      </c>
    </row>
    <row r="773" spans="2:65" s="1" customFormat="1" ht="11.25">
      <c r="B773" s="31"/>
      <c r="D773" s="144" t="s">
        <v>141</v>
      </c>
      <c r="F773" s="145" t="s">
        <v>715</v>
      </c>
      <c r="I773" s="146"/>
      <c r="L773" s="31"/>
      <c r="M773" s="147"/>
      <c r="T773" s="55"/>
      <c r="AT773" s="16" t="s">
        <v>141</v>
      </c>
      <c r="AU773" s="16" t="s">
        <v>90</v>
      </c>
    </row>
    <row r="774" spans="2:65" s="12" customFormat="1" ht="11.25">
      <c r="B774" s="148"/>
      <c r="D774" s="144" t="s">
        <v>143</v>
      </c>
      <c r="E774" s="149" t="s">
        <v>1</v>
      </c>
      <c r="F774" s="150" t="s">
        <v>485</v>
      </c>
      <c r="H774" s="149" t="s">
        <v>1</v>
      </c>
      <c r="I774" s="151"/>
      <c r="L774" s="148"/>
      <c r="M774" s="152"/>
      <c r="T774" s="153"/>
      <c r="AT774" s="149" t="s">
        <v>143</v>
      </c>
      <c r="AU774" s="149" t="s">
        <v>90</v>
      </c>
      <c r="AV774" s="12" t="s">
        <v>88</v>
      </c>
      <c r="AW774" s="12" t="s">
        <v>36</v>
      </c>
      <c r="AX774" s="12" t="s">
        <v>80</v>
      </c>
      <c r="AY774" s="149" t="s">
        <v>132</v>
      </c>
    </row>
    <row r="775" spans="2:65" s="13" customFormat="1" ht="11.25">
      <c r="B775" s="154"/>
      <c r="D775" s="144" t="s">
        <v>143</v>
      </c>
      <c r="E775" s="155" t="s">
        <v>1</v>
      </c>
      <c r="F775" s="156" t="s">
        <v>88</v>
      </c>
      <c r="H775" s="157">
        <v>1</v>
      </c>
      <c r="I775" s="158"/>
      <c r="L775" s="154"/>
      <c r="M775" s="159"/>
      <c r="T775" s="160"/>
      <c r="AT775" s="155" t="s">
        <v>143</v>
      </c>
      <c r="AU775" s="155" t="s">
        <v>90</v>
      </c>
      <c r="AV775" s="13" t="s">
        <v>90</v>
      </c>
      <c r="AW775" s="13" t="s">
        <v>36</v>
      </c>
      <c r="AX775" s="13" t="s">
        <v>80</v>
      </c>
      <c r="AY775" s="155" t="s">
        <v>132</v>
      </c>
    </row>
    <row r="776" spans="2:65" s="14" customFormat="1" ht="11.25">
      <c r="B776" s="161"/>
      <c r="D776" s="144" t="s">
        <v>143</v>
      </c>
      <c r="E776" s="162" t="s">
        <v>1</v>
      </c>
      <c r="F776" s="163" t="s">
        <v>146</v>
      </c>
      <c r="H776" s="164">
        <v>1</v>
      </c>
      <c r="I776" s="165"/>
      <c r="L776" s="161"/>
      <c r="M776" s="166"/>
      <c r="T776" s="167"/>
      <c r="AT776" s="162" t="s">
        <v>143</v>
      </c>
      <c r="AU776" s="162" t="s">
        <v>90</v>
      </c>
      <c r="AV776" s="14" t="s">
        <v>139</v>
      </c>
      <c r="AW776" s="14" t="s">
        <v>36</v>
      </c>
      <c r="AX776" s="14" t="s">
        <v>88</v>
      </c>
      <c r="AY776" s="162" t="s">
        <v>132</v>
      </c>
    </row>
    <row r="777" spans="2:65" s="1" customFormat="1" ht="21.75" customHeight="1">
      <c r="B777" s="31"/>
      <c r="C777" s="131" t="s">
        <v>717</v>
      </c>
      <c r="D777" s="131" t="s">
        <v>134</v>
      </c>
      <c r="E777" s="132" t="s">
        <v>718</v>
      </c>
      <c r="F777" s="133" t="s">
        <v>719</v>
      </c>
      <c r="G777" s="134" t="s">
        <v>257</v>
      </c>
      <c r="H777" s="135">
        <v>2</v>
      </c>
      <c r="I777" s="136"/>
      <c r="J777" s="137">
        <f>ROUND(I777*H777,2)</f>
        <v>0</v>
      </c>
      <c r="K777" s="133" t="s">
        <v>138</v>
      </c>
      <c r="L777" s="31"/>
      <c r="M777" s="138" t="s">
        <v>1</v>
      </c>
      <c r="N777" s="139" t="s">
        <v>45</v>
      </c>
      <c r="P777" s="140">
        <f>O777*H777</f>
        <v>0</v>
      </c>
      <c r="Q777" s="140">
        <v>2.341E-2</v>
      </c>
      <c r="R777" s="140">
        <f>Q777*H777</f>
        <v>4.6820000000000001E-2</v>
      </c>
      <c r="S777" s="140">
        <v>0</v>
      </c>
      <c r="T777" s="141">
        <f>S777*H777</f>
        <v>0</v>
      </c>
      <c r="AR777" s="142" t="s">
        <v>139</v>
      </c>
      <c r="AT777" s="142" t="s">
        <v>134</v>
      </c>
      <c r="AU777" s="142" t="s">
        <v>90</v>
      </c>
      <c r="AY777" s="16" t="s">
        <v>132</v>
      </c>
      <c r="BE777" s="143">
        <f>IF(N777="základní",J777,0)</f>
        <v>0</v>
      </c>
      <c r="BF777" s="143">
        <f>IF(N777="snížená",J777,0)</f>
        <v>0</v>
      </c>
      <c r="BG777" s="143">
        <f>IF(N777="zákl. přenesená",J777,0)</f>
        <v>0</v>
      </c>
      <c r="BH777" s="143">
        <f>IF(N777="sníž. přenesená",J777,0)</f>
        <v>0</v>
      </c>
      <c r="BI777" s="143">
        <f>IF(N777="nulová",J777,0)</f>
        <v>0</v>
      </c>
      <c r="BJ777" s="16" t="s">
        <v>88</v>
      </c>
      <c r="BK777" s="143">
        <f>ROUND(I777*H777,2)</f>
        <v>0</v>
      </c>
      <c r="BL777" s="16" t="s">
        <v>139</v>
      </c>
      <c r="BM777" s="142" t="s">
        <v>720</v>
      </c>
    </row>
    <row r="778" spans="2:65" s="1" customFormat="1" ht="29.25">
      <c r="B778" s="31"/>
      <c r="D778" s="144" t="s">
        <v>141</v>
      </c>
      <c r="F778" s="145" t="s">
        <v>721</v>
      </c>
      <c r="I778" s="146"/>
      <c r="L778" s="31"/>
      <c r="M778" s="147"/>
      <c r="T778" s="55"/>
      <c r="AT778" s="16" t="s">
        <v>141</v>
      </c>
      <c r="AU778" s="16" t="s">
        <v>90</v>
      </c>
    </row>
    <row r="779" spans="2:65" s="12" customFormat="1" ht="11.25">
      <c r="B779" s="148"/>
      <c r="D779" s="144" t="s">
        <v>143</v>
      </c>
      <c r="E779" s="149" t="s">
        <v>1</v>
      </c>
      <c r="F779" s="150" t="s">
        <v>485</v>
      </c>
      <c r="H779" s="149" t="s">
        <v>1</v>
      </c>
      <c r="I779" s="151"/>
      <c r="L779" s="148"/>
      <c r="M779" s="152"/>
      <c r="T779" s="153"/>
      <c r="AT779" s="149" t="s">
        <v>143</v>
      </c>
      <c r="AU779" s="149" t="s">
        <v>90</v>
      </c>
      <c r="AV779" s="12" t="s">
        <v>88</v>
      </c>
      <c r="AW779" s="12" t="s">
        <v>36</v>
      </c>
      <c r="AX779" s="12" t="s">
        <v>80</v>
      </c>
      <c r="AY779" s="149" t="s">
        <v>132</v>
      </c>
    </row>
    <row r="780" spans="2:65" s="13" customFormat="1" ht="11.25">
      <c r="B780" s="154"/>
      <c r="D780" s="144" t="s">
        <v>143</v>
      </c>
      <c r="E780" s="155" t="s">
        <v>1</v>
      </c>
      <c r="F780" s="156" t="s">
        <v>90</v>
      </c>
      <c r="H780" s="157">
        <v>2</v>
      </c>
      <c r="I780" s="158"/>
      <c r="L780" s="154"/>
      <c r="M780" s="159"/>
      <c r="T780" s="160"/>
      <c r="AT780" s="155" t="s">
        <v>143</v>
      </c>
      <c r="AU780" s="155" t="s">
        <v>90</v>
      </c>
      <c r="AV780" s="13" t="s">
        <v>90</v>
      </c>
      <c r="AW780" s="13" t="s">
        <v>36</v>
      </c>
      <c r="AX780" s="13" t="s">
        <v>80</v>
      </c>
      <c r="AY780" s="155" t="s">
        <v>132</v>
      </c>
    </row>
    <row r="781" spans="2:65" s="14" customFormat="1" ht="11.25">
      <c r="B781" s="161"/>
      <c r="D781" s="144" t="s">
        <v>143</v>
      </c>
      <c r="E781" s="162" t="s">
        <v>1</v>
      </c>
      <c r="F781" s="163" t="s">
        <v>146</v>
      </c>
      <c r="H781" s="164">
        <v>2</v>
      </c>
      <c r="I781" s="165"/>
      <c r="L781" s="161"/>
      <c r="M781" s="166"/>
      <c r="T781" s="167"/>
      <c r="AT781" s="162" t="s">
        <v>143</v>
      </c>
      <c r="AU781" s="162" t="s">
        <v>90</v>
      </c>
      <c r="AV781" s="14" t="s">
        <v>139</v>
      </c>
      <c r="AW781" s="14" t="s">
        <v>36</v>
      </c>
      <c r="AX781" s="14" t="s">
        <v>88</v>
      </c>
      <c r="AY781" s="162" t="s">
        <v>132</v>
      </c>
    </row>
    <row r="782" spans="2:65" s="1" customFormat="1" ht="24.2" customHeight="1">
      <c r="B782" s="31"/>
      <c r="C782" s="169" t="s">
        <v>722</v>
      </c>
      <c r="D782" s="169" t="s">
        <v>249</v>
      </c>
      <c r="E782" s="170" t="s">
        <v>723</v>
      </c>
      <c r="F782" s="171" t="s">
        <v>724</v>
      </c>
      <c r="G782" s="172" t="s">
        <v>257</v>
      </c>
      <c r="H782" s="173">
        <v>2</v>
      </c>
      <c r="I782" s="174"/>
      <c r="J782" s="175">
        <f>ROUND(I782*H782,2)</f>
        <v>0</v>
      </c>
      <c r="K782" s="171" t="s">
        <v>1</v>
      </c>
      <c r="L782" s="176"/>
      <c r="M782" s="177" t="s">
        <v>1</v>
      </c>
      <c r="N782" s="178" t="s">
        <v>45</v>
      </c>
      <c r="P782" s="140">
        <f>O782*H782</f>
        <v>0</v>
      </c>
      <c r="Q782" s="140">
        <v>0.36</v>
      </c>
      <c r="R782" s="140">
        <f>Q782*H782</f>
        <v>0.72</v>
      </c>
      <c r="S782" s="140">
        <v>0</v>
      </c>
      <c r="T782" s="141">
        <f>S782*H782</f>
        <v>0</v>
      </c>
      <c r="AR782" s="142" t="s">
        <v>185</v>
      </c>
      <c r="AT782" s="142" t="s">
        <v>249</v>
      </c>
      <c r="AU782" s="142" t="s">
        <v>90</v>
      </c>
      <c r="AY782" s="16" t="s">
        <v>132</v>
      </c>
      <c r="BE782" s="143">
        <f>IF(N782="základní",J782,0)</f>
        <v>0</v>
      </c>
      <c r="BF782" s="143">
        <f>IF(N782="snížená",J782,0)</f>
        <v>0</v>
      </c>
      <c r="BG782" s="143">
        <f>IF(N782="zákl. přenesená",J782,0)</f>
        <v>0</v>
      </c>
      <c r="BH782" s="143">
        <f>IF(N782="sníž. přenesená",J782,0)</f>
        <v>0</v>
      </c>
      <c r="BI782" s="143">
        <f>IF(N782="nulová",J782,0)</f>
        <v>0</v>
      </c>
      <c r="BJ782" s="16" t="s">
        <v>88</v>
      </c>
      <c r="BK782" s="143">
        <f>ROUND(I782*H782,2)</f>
        <v>0</v>
      </c>
      <c r="BL782" s="16" t="s">
        <v>139</v>
      </c>
      <c r="BM782" s="142" t="s">
        <v>725</v>
      </c>
    </row>
    <row r="783" spans="2:65" s="1" customFormat="1" ht="11.25">
      <c r="B783" s="31"/>
      <c r="D783" s="144" t="s">
        <v>141</v>
      </c>
      <c r="F783" s="145" t="s">
        <v>724</v>
      </c>
      <c r="I783" s="146"/>
      <c r="L783" s="31"/>
      <c r="M783" s="147"/>
      <c r="T783" s="55"/>
      <c r="AT783" s="16" t="s">
        <v>141</v>
      </c>
      <c r="AU783" s="16" t="s">
        <v>90</v>
      </c>
    </row>
    <row r="784" spans="2:65" s="1" customFormat="1" ht="19.5">
      <c r="B784" s="31"/>
      <c r="D784" s="144" t="s">
        <v>244</v>
      </c>
      <c r="F784" s="168" t="s">
        <v>726</v>
      </c>
      <c r="I784" s="146"/>
      <c r="L784" s="31"/>
      <c r="M784" s="147"/>
      <c r="T784" s="55"/>
      <c r="AT784" s="16" t="s">
        <v>244</v>
      </c>
      <c r="AU784" s="16" t="s">
        <v>90</v>
      </c>
    </row>
    <row r="785" spans="2:65" s="12" customFormat="1" ht="11.25">
      <c r="B785" s="148"/>
      <c r="D785" s="144" t="s">
        <v>143</v>
      </c>
      <c r="E785" s="149" t="s">
        <v>1</v>
      </c>
      <c r="F785" s="150" t="s">
        <v>485</v>
      </c>
      <c r="H785" s="149" t="s">
        <v>1</v>
      </c>
      <c r="I785" s="151"/>
      <c r="L785" s="148"/>
      <c r="M785" s="152"/>
      <c r="T785" s="153"/>
      <c r="AT785" s="149" t="s">
        <v>143</v>
      </c>
      <c r="AU785" s="149" t="s">
        <v>90</v>
      </c>
      <c r="AV785" s="12" t="s">
        <v>88</v>
      </c>
      <c r="AW785" s="12" t="s">
        <v>36</v>
      </c>
      <c r="AX785" s="12" t="s">
        <v>80</v>
      </c>
      <c r="AY785" s="149" t="s">
        <v>132</v>
      </c>
    </row>
    <row r="786" spans="2:65" s="13" customFormat="1" ht="11.25">
      <c r="B786" s="154"/>
      <c r="D786" s="144" t="s">
        <v>143</v>
      </c>
      <c r="E786" s="155" t="s">
        <v>1</v>
      </c>
      <c r="F786" s="156" t="s">
        <v>90</v>
      </c>
      <c r="H786" s="157">
        <v>2</v>
      </c>
      <c r="I786" s="158"/>
      <c r="L786" s="154"/>
      <c r="M786" s="159"/>
      <c r="T786" s="160"/>
      <c r="AT786" s="155" t="s">
        <v>143</v>
      </c>
      <c r="AU786" s="155" t="s">
        <v>90</v>
      </c>
      <c r="AV786" s="13" t="s">
        <v>90</v>
      </c>
      <c r="AW786" s="13" t="s">
        <v>36</v>
      </c>
      <c r="AX786" s="13" t="s">
        <v>80</v>
      </c>
      <c r="AY786" s="155" t="s">
        <v>132</v>
      </c>
    </row>
    <row r="787" spans="2:65" s="14" customFormat="1" ht="11.25">
      <c r="B787" s="161"/>
      <c r="D787" s="144" t="s">
        <v>143</v>
      </c>
      <c r="E787" s="162" t="s">
        <v>1</v>
      </c>
      <c r="F787" s="163" t="s">
        <v>146</v>
      </c>
      <c r="H787" s="164">
        <v>2</v>
      </c>
      <c r="I787" s="165"/>
      <c r="L787" s="161"/>
      <c r="M787" s="166"/>
      <c r="T787" s="167"/>
      <c r="AT787" s="162" t="s">
        <v>143</v>
      </c>
      <c r="AU787" s="162" t="s">
        <v>90</v>
      </c>
      <c r="AV787" s="14" t="s">
        <v>139</v>
      </c>
      <c r="AW787" s="14" t="s">
        <v>36</v>
      </c>
      <c r="AX787" s="14" t="s">
        <v>88</v>
      </c>
      <c r="AY787" s="162" t="s">
        <v>132</v>
      </c>
    </row>
    <row r="788" spans="2:65" s="1" customFormat="1" ht="24.2" customHeight="1">
      <c r="B788" s="31"/>
      <c r="C788" s="169" t="s">
        <v>727</v>
      </c>
      <c r="D788" s="169" t="s">
        <v>249</v>
      </c>
      <c r="E788" s="170" t="s">
        <v>728</v>
      </c>
      <c r="F788" s="171" t="s">
        <v>729</v>
      </c>
      <c r="G788" s="172" t="s">
        <v>257</v>
      </c>
      <c r="H788" s="173">
        <v>2</v>
      </c>
      <c r="I788" s="174"/>
      <c r="J788" s="175">
        <f>ROUND(I788*H788,2)</f>
        <v>0</v>
      </c>
      <c r="K788" s="171" t="s">
        <v>1</v>
      </c>
      <c r="L788" s="176"/>
      <c r="M788" s="177" t="s">
        <v>1</v>
      </c>
      <c r="N788" s="178" t="s">
        <v>45</v>
      </c>
      <c r="P788" s="140">
        <f>O788*H788</f>
        <v>0</v>
      </c>
      <c r="Q788" s="140">
        <v>8.0000000000000002E-3</v>
      </c>
      <c r="R788" s="140">
        <f>Q788*H788</f>
        <v>1.6E-2</v>
      </c>
      <c r="S788" s="140">
        <v>0</v>
      </c>
      <c r="T788" s="141">
        <f>S788*H788</f>
        <v>0</v>
      </c>
      <c r="AR788" s="142" t="s">
        <v>185</v>
      </c>
      <c r="AT788" s="142" t="s">
        <v>249</v>
      </c>
      <c r="AU788" s="142" t="s">
        <v>90</v>
      </c>
      <c r="AY788" s="16" t="s">
        <v>132</v>
      </c>
      <c r="BE788" s="143">
        <f>IF(N788="základní",J788,0)</f>
        <v>0</v>
      </c>
      <c r="BF788" s="143">
        <f>IF(N788="snížená",J788,0)</f>
        <v>0</v>
      </c>
      <c r="BG788" s="143">
        <f>IF(N788="zákl. přenesená",J788,0)</f>
        <v>0</v>
      </c>
      <c r="BH788" s="143">
        <f>IF(N788="sníž. přenesená",J788,0)</f>
        <v>0</v>
      </c>
      <c r="BI788" s="143">
        <f>IF(N788="nulová",J788,0)</f>
        <v>0</v>
      </c>
      <c r="BJ788" s="16" t="s">
        <v>88</v>
      </c>
      <c r="BK788" s="143">
        <f>ROUND(I788*H788,2)</f>
        <v>0</v>
      </c>
      <c r="BL788" s="16" t="s">
        <v>139</v>
      </c>
      <c r="BM788" s="142" t="s">
        <v>730</v>
      </c>
    </row>
    <row r="789" spans="2:65" s="1" customFormat="1" ht="19.5">
      <c r="B789" s="31"/>
      <c r="D789" s="144" t="s">
        <v>141</v>
      </c>
      <c r="F789" s="145" t="s">
        <v>731</v>
      </c>
      <c r="I789" s="146"/>
      <c r="L789" s="31"/>
      <c r="M789" s="147"/>
      <c r="T789" s="55"/>
      <c r="AT789" s="16" t="s">
        <v>141</v>
      </c>
      <c r="AU789" s="16" t="s">
        <v>90</v>
      </c>
    </row>
    <row r="790" spans="2:65" s="12" customFormat="1" ht="11.25">
      <c r="B790" s="148"/>
      <c r="D790" s="144" t="s">
        <v>143</v>
      </c>
      <c r="E790" s="149" t="s">
        <v>1</v>
      </c>
      <c r="F790" s="150" t="s">
        <v>485</v>
      </c>
      <c r="H790" s="149" t="s">
        <v>1</v>
      </c>
      <c r="I790" s="151"/>
      <c r="L790" s="148"/>
      <c r="M790" s="152"/>
      <c r="T790" s="153"/>
      <c r="AT790" s="149" t="s">
        <v>143</v>
      </c>
      <c r="AU790" s="149" t="s">
        <v>90</v>
      </c>
      <c r="AV790" s="12" t="s">
        <v>88</v>
      </c>
      <c r="AW790" s="12" t="s">
        <v>36</v>
      </c>
      <c r="AX790" s="12" t="s">
        <v>80</v>
      </c>
      <c r="AY790" s="149" t="s">
        <v>132</v>
      </c>
    </row>
    <row r="791" spans="2:65" s="13" customFormat="1" ht="11.25">
      <c r="B791" s="154"/>
      <c r="D791" s="144" t="s">
        <v>143</v>
      </c>
      <c r="E791" s="155" t="s">
        <v>1</v>
      </c>
      <c r="F791" s="156" t="s">
        <v>90</v>
      </c>
      <c r="H791" s="157">
        <v>2</v>
      </c>
      <c r="I791" s="158"/>
      <c r="L791" s="154"/>
      <c r="M791" s="159"/>
      <c r="T791" s="160"/>
      <c r="AT791" s="155" t="s">
        <v>143</v>
      </c>
      <c r="AU791" s="155" t="s">
        <v>90</v>
      </c>
      <c r="AV791" s="13" t="s">
        <v>90</v>
      </c>
      <c r="AW791" s="13" t="s">
        <v>36</v>
      </c>
      <c r="AX791" s="13" t="s">
        <v>80</v>
      </c>
      <c r="AY791" s="155" t="s">
        <v>132</v>
      </c>
    </row>
    <row r="792" spans="2:65" s="14" customFormat="1" ht="11.25">
      <c r="B792" s="161"/>
      <c r="D792" s="144" t="s">
        <v>143</v>
      </c>
      <c r="E792" s="162" t="s">
        <v>1</v>
      </c>
      <c r="F792" s="163" t="s">
        <v>146</v>
      </c>
      <c r="H792" s="164">
        <v>2</v>
      </c>
      <c r="I792" s="165"/>
      <c r="L792" s="161"/>
      <c r="M792" s="166"/>
      <c r="T792" s="167"/>
      <c r="AT792" s="162" t="s">
        <v>143</v>
      </c>
      <c r="AU792" s="162" t="s">
        <v>90</v>
      </c>
      <c r="AV792" s="14" t="s">
        <v>139</v>
      </c>
      <c r="AW792" s="14" t="s">
        <v>36</v>
      </c>
      <c r="AX792" s="14" t="s">
        <v>88</v>
      </c>
      <c r="AY792" s="162" t="s">
        <v>132</v>
      </c>
    </row>
    <row r="793" spans="2:65" s="1" customFormat="1" ht="24.2" customHeight="1">
      <c r="B793" s="31"/>
      <c r="C793" s="131" t="s">
        <v>732</v>
      </c>
      <c r="D793" s="131" t="s">
        <v>134</v>
      </c>
      <c r="E793" s="132" t="s">
        <v>733</v>
      </c>
      <c r="F793" s="133" t="s">
        <v>734</v>
      </c>
      <c r="G793" s="134" t="s">
        <v>257</v>
      </c>
      <c r="H793" s="135">
        <v>2</v>
      </c>
      <c r="I793" s="136"/>
      <c r="J793" s="137">
        <f>ROUND(I793*H793,2)</f>
        <v>0</v>
      </c>
      <c r="K793" s="133" t="s">
        <v>138</v>
      </c>
      <c r="L793" s="31"/>
      <c r="M793" s="138" t="s">
        <v>1</v>
      </c>
      <c r="N793" s="139" t="s">
        <v>45</v>
      </c>
      <c r="P793" s="140">
        <f>O793*H793</f>
        <v>0</v>
      </c>
      <c r="Q793" s="140">
        <v>0.45937</v>
      </c>
      <c r="R793" s="140">
        <f>Q793*H793</f>
        <v>0.91874</v>
      </c>
      <c r="S793" s="140">
        <v>0</v>
      </c>
      <c r="T793" s="141">
        <f>S793*H793</f>
        <v>0</v>
      </c>
      <c r="AR793" s="142" t="s">
        <v>139</v>
      </c>
      <c r="AT793" s="142" t="s">
        <v>134</v>
      </c>
      <c r="AU793" s="142" t="s">
        <v>90</v>
      </c>
      <c r="AY793" s="16" t="s">
        <v>132</v>
      </c>
      <c r="BE793" s="143">
        <f>IF(N793="základní",J793,0)</f>
        <v>0</v>
      </c>
      <c r="BF793" s="143">
        <f>IF(N793="snížená",J793,0)</f>
        <v>0</v>
      </c>
      <c r="BG793" s="143">
        <f>IF(N793="zákl. přenesená",J793,0)</f>
        <v>0</v>
      </c>
      <c r="BH793" s="143">
        <f>IF(N793="sníž. přenesená",J793,0)</f>
        <v>0</v>
      </c>
      <c r="BI793" s="143">
        <f>IF(N793="nulová",J793,0)</f>
        <v>0</v>
      </c>
      <c r="BJ793" s="16" t="s">
        <v>88</v>
      </c>
      <c r="BK793" s="143">
        <f>ROUND(I793*H793,2)</f>
        <v>0</v>
      </c>
      <c r="BL793" s="16" t="s">
        <v>139</v>
      </c>
      <c r="BM793" s="142" t="s">
        <v>735</v>
      </c>
    </row>
    <row r="794" spans="2:65" s="1" customFormat="1" ht="19.5">
      <c r="B794" s="31"/>
      <c r="D794" s="144" t="s">
        <v>141</v>
      </c>
      <c r="F794" s="145" t="s">
        <v>736</v>
      </c>
      <c r="I794" s="146"/>
      <c r="L794" s="31"/>
      <c r="M794" s="147"/>
      <c r="T794" s="55"/>
      <c r="AT794" s="16" t="s">
        <v>141</v>
      </c>
      <c r="AU794" s="16" t="s">
        <v>90</v>
      </c>
    </row>
    <row r="795" spans="2:65" s="12" customFormat="1" ht="11.25">
      <c r="B795" s="148"/>
      <c r="D795" s="144" t="s">
        <v>143</v>
      </c>
      <c r="E795" s="149" t="s">
        <v>1</v>
      </c>
      <c r="F795" s="150" t="s">
        <v>737</v>
      </c>
      <c r="H795" s="149" t="s">
        <v>1</v>
      </c>
      <c r="I795" s="151"/>
      <c r="L795" s="148"/>
      <c r="M795" s="152"/>
      <c r="T795" s="153"/>
      <c r="AT795" s="149" t="s">
        <v>143</v>
      </c>
      <c r="AU795" s="149" t="s">
        <v>90</v>
      </c>
      <c r="AV795" s="12" t="s">
        <v>88</v>
      </c>
      <c r="AW795" s="12" t="s">
        <v>36</v>
      </c>
      <c r="AX795" s="12" t="s">
        <v>80</v>
      </c>
      <c r="AY795" s="149" t="s">
        <v>132</v>
      </c>
    </row>
    <row r="796" spans="2:65" s="12" customFormat="1" ht="11.25">
      <c r="B796" s="148"/>
      <c r="D796" s="144" t="s">
        <v>143</v>
      </c>
      <c r="E796" s="149" t="s">
        <v>1</v>
      </c>
      <c r="F796" s="150" t="s">
        <v>394</v>
      </c>
      <c r="H796" s="149" t="s">
        <v>1</v>
      </c>
      <c r="I796" s="151"/>
      <c r="L796" s="148"/>
      <c r="M796" s="152"/>
      <c r="T796" s="153"/>
      <c r="AT796" s="149" t="s">
        <v>143</v>
      </c>
      <c r="AU796" s="149" t="s">
        <v>90</v>
      </c>
      <c r="AV796" s="12" t="s">
        <v>88</v>
      </c>
      <c r="AW796" s="12" t="s">
        <v>36</v>
      </c>
      <c r="AX796" s="12" t="s">
        <v>80</v>
      </c>
      <c r="AY796" s="149" t="s">
        <v>132</v>
      </c>
    </row>
    <row r="797" spans="2:65" s="13" customFormat="1" ht="11.25">
      <c r="B797" s="154"/>
      <c r="D797" s="144" t="s">
        <v>143</v>
      </c>
      <c r="E797" s="155" t="s">
        <v>1</v>
      </c>
      <c r="F797" s="156" t="s">
        <v>90</v>
      </c>
      <c r="H797" s="157">
        <v>2</v>
      </c>
      <c r="I797" s="158"/>
      <c r="L797" s="154"/>
      <c r="M797" s="159"/>
      <c r="T797" s="160"/>
      <c r="AT797" s="155" t="s">
        <v>143</v>
      </c>
      <c r="AU797" s="155" t="s">
        <v>90</v>
      </c>
      <c r="AV797" s="13" t="s">
        <v>90</v>
      </c>
      <c r="AW797" s="13" t="s">
        <v>36</v>
      </c>
      <c r="AX797" s="13" t="s">
        <v>80</v>
      </c>
      <c r="AY797" s="155" t="s">
        <v>132</v>
      </c>
    </row>
    <row r="798" spans="2:65" s="14" customFormat="1" ht="11.25">
      <c r="B798" s="161"/>
      <c r="D798" s="144" t="s">
        <v>143</v>
      </c>
      <c r="E798" s="162" t="s">
        <v>1</v>
      </c>
      <c r="F798" s="163" t="s">
        <v>146</v>
      </c>
      <c r="H798" s="164">
        <v>2</v>
      </c>
      <c r="I798" s="165"/>
      <c r="L798" s="161"/>
      <c r="M798" s="166"/>
      <c r="T798" s="167"/>
      <c r="AT798" s="162" t="s">
        <v>143</v>
      </c>
      <c r="AU798" s="162" t="s">
        <v>90</v>
      </c>
      <c r="AV798" s="14" t="s">
        <v>139</v>
      </c>
      <c r="AW798" s="14" t="s">
        <v>36</v>
      </c>
      <c r="AX798" s="14" t="s">
        <v>88</v>
      </c>
      <c r="AY798" s="162" t="s">
        <v>132</v>
      </c>
    </row>
    <row r="799" spans="2:65" s="1" customFormat="1" ht="24.2" customHeight="1">
      <c r="B799" s="31"/>
      <c r="C799" s="131" t="s">
        <v>738</v>
      </c>
      <c r="D799" s="131" t="s">
        <v>134</v>
      </c>
      <c r="E799" s="132" t="s">
        <v>739</v>
      </c>
      <c r="F799" s="133" t="s">
        <v>740</v>
      </c>
      <c r="G799" s="134" t="s">
        <v>165</v>
      </c>
      <c r="H799" s="135">
        <v>389</v>
      </c>
      <c r="I799" s="136"/>
      <c r="J799" s="137">
        <f>ROUND(I799*H799,2)</f>
        <v>0</v>
      </c>
      <c r="K799" s="133" t="s">
        <v>138</v>
      </c>
      <c r="L799" s="31"/>
      <c r="M799" s="138" t="s">
        <v>1</v>
      </c>
      <c r="N799" s="139" t="s">
        <v>45</v>
      </c>
      <c r="P799" s="140">
        <f>O799*H799</f>
        <v>0</v>
      </c>
      <c r="Q799" s="140">
        <v>0</v>
      </c>
      <c r="R799" s="140">
        <f>Q799*H799</f>
        <v>0</v>
      </c>
      <c r="S799" s="140">
        <v>0</v>
      </c>
      <c r="T799" s="141">
        <f>S799*H799</f>
        <v>0</v>
      </c>
      <c r="AR799" s="142" t="s">
        <v>139</v>
      </c>
      <c r="AT799" s="142" t="s">
        <v>134</v>
      </c>
      <c r="AU799" s="142" t="s">
        <v>90</v>
      </c>
      <c r="AY799" s="16" t="s">
        <v>132</v>
      </c>
      <c r="BE799" s="143">
        <f>IF(N799="základní",J799,0)</f>
        <v>0</v>
      </c>
      <c r="BF799" s="143">
        <f>IF(N799="snížená",J799,0)</f>
        <v>0</v>
      </c>
      <c r="BG799" s="143">
        <f>IF(N799="zákl. přenesená",J799,0)</f>
        <v>0</v>
      </c>
      <c r="BH799" s="143">
        <f>IF(N799="sníž. přenesená",J799,0)</f>
        <v>0</v>
      </c>
      <c r="BI799" s="143">
        <f>IF(N799="nulová",J799,0)</f>
        <v>0</v>
      </c>
      <c r="BJ799" s="16" t="s">
        <v>88</v>
      </c>
      <c r="BK799" s="143">
        <f>ROUND(I799*H799,2)</f>
        <v>0</v>
      </c>
      <c r="BL799" s="16" t="s">
        <v>139</v>
      </c>
      <c r="BM799" s="142" t="s">
        <v>741</v>
      </c>
    </row>
    <row r="800" spans="2:65" s="1" customFormat="1" ht="11.25">
      <c r="B800" s="31"/>
      <c r="D800" s="144" t="s">
        <v>141</v>
      </c>
      <c r="F800" s="145" t="s">
        <v>742</v>
      </c>
      <c r="I800" s="146"/>
      <c r="L800" s="31"/>
      <c r="M800" s="147"/>
      <c r="T800" s="55"/>
      <c r="AT800" s="16" t="s">
        <v>141</v>
      </c>
      <c r="AU800" s="16" t="s">
        <v>90</v>
      </c>
    </row>
    <row r="801" spans="2:65" s="12" customFormat="1" ht="11.25">
      <c r="B801" s="148"/>
      <c r="D801" s="144" t="s">
        <v>143</v>
      </c>
      <c r="E801" s="149" t="s">
        <v>1</v>
      </c>
      <c r="F801" s="150" t="s">
        <v>737</v>
      </c>
      <c r="H801" s="149" t="s">
        <v>1</v>
      </c>
      <c r="I801" s="151"/>
      <c r="L801" s="148"/>
      <c r="M801" s="152"/>
      <c r="T801" s="153"/>
      <c r="AT801" s="149" t="s">
        <v>143</v>
      </c>
      <c r="AU801" s="149" t="s">
        <v>90</v>
      </c>
      <c r="AV801" s="12" t="s">
        <v>88</v>
      </c>
      <c r="AW801" s="12" t="s">
        <v>36</v>
      </c>
      <c r="AX801" s="12" t="s">
        <v>80</v>
      </c>
      <c r="AY801" s="149" t="s">
        <v>132</v>
      </c>
    </row>
    <row r="802" spans="2:65" s="13" customFormat="1" ht="11.25">
      <c r="B802" s="154"/>
      <c r="D802" s="144" t="s">
        <v>143</v>
      </c>
      <c r="E802" s="155" t="s">
        <v>1</v>
      </c>
      <c r="F802" s="156" t="s">
        <v>743</v>
      </c>
      <c r="H802" s="157">
        <v>389</v>
      </c>
      <c r="I802" s="158"/>
      <c r="L802" s="154"/>
      <c r="M802" s="159"/>
      <c r="T802" s="160"/>
      <c r="AT802" s="155" t="s">
        <v>143</v>
      </c>
      <c r="AU802" s="155" t="s">
        <v>90</v>
      </c>
      <c r="AV802" s="13" t="s">
        <v>90</v>
      </c>
      <c r="AW802" s="13" t="s">
        <v>36</v>
      </c>
      <c r="AX802" s="13" t="s">
        <v>88</v>
      </c>
      <c r="AY802" s="155" t="s">
        <v>132</v>
      </c>
    </row>
    <row r="803" spans="2:65" s="1" customFormat="1" ht="24.2" customHeight="1">
      <c r="B803" s="31"/>
      <c r="C803" s="131" t="s">
        <v>744</v>
      </c>
      <c r="D803" s="131" t="s">
        <v>134</v>
      </c>
      <c r="E803" s="132" t="s">
        <v>745</v>
      </c>
      <c r="F803" s="133" t="s">
        <v>746</v>
      </c>
      <c r="G803" s="134" t="s">
        <v>165</v>
      </c>
      <c r="H803" s="135">
        <v>389</v>
      </c>
      <c r="I803" s="136"/>
      <c r="J803" s="137">
        <f>ROUND(I803*H803,2)</f>
        <v>0</v>
      </c>
      <c r="K803" s="133" t="s">
        <v>138</v>
      </c>
      <c r="L803" s="31"/>
      <c r="M803" s="138" t="s">
        <v>1</v>
      </c>
      <c r="N803" s="139" t="s">
        <v>45</v>
      </c>
      <c r="P803" s="140">
        <f>O803*H803</f>
        <v>0</v>
      </c>
      <c r="Q803" s="140">
        <v>0</v>
      </c>
      <c r="R803" s="140">
        <f>Q803*H803</f>
        <v>0</v>
      </c>
      <c r="S803" s="140">
        <v>0</v>
      </c>
      <c r="T803" s="141">
        <f>S803*H803</f>
        <v>0</v>
      </c>
      <c r="AR803" s="142" t="s">
        <v>139</v>
      </c>
      <c r="AT803" s="142" t="s">
        <v>134</v>
      </c>
      <c r="AU803" s="142" t="s">
        <v>90</v>
      </c>
      <c r="AY803" s="16" t="s">
        <v>132</v>
      </c>
      <c r="BE803" s="143">
        <f>IF(N803="základní",J803,0)</f>
        <v>0</v>
      </c>
      <c r="BF803" s="143">
        <f>IF(N803="snížená",J803,0)</f>
        <v>0</v>
      </c>
      <c r="BG803" s="143">
        <f>IF(N803="zákl. přenesená",J803,0)</f>
        <v>0</v>
      </c>
      <c r="BH803" s="143">
        <f>IF(N803="sníž. přenesená",J803,0)</f>
        <v>0</v>
      </c>
      <c r="BI803" s="143">
        <f>IF(N803="nulová",J803,0)</f>
        <v>0</v>
      </c>
      <c r="BJ803" s="16" t="s">
        <v>88</v>
      </c>
      <c r="BK803" s="143">
        <f>ROUND(I803*H803,2)</f>
        <v>0</v>
      </c>
      <c r="BL803" s="16" t="s">
        <v>139</v>
      </c>
      <c r="BM803" s="142" t="s">
        <v>747</v>
      </c>
    </row>
    <row r="804" spans="2:65" s="1" customFormat="1" ht="11.25">
      <c r="B804" s="31"/>
      <c r="D804" s="144" t="s">
        <v>141</v>
      </c>
      <c r="F804" s="145" t="s">
        <v>748</v>
      </c>
      <c r="I804" s="146"/>
      <c r="L804" s="31"/>
      <c r="M804" s="147"/>
      <c r="T804" s="55"/>
      <c r="AT804" s="16" t="s">
        <v>141</v>
      </c>
      <c r="AU804" s="16" t="s">
        <v>90</v>
      </c>
    </row>
    <row r="805" spans="2:65" s="12" customFormat="1" ht="11.25">
      <c r="B805" s="148"/>
      <c r="D805" s="144" t="s">
        <v>143</v>
      </c>
      <c r="E805" s="149" t="s">
        <v>1</v>
      </c>
      <c r="F805" s="150" t="s">
        <v>737</v>
      </c>
      <c r="H805" s="149" t="s">
        <v>1</v>
      </c>
      <c r="I805" s="151"/>
      <c r="L805" s="148"/>
      <c r="M805" s="152"/>
      <c r="T805" s="153"/>
      <c r="AT805" s="149" t="s">
        <v>143</v>
      </c>
      <c r="AU805" s="149" t="s">
        <v>90</v>
      </c>
      <c r="AV805" s="12" t="s">
        <v>88</v>
      </c>
      <c r="AW805" s="12" t="s">
        <v>36</v>
      </c>
      <c r="AX805" s="12" t="s">
        <v>80</v>
      </c>
      <c r="AY805" s="149" t="s">
        <v>132</v>
      </c>
    </row>
    <row r="806" spans="2:65" s="13" customFormat="1" ht="11.25">
      <c r="B806" s="154"/>
      <c r="D806" s="144" t="s">
        <v>143</v>
      </c>
      <c r="E806" s="155" t="s">
        <v>1</v>
      </c>
      <c r="F806" s="156" t="s">
        <v>743</v>
      </c>
      <c r="H806" s="157">
        <v>389</v>
      </c>
      <c r="I806" s="158"/>
      <c r="L806" s="154"/>
      <c r="M806" s="159"/>
      <c r="T806" s="160"/>
      <c r="AT806" s="155" t="s">
        <v>143</v>
      </c>
      <c r="AU806" s="155" t="s">
        <v>90</v>
      </c>
      <c r="AV806" s="13" t="s">
        <v>90</v>
      </c>
      <c r="AW806" s="13" t="s">
        <v>36</v>
      </c>
      <c r="AX806" s="13" t="s">
        <v>88</v>
      </c>
      <c r="AY806" s="155" t="s">
        <v>132</v>
      </c>
    </row>
    <row r="807" spans="2:65" s="1" customFormat="1" ht="24.2" customHeight="1">
      <c r="B807" s="31"/>
      <c r="C807" s="131" t="s">
        <v>749</v>
      </c>
      <c r="D807" s="131" t="s">
        <v>134</v>
      </c>
      <c r="E807" s="132" t="s">
        <v>750</v>
      </c>
      <c r="F807" s="133" t="s">
        <v>751</v>
      </c>
      <c r="G807" s="134" t="s">
        <v>257</v>
      </c>
      <c r="H807" s="135">
        <v>1</v>
      </c>
      <c r="I807" s="136"/>
      <c r="J807" s="137">
        <f>ROUND(I807*H807,2)</f>
        <v>0</v>
      </c>
      <c r="K807" s="133" t="s">
        <v>138</v>
      </c>
      <c r="L807" s="31"/>
      <c r="M807" s="138" t="s">
        <v>1</v>
      </c>
      <c r="N807" s="139" t="s">
        <v>45</v>
      </c>
      <c r="P807" s="140">
        <f>O807*H807</f>
        <v>0</v>
      </c>
      <c r="Q807" s="140">
        <v>32.443179999999998</v>
      </c>
      <c r="R807" s="140">
        <f>Q807*H807</f>
        <v>32.443179999999998</v>
      </c>
      <c r="S807" s="140">
        <v>0</v>
      </c>
      <c r="T807" s="141">
        <f>S807*H807</f>
        <v>0</v>
      </c>
      <c r="AR807" s="142" t="s">
        <v>139</v>
      </c>
      <c r="AT807" s="142" t="s">
        <v>134</v>
      </c>
      <c r="AU807" s="142" t="s">
        <v>90</v>
      </c>
      <c r="AY807" s="16" t="s">
        <v>132</v>
      </c>
      <c r="BE807" s="143">
        <f>IF(N807="základní",J807,0)</f>
        <v>0</v>
      </c>
      <c r="BF807" s="143">
        <f>IF(N807="snížená",J807,0)</f>
        <v>0</v>
      </c>
      <c r="BG807" s="143">
        <f>IF(N807="zákl. přenesená",J807,0)</f>
        <v>0</v>
      </c>
      <c r="BH807" s="143">
        <f>IF(N807="sníž. přenesená",J807,0)</f>
        <v>0</v>
      </c>
      <c r="BI807" s="143">
        <f>IF(N807="nulová",J807,0)</f>
        <v>0</v>
      </c>
      <c r="BJ807" s="16" t="s">
        <v>88</v>
      </c>
      <c r="BK807" s="143">
        <f>ROUND(I807*H807,2)</f>
        <v>0</v>
      </c>
      <c r="BL807" s="16" t="s">
        <v>139</v>
      </c>
      <c r="BM807" s="142" t="s">
        <v>752</v>
      </c>
    </row>
    <row r="808" spans="2:65" s="1" customFormat="1" ht="19.5">
      <c r="B808" s="31"/>
      <c r="D808" s="144" t="s">
        <v>141</v>
      </c>
      <c r="F808" s="145" t="s">
        <v>753</v>
      </c>
      <c r="I808" s="146"/>
      <c r="L808" s="31"/>
      <c r="M808" s="147"/>
      <c r="T808" s="55"/>
      <c r="AT808" s="16" t="s">
        <v>141</v>
      </c>
      <c r="AU808" s="16" t="s">
        <v>90</v>
      </c>
    </row>
    <row r="809" spans="2:65" s="12" customFormat="1" ht="11.25">
      <c r="B809" s="148"/>
      <c r="D809" s="144" t="s">
        <v>143</v>
      </c>
      <c r="E809" s="149" t="s">
        <v>1</v>
      </c>
      <c r="F809" s="150" t="s">
        <v>754</v>
      </c>
      <c r="H809" s="149" t="s">
        <v>1</v>
      </c>
      <c r="I809" s="151"/>
      <c r="L809" s="148"/>
      <c r="M809" s="152"/>
      <c r="T809" s="153"/>
      <c r="AT809" s="149" t="s">
        <v>143</v>
      </c>
      <c r="AU809" s="149" t="s">
        <v>90</v>
      </c>
      <c r="AV809" s="12" t="s">
        <v>88</v>
      </c>
      <c r="AW809" s="12" t="s">
        <v>36</v>
      </c>
      <c r="AX809" s="12" t="s">
        <v>80</v>
      </c>
      <c r="AY809" s="149" t="s">
        <v>132</v>
      </c>
    </row>
    <row r="810" spans="2:65" s="13" customFormat="1" ht="11.25">
      <c r="B810" s="154"/>
      <c r="D810" s="144" t="s">
        <v>143</v>
      </c>
      <c r="E810" s="155" t="s">
        <v>1</v>
      </c>
      <c r="F810" s="156" t="s">
        <v>88</v>
      </c>
      <c r="H810" s="157">
        <v>1</v>
      </c>
      <c r="I810" s="158"/>
      <c r="L810" s="154"/>
      <c r="M810" s="159"/>
      <c r="T810" s="160"/>
      <c r="AT810" s="155" t="s">
        <v>143</v>
      </c>
      <c r="AU810" s="155" t="s">
        <v>90</v>
      </c>
      <c r="AV810" s="13" t="s">
        <v>90</v>
      </c>
      <c r="AW810" s="13" t="s">
        <v>36</v>
      </c>
      <c r="AX810" s="13" t="s">
        <v>80</v>
      </c>
      <c r="AY810" s="155" t="s">
        <v>132</v>
      </c>
    </row>
    <row r="811" spans="2:65" s="14" customFormat="1" ht="11.25">
      <c r="B811" s="161"/>
      <c r="D811" s="144" t="s">
        <v>143</v>
      </c>
      <c r="E811" s="162" t="s">
        <v>1</v>
      </c>
      <c r="F811" s="163" t="s">
        <v>146</v>
      </c>
      <c r="H811" s="164">
        <v>1</v>
      </c>
      <c r="I811" s="165"/>
      <c r="L811" s="161"/>
      <c r="M811" s="166"/>
      <c r="T811" s="167"/>
      <c r="AT811" s="162" t="s">
        <v>143</v>
      </c>
      <c r="AU811" s="162" t="s">
        <v>90</v>
      </c>
      <c r="AV811" s="14" t="s">
        <v>139</v>
      </c>
      <c r="AW811" s="14" t="s">
        <v>36</v>
      </c>
      <c r="AX811" s="14" t="s">
        <v>88</v>
      </c>
      <c r="AY811" s="162" t="s">
        <v>132</v>
      </c>
    </row>
    <row r="812" spans="2:65" s="1" customFormat="1" ht="21.75" customHeight="1">
      <c r="B812" s="31"/>
      <c r="C812" s="169" t="s">
        <v>755</v>
      </c>
      <c r="D812" s="169" t="s">
        <v>249</v>
      </c>
      <c r="E812" s="170" t="s">
        <v>756</v>
      </c>
      <c r="F812" s="171" t="s">
        <v>757</v>
      </c>
      <c r="G812" s="172" t="s">
        <v>257</v>
      </c>
      <c r="H812" s="173">
        <v>1</v>
      </c>
      <c r="I812" s="174"/>
      <c r="J812" s="175">
        <f>ROUND(I812*H812,2)</f>
        <v>0</v>
      </c>
      <c r="K812" s="171" t="s">
        <v>1</v>
      </c>
      <c r="L812" s="176"/>
      <c r="M812" s="177" t="s">
        <v>1</v>
      </c>
      <c r="N812" s="178" t="s">
        <v>45</v>
      </c>
      <c r="P812" s="140">
        <f>O812*H812</f>
        <v>0</v>
      </c>
      <c r="Q812" s="140">
        <v>0.32800000000000001</v>
      </c>
      <c r="R812" s="140">
        <f>Q812*H812</f>
        <v>0.32800000000000001</v>
      </c>
      <c r="S812" s="140">
        <v>0</v>
      </c>
      <c r="T812" s="141">
        <f>S812*H812</f>
        <v>0</v>
      </c>
      <c r="AR812" s="142" t="s">
        <v>185</v>
      </c>
      <c r="AT812" s="142" t="s">
        <v>249</v>
      </c>
      <c r="AU812" s="142" t="s">
        <v>90</v>
      </c>
      <c r="AY812" s="16" t="s">
        <v>132</v>
      </c>
      <c r="BE812" s="143">
        <f>IF(N812="základní",J812,0)</f>
        <v>0</v>
      </c>
      <c r="BF812" s="143">
        <f>IF(N812="snížená",J812,0)</f>
        <v>0</v>
      </c>
      <c r="BG812" s="143">
        <f>IF(N812="zákl. přenesená",J812,0)</f>
        <v>0</v>
      </c>
      <c r="BH812" s="143">
        <f>IF(N812="sníž. přenesená",J812,0)</f>
        <v>0</v>
      </c>
      <c r="BI812" s="143">
        <f>IF(N812="nulová",J812,0)</f>
        <v>0</v>
      </c>
      <c r="BJ812" s="16" t="s">
        <v>88</v>
      </c>
      <c r="BK812" s="143">
        <f>ROUND(I812*H812,2)</f>
        <v>0</v>
      </c>
      <c r="BL812" s="16" t="s">
        <v>139</v>
      </c>
      <c r="BM812" s="142" t="s">
        <v>758</v>
      </c>
    </row>
    <row r="813" spans="2:65" s="1" customFormat="1" ht="11.25">
      <c r="B813" s="31"/>
      <c r="D813" s="144" t="s">
        <v>141</v>
      </c>
      <c r="F813" s="145" t="s">
        <v>759</v>
      </c>
      <c r="I813" s="146"/>
      <c r="L813" s="31"/>
      <c r="M813" s="147"/>
      <c r="T813" s="55"/>
      <c r="AT813" s="16" t="s">
        <v>141</v>
      </c>
      <c r="AU813" s="16" t="s">
        <v>90</v>
      </c>
    </row>
    <row r="814" spans="2:65" s="1" customFormat="1" ht="29.25">
      <c r="B814" s="31"/>
      <c r="D814" s="144" t="s">
        <v>244</v>
      </c>
      <c r="F814" s="168" t="s">
        <v>760</v>
      </c>
      <c r="I814" s="146"/>
      <c r="L814" s="31"/>
      <c r="M814" s="147"/>
      <c r="T814" s="55"/>
      <c r="AT814" s="16" t="s">
        <v>244</v>
      </c>
      <c r="AU814" s="16" t="s">
        <v>90</v>
      </c>
    </row>
    <row r="815" spans="2:65" s="12" customFormat="1" ht="11.25">
      <c r="B815" s="148"/>
      <c r="D815" s="144" t="s">
        <v>143</v>
      </c>
      <c r="E815" s="149" t="s">
        <v>1</v>
      </c>
      <c r="F815" s="150" t="s">
        <v>754</v>
      </c>
      <c r="H815" s="149" t="s">
        <v>1</v>
      </c>
      <c r="I815" s="151"/>
      <c r="L815" s="148"/>
      <c r="M815" s="152"/>
      <c r="T815" s="153"/>
      <c r="AT815" s="149" t="s">
        <v>143</v>
      </c>
      <c r="AU815" s="149" t="s">
        <v>90</v>
      </c>
      <c r="AV815" s="12" t="s">
        <v>88</v>
      </c>
      <c r="AW815" s="12" t="s">
        <v>36</v>
      </c>
      <c r="AX815" s="12" t="s">
        <v>80</v>
      </c>
      <c r="AY815" s="149" t="s">
        <v>132</v>
      </c>
    </row>
    <row r="816" spans="2:65" s="13" customFormat="1" ht="11.25">
      <c r="B816" s="154"/>
      <c r="D816" s="144" t="s">
        <v>143</v>
      </c>
      <c r="E816" s="155" t="s">
        <v>1</v>
      </c>
      <c r="F816" s="156" t="s">
        <v>88</v>
      </c>
      <c r="H816" s="157">
        <v>1</v>
      </c>
      <c r="I816" s="158"/>
      <c r="L816" s="154"/>
      <c r="M816" s="159"/>
      <c r="T816" s="160"/>
      <c r="AT816" s="155" t="s">
        <v>143</v>
      </c>
      <c r="AU816" s="155" t="s">
        <v>90</v>
      </c>
      <c r="AV816" s="13" t="s">
        <v>90</v>
      </c>
      <c r="AW816" s="13" t="s">
        <v>36</v>
      </c>
      <c r="AX816" s="13" t="s">
        <v>80</v>
      </c>
      <c r="AY816" s="155" t="s">
        <v>132</v>
      </c>
    </row>
    <row r="817" spans="2:65" s="14" customFormat="1" ht="11.25">
      <c r="B817" s="161"/>
      <c r="D817" s="144" t="s">
        <v>143</v>
      </c>
      <c r="E817" s="162" t="s">
        <v>1</v>
      </c>
      <c r="F817" s="163" t="s">
        <v>146</v>
      </c>
      <c r="H817" s="164">
        <v>1</v>
      </c>
      <c r="I817" s="165"/>
      <c r="L817" s="161"/>
      <c r="M817" s="166"/>
      <c r="T817" s="167"/>
      <c r="AT817" s="162" t="s">
        <v>143</v>
      </c>
      <c r="AU817" s="162" t="s">
        <v>90</v>
      </c>
      <c r="AV817" s="14" t="s">
        <v>139</v>
      </c>
      <c r="AW817" s="14" t="s">
        <v>36</v>
      </c>
      <c r="AX817" s="14" t="s">
        <v>88</v>
      </c>
      <c r="AY817" s="162" t="s">
        <v>132</v>
      </c>
    </row>
    <row r="818" spans="2:65" s="1" customFormat="1" ht="24.2" customHeight="1">
      <c r="B818" s="31"/>
      <c r="C818" s="169" t="s">
        <v>761</v>
      </c>
      <c r="D818" s="169" t="s">
        <v>249</v>
      </c>
      <c r="E818" s="170" t="s">
        <v>762</v>
      </c>
      <c r="F818" s="171" t="s">
        <v>763</v>
      </c>
      <c r="G818" s="172" t="s">
        <v>257</v>
      </c>
      <c r="H818" s="173">
        <v>1</v>
      </c>
      <c r="I818" s="174"/>
      <c r="J818" s="175">
        <f>ROUND(I818*H818,2)</f>
        <v>0</v>
      </c>
      <c r="K818" s="171" t="s">
        <v>1</v>
      </c>
      <c r="L818" s="176"/>
      <c r="M818" s="177" t="s">
        <v>1</v>
      </c>
      <c r="N818" s="178" t="s">
        <v>45</v>
      </c>
      <c r="P818" s="140">
        <f>O818*H818</f>
        <v>0</v>
      </c>
      <c r="Q818" s="140">
        <v>0.32800000000000001</v>
      </c>
      <c r="R818" s="140">
        <f>Q818*H818</f>
        <v>0.32800000000000001</v>
      </c>
      <c r="S818" s="140">
        <v>0</v>
      </c>
      <c r="T818" s="141">
        <f>S818*H818</f>
        <v>0</v>
      </c>
      <c r="AR818" s="142" t="s">
        <v>185</v>
      </c>
      <c r="AT818" s="142" t="s">
        <v>249</v>
      </c>
      <c r="AU818" s="142" t="s">
        <v>90</v>
      </c>
      <c r="AY818" s="16" t="s">
        <v>132</v>
      </c>
      <c r="BE818" s="143">
        <f>IF(N818="základní",J818,0)</f>
        <v>0</v>
      </c>
      <c r="BF818" s="143">
        <f>IF(N818="snížená",J818,0)</f>
        <v>0</v>
      </c>
      <c r="BG818" s="143">
        <f>IF(N818="zákl. přenesená",J818,0)</f>
        <v>0</v>
      </c>
      <c r="BH818" s="143">
        <f>IF(N818="sníž. přenesená",J818,0)</f>
        <v>0</v>
      </c>
      <c r="BI818" s="143">
        <f>IF(N818="nulová",J818,0)</f>
        <v>0</v>
      </c>
      <c r="BJ818" s="16" t="s">
        <v>88</v>
      </c>
      <c r="BK818" s="143">
        <f>ROUND(I818*H818,2)</f>
        <v>0</v>
      </c>
      <c r="BL818" s="16" t="s">
        <v>139</v>
      </c>
      <c r="BM818" s="142" t="s">
        <v>764</v>
      </c>
    </row>
    <row r="819" spans="2:65" s="1" customFormat="1" ht="11.25">
      <c r="B819" s="31"/>
      <c r="D819" s="144" t="s">
        <v>141</v>
      </c>
      <c r="F819" s="145" t="s">
        <v>763</v>
      </c>
      <c r="I819" s="146"/>
      <c r="L819" s="31"/>
      <c r="M819" s="147"/>
      <c r="T819" s="55"/>
      <c r="AT819" s="16" t="s">
        <v>141</v>
      </c>
      <c r="AU819" s="16" t="s">
        <v>90</v>
      </c>
    </row>
    <row r="820" spans="2:65" s="12" customFormat="1" ht="11.25">
      <c r="B820" s="148"/>
      <c r="D820" s="144" t="s">
        <v>143</v>
      </c>
      <c r="E820" s="149" t="s">
        <v>1</v>
      </c>
      <c r="F820" s="150" t="s">
        <v>754</v>
      </c>
      <c r="H820" s="149" t="s">
        <v>1</v>
      </c>
      <c r="I820" s="151"/>
      <c r="L820" s="148"/>
      <c r="M820" s="152"/>
      <c r="T820" s="153"/>
      <c r="AT820" s="149" t="s">
        <v>143</v>
      </c>
      <c r="AU820" s="149" t="s">
        <v>90</v>
      </c>
      <c r="AV820" s="12" t="s">
        <v>88</v>
      </c>
      <c r="AW820" s="12" t="s">
        <v>36</v>
      </c>
      <c r="AX820" s="12" t="s">
        <v>80</v>
      </c>
      <c r="AY820" s="149" t="s">
        <v>132</v>
      </c>
    </row>
    <row r="821" spans="2:65" s="13" customFormat="1" ht="11.25">
      <c r="B821" s="154"/>
      <c r="D821" s="144" t="s">
        <v>143</v>
      </c>
      <c r="E821" s="155" t="s">
        <v>1</v>
      </c>
      <c r="F821" s="156" t="s">
        <v>88</v>
      </c>
      <c r="H821" s="157">
        <v>1</v>
      </c>
      <c r="I821" s="158"/>
      <c r="L821" s="154"/>
      <c r="M821" s="159"/>
      <c r="T821" s="160"/>
      <c r="AT821" s="155" t="s">
        <v>143</v>
      </c>
      <c r="AU821" s="155" t="s">
        <v>90</v>
      </c>
      <c r="AV821" s="13" t="s">
        <v>90</v>
      </c>
      <c r="AW821" s="13" t="s">
        <v>36</v>
      </c>
      <c r="AX821" s="13" t="s">
        <v>80</v>
      </c>
      <c r="AY821" s="155" t="s">
        <v>132</v>
      </c>
    </row>
    <row r="822" spans="2:65" s="14" customFormat="1" ht="11.25">
      <c r="B822" s="161"/>
      <c r="D822" s="144" t="s">
        <v>143</v>
      </c>
      <c r="E822" s="162" t="s">
        <v>1</v>
      </c>
      <c r="F822" s="163" t="s">
        <v>146</v>
      </c>
      <c r="H822" s="164">
        <v>1</v>
      </c>
      <c r="I822" s="165"/>
      <c r="L822" s="161"/>
      <c r="M822" s="166"/>
      <c r="T822" s="167"/>
      <c r="AT822" s="162" t="s">
        <v>143</v>
      </c>
      <c r="AU822" s="162" t="s">
        <v>90</v>
      </c>
      <c r="AV822" s="14" t="s">
        <v>139</v>
      </c>
      <c r="AW822" s="14" t="s">
        <v>36</v>
      </c>
      <c r="AX822" s="14" t="s">
        <v>88</v>
      </c>
      <c r="AY822" s="162" t="s">
        <v>132</v>
      </c>
    </row>
    <row r="823" spans="2:65" s="1" customFormat="1" ht="16.5" customHeight="1">
      <c r="B823" s="31"/>
      <c r="C823" s="169" t="s">
        <v>765</v>
      </c>
      <c r="D823" s="169" t="s">
        <v>249</v>
      </c>
      <c r="E823" s="170" t="s">
        <v>766</v>
      </c>
      <c r="F823" s="171" t="s">
        <v>767</v>
      </c>
      <c r="G823" s="172" t="s">
        <v>768</v>
      </c>
      <c r="H823" s="173">
        <v>1</v>
      </c>
      <c r="I823" s="174"/>
      <c r="J823" s="175">
        <f>ROUND(I823*H823,2)</f>
        <v>0</v>
      </c>
      <c r="K823" s="171" t="s">
        <v>1</v>
      </c>
      <c r="L823" s="176"/>
      <c r="M823" s="177" t="s">
        <v>1</v>
      </c>
      <c r="N823" s="178" t="s">
        <v>45</v>
      </c>
      <c r="P823" s="140">
        <f>O823*H823</f>
        <v>0</v>
      </c>
      <c r="Q823" s="140">
        <v>1E-3</v>
      </c>
      <c r="R823" s="140">
        <f>Q823*H823</f>
        <v>1E-3</v>
      </c>
      <c r="S823" s="140">
        <v>0</v>
      </c>
      <c r="T823" s="141">
        <f>S823*H823</f>
        <v>0</v>
      </c>
      <c r="AR823" s="142" t="s">
        <v>185</v>
      </c>
      <c r="AT823" s="142" t="s">
        <v>249</v>
      </c>
      <c r="AU823" s="142" t="s">
        <v>90</v>
      </c>
      <c r="AY823" s="16" t="s">
        <v>132</v>
      </c>
      <c r="BE823" s="143">
        <f>IF(N823="základní",J823,0)</f>
        <v>0</v>
      </c>
      <c r="BF823" s="143">
        <f>IF(N823="snížená",J823,0)</f>
        <v>0</v>
      </c>
      <c r="BG823" s="143">
        <f>IF(N823="zákl. přenesená",J823,0)</f>
        <v>0</v>
      </c>
      <c r="BH823" s="143">
        <f>IF(N823="sníž. přenesená",J823,0)</f>
        <v>0</v>
      </c>
      <c r="BI823" s="143">
        <f>IF(N823="nulová",J823,0)</f>
        <v>0</v>
      </c>
      <c r="BJ823" s="16" t="s">
        <v>88</v>
      </c>
      <c r="BK823" s="143">
        <f>ROUND(I823*H823,2)</f>
        <v>0</v>
      </c>
      <c r="BL823" s="16" t="s">
        <v>139</v>
      </c>
      <c r="BM823" s="142" t="s">
        <v>769</v>
      </c>
    </row>
    <row r="824" spans="2:65" s="1" customFormat="1" ht="11.25">
      <c r="B824" s="31"/>
      <c r="D824" s="144" t="s">
        <v>141</v>
      </c>
      <c r="F824" s="145" t="s">
        <v>767</v>
      </c>
      <c r="I824" s="146"/>
      <c r="L824" s="31"/>
      <c r="M824" s="147"/>
      <c r="T824" s="55"/>
      <c r="AT824" s="16" t="s">
        <v>141</v>
      </c>
      <c r="AU824" s="16" t="s">
        <v>90</v>
      </c>
    </row>
    <row r="825" spans="2:65" s="12" customFormat="1" ht="11.25">
      <c r="B825" s="148"/>
      <c r="D825" s="144" t="s">
        <v>143</v>
      </c>
      <c r="E825" s="149" t="s">
        <v>1</v>
      </c>
      <c r="F825" s="150" t="s">
        <v>754</v>
      </c>
      <c r="H825" s="149" t="s">
        <v>1</v>
      </c>
      <c r="I825" s="151"/>
      <c r="L825" s="148"/>
      <c r="M825" s="152"/>
      <c r="T825" s="153"/>
      <c r="AT825" s="149" t="s">
        <v>143</v>
      </c>
      <c r="AU825" s="149" t="s">
        <v>90</v>
      </c>
      <c r="AV825" s="12" t="s">
        <v>88</v>
      </c>
      <c r="AW825" s="12" t="s">
        <v>36</v>
      </c>
      <c r="AX825" s="12" t="s">
        <v>80</v>
      </c>
      <c r="AY825" s="149" t="s">
        <v>132</v>
      </c>
    </row>
    <row r="826" spans="2:65" s="13" customFormat="1" ht="11.25">
      <c r="B826" s="154"/>
      <c r="D826" s="144" t="s">
        <v>143</v>
      </c>
      <c r="E826" s="155" t="s">
        <v>1</v>
      </c>
      <c r="F826" s="156" t="s">
        <v>88</v>
      </c>
      <c r="H826" s="157">
        <v>1</v>
      </c>
      <c r="I826" s="158"/>
      <c r="L826" s="154"/>
      <c r="M826" s="159"/>
      <c r="T826" s="160"/>
      <c r="AT826" s="155" t="s">
        <v>143</v>
      </c>
      <c r="AU826" s="155" t="s">
        <v>90</v>
      </c>
      <c r="AV826" s="13" t="s">
        <v>90</v>
      </c>
      <c r="AW826" s="13" t="s">
        <v>36</v>
      </c>
      <c r="AX826" s="13" t="s">
        <v>80</v>
      </c>
      <c r="AY826" s="155" t="s">
        <v>132</v>
      </c>
    </row>
    <row r="827" spans="2:65" s="14" customFormat="1" ht="11.25">
      <c r="B827" s="161"/>
      <c r="D827" s="144" t="s">
        <v>143</v>
      </c>
      <c r="E827" s="162" t="s">
        <v>1</v>
      </c>
      <c r="F827" s="163" t="s">
        <v>146</v>
      </c>
      <c r="H827" s="164">
        <v>1</v>
      </c>
      <c r="I827" s="165"/>
      <c r="L827" s="161"/>
      <c r="M827" s="166"/>
      <c r="T827" s="167"/>
      <c r="AT827" s="162" t="s">
        <v>143</v>
      </c>
      <c r="AU827" s="162" t="s">
        <v>90</v>
      </c>
      <c r="AV827" s="14" t="s">
        <v>139</v>
      </c>
      <c r="AW827" s="14" t="s">
        <v>36</v>
      </c>
      <c r="AX827" s="14" t="s">
        <v>88</v>
      </c>
      <c r="AY827" s="162" t="s">
        <v>132</v>
      </c>
    </row>
    <row r="828" spans="2:65" s="1" customFormat="1" ht="21.75" customHeight="1">
      <c r="B828" s="31"/>
      <c r="C828" s="169" t="s">
        <v>770</v>
      </c>
      <c r="D828" s="169" t="s">
        <v>249</v>
      </c>
      <c r="E828" s="170" t="s">
        <v>771</v>
      </c>
      <c r="F828" s="171" t="s">
        <v>772</v>
      </c>
      <c r="G828" s="172" t="s">
        <v>257</v>
      </c>
      <c r="H828" s="173">
        <v>1</v>
      </c>
      <c r="I828" s="174"/>
      <c r="J828" s="175">
        <f>ROUND(I828*H828,2)</f>
        <v>0</v>
      </c>
      <c r="K828" s="171" t="s">
        <v>1</v>
      </c>
      <c r="L828" s="176"/>
      <c r="M828" s="177" t="s">
        <v>1</v>
      </c>
      <c r="N828" s="178" t="s">
        <v>45</v>
      </c>
      <c r="P828" s="140">
        <f>O828*H828</f>
        <v>0</v>
      </c>
      <c r="Q828" s="140">
        <v>0.28799999999999998</v>
      </c>
      <c r="R828" s="140">
        <f>Q828*H828</f>
        <v>0.28799999999999998</v>
      </c>
      <c r="S828" s="140">
        <v>0</v>
      </c>
      <c r="T828" s="141">
        <f>S828*H828</f>
        <v>0</v>
      </c>
      <c r="AR828" s="142" t="s">
        <v>185</v>
      </c>
      <c r="AT828" s="142" t="s">
        <v>249</v>
      </c>
      <c r="AU828" s="142" t="s">
        <v>90</v>
      </c>
      <c r="AY828" s="16" t="s">
        <v>132</v>
      </c>
      <c r="BE828" s="143">
        <f>IF(N828="základní",J828,0)</f>
        <v>0</v>
      </c>
      <c r="BF828" s="143">
        <f>IF(N828="snížená",J828,0)</f>
        <v>0</v>
      </c>
      <c r="BG828" s="143">
        <f>IF(N828="zákl. přenesená",J828,0)</f>
        <v>0</v>
      </c>
      <c r="BH828" s="143">
        <f>IF(N828="sníž. přenesená",J828,0)</f>
        <v>0</v>
      </c>
      <c r="BI828" s="143">
        <f>IF(N828="nulová",J828,0)</f>
        <v>0</v>
      </c>
      <c r="BJ828" s="16" t="s">
        <v>88</v>
      </c>
      <c r="BK828" s="143">
        <f>ROUND(I828*H828,2)</f>
        <v>0</v>
      </c>
      <c r="BL828" s="16" t="s">
        <v>139</v>
      </c>
      <c r="BM828" s="142" t="s">
        <v>773</v>
      </c>
    </row>
    <row r="829" spans="2:65" s="1" customFormat="1" ht="11.25">
      <c r="B829" s="31"/>
      <c r="D829" s="144" t="s">
        <v>141</v>
      </c>
      <c r="F829" s="145" t="s">
        <v>772</v>
      </c>
      <c r="I829" s="146"/>
      <c r="L829" s="31"/>
      <c r="M829" s="147"/>
      <c r="T829" s="55"/>
      <c r="AT829" s="16" t="s">
        <v>141</v>
      </c>
      <c r="AU829" s="16" t="s">
        <v>90</v>
      </c>
    </row>
    <row r="830" spans="2:65" s="12" customFormat="1" ht="11.25">
      <c r="B830" s="148"/>
      <c r="D830" s="144" t="s">
        <v>143</v>
      </c>
      <c r="E830" s="149" t="s">
        <v>1</v>
      </c>
      <c r="F830" s="150" t="s">
        <v>774</v>
      </c>
      <c r="H830" s="149" t="s">
        <v>1</v>
      </c>
      <c r="I830" s="151"/>
      <c r="L830" s="148"/>
      <c r="M830" s="152"/>
      <c r="T830" s="153"/>
      <c r="AT830" s="149" t="s">
        <v>143</v>
      </c>
      <c r="AU830" s="149" t="s">
        <v>90</v>
      </c>
      <c r="AV830" s="12" t="s">
        <v>88</v>
      </c>
      <c r="AW830" s="12" t="s">
        <v>36</v>
      </c>
      <c r="AX830" s="12" t="s">
        <v>80</v>
      </c>
      <c r="AY830" s="149" t="s">
        <v>132</v>
      </c>
    </row>
    <row r="831" spans="2:65" s="13" customFormat="1" ht="11.25">
      <c r="B831" s="154"/>
      <c r="D831" s="144" t="s">
        <v>143</v>
      </c>
      <c r="E831" s="155" t="s">
        <v>1</v>
      </c>
      <c r="F831" s="156" t="s">
        <v>88</v>
      </c>
      <c r="H831" s="157">
        <v>1</v>
      </c>
      <c r="I831" s="158"/>
      <c r="L831" s="154"/>
      <c r="M831" s="159"/>
      <c r="T831" s="160"/>
      <c r="AT831" s="155" t="s">
        <v>143</v>
      </c>
      <c r="AU831" s="155" t="s">
        <v>90</v>
      </c>
      <c r="AV831" s="13" t="s">
        <v>90</v>
      </c>
      <c r="AW831" s="13" t="s">
        <v>36</v>
      </c>
      <c r="AX831" s="13" t="s">
        <v>80</v>
      </c>
      <c r="AY831" s="155" t="s">
        <v>132</v>
      </c>
    </row>
    <row r="832" spans="2:65" s="14" customFormat="1" ht="11.25">
      <c r="B832" s="161"/>
      <c r="D832" s="144" t="s">
        <v>143</v>
      </c>
      <c r="E832" s="162" t="s">
        <v>1</v>
      </c>
      <c r="F832" s="163" t="s">
        <v>146</v>
      </c>
      <c r="H832" s="164">
        <v>1</v>
      </c>
      <c r="I832" s="165"/>
      <c r="L832" s="161"/>
      <c r="M832" s="166"/>
      <c r="T832" s="167"/>
      <c r="AT832" s="162" t="s">
        <v>143</v>
      </c>
      <c r="AU832" s="162" t="s">
        <v>90</v>
      </c>
      <c r="AV832" s="14" t="s">
        <v>139</v>
      </c>
      <c r="AW832" s="14" t="s">
        <v>36</v>
      </c>
      <c r="AX832" s="14" t="s">
        <v>88</v>
      </c>
      <c r="AY832" s="162" t="s">
        <v>132</v>
      </c>
    </row>
    <row r="833" spans="2:65" s="1" customFormat="1" ht="24.2" customHeight="1">
      <c r="B833" s="31"/>
      <c r="C833" s="131" t="s">
        <v>775</v>
      </c>
      <c r="D833" s="131" t="s">
        <v>134</v>
      </c>
      <c r="E833" s="132" t="s">
        <v>776</v>
      </c>
      <c r="F833" s="133" t="s">
        <v>777</v>
      </c>
      <c r="G833" s="134" t="s">
        <v>257</v>
      </c>
      <c r="H833" s="135">
        <v>1</v>
      </c>
      <c r="I833" s="136"/>
      <c r="J833" s="137">
        <f>ROUND(I833*H833,2)</f>
        <v>0</v>
      </c>
      <c r="K833" s="133" t="s">
        <v>138</v>
      </c>
      <c r="L833" s="31"/>
      <c r="M833" s="138" t="s">
        <v>1</v>
      </c>
      <c r="N833" s="139" t="s">
        <v>45</v>
      </c>
      <c r="P833" s="140">
        <f>O833*H833</f>
        <v>0</v>
      </c>
      <c r="Q833" s="140">
        <v>0.38051000000000001</v>
      </c>
      <c r="R833" s="140">
        <f>Q833*H833</f>
        <v>0.38051000000000001</v>
      </c>
      <c r="S833" s="140">
        <v>0</v>
      </c>
      <c r="T833" s="141">
        <f>S833*H833</f>
        <v>0</v>
      </c>
      <c r="AR833" s="142" t="s">
        <v>139</v>
      </c>
      <c r="AT833" s="142" t="s">
        <v>134</v>
      </c>
      <c r="AU833" s="142" t="s">
        <v>90</v>
      </c>
      <c r="AY833" s="16" t="s">
        <v>132</v>
      </c>
      <c r="BE833" s="143">
        <f>IF(N833="základní",J833,0)</f>
        <v>0</v>
      </c>
      <c r="BF833" s="143">
        <f>IF(N833="snížená",J833,0)</f>
        <v>0</v>
      </c>
      <c r="BG833" s="143">
        <f>IF(N833="zákl. přenesená",J833,0)</f>
        <v>0</v>
      </c>
      <c r="BH833" s="143">
        <f>IF(N833="sníž. přenesená",J833,0)</f>
        <v>0</v>
      </c>
      <c r="BI833" s="143">
        <f>IF(N833="nulová",J833,0)</f>
        <v>0</v>
      </c>
      <c r="BJ833" s="16" t="s">
        <v>88</v>
      </c>
      <c r="BK833" s="143">
        <f>ROUND(I833*H833,2)</f>
        <v>0</v>
      </c>
      <c r="BL833" s="16" t="s">
        <v>139</v>
      </c>
      <c r="BM833" s="142" t="s">
        <v>778</v>
      </c>
    </row>
    <row r="834" spans="2:65" s="1" customFormat="1" ht="19.5">
      <c r="B834" s="31"/>
      <c r="D834" s="144" t="s">
        <v>141</v>
      </c>
      <c r="F834" s="145" t="s">
        <v>779</v>
      </c>
      <c r="I834" s="146"/>
      <c r="L834" s="31"/>
      <c r="M834" s="147"/>
      <c r="T834" s="55"/>
      <c r="AT834" s="16" t="s">
        <v>141</v>
      </c>
      <c r="AU834" s="16" t="s">
        <v>90</v>
      </c>
    </row>
    <row r="835" spans="2:65" s="12" customFormat="1" ht="11.25">
      <c r="B835" s="148"/>
      <c r="D835" s="144" t="s">
        <v>143</v>
      </c>
      <c r="E835" s="149" t="s">
        <v>1</v>
      </c>
      <c r="F835" s="150" t="s">
        <v>774</v>
      </c>
      <c r="H835" s="149" t="s">
        <v>1</v>
      </c>
      <c r="I835" s="151"/>
      <c r="L835" s="148"/>
      <c r="M835" s="152"/>
      <c r="T835" s="153"/>
      <c r="AT835" s="149" t="s">
        <v>143</v>
      </c>
      <c r="AU835" s="149" t="s">
        <v>90</v>
      </c>
      <c r="AV835" s="12" t="s">
        <v>88</v>
      </c>
      <c r="AW835" s="12" t="s">
        <v>36</v>
      </c>
      <c r="AX835" s="12" t="s">
        <v>80</v>
      </c>
      <c r="AY835" s="149" t="s">
        <v>132</v>
      </c>
    </row>
    <row r="836" spans="2:65" s="13" customFormat="1" ht="11.25">
      <c r="B836" s="154"/>
      <c r="D836" s="144" t="s">
        <v>143</v>
      </c>
      <c r="E836" s="155" t="s">
        <v>1</v>
      </c>
      <c r="F836" s="156" t="s">
        <v>88</v>
      </c>
      <c r="H836" s="157">
        <v>1</v>
      </c>
      <c r="I836" s="158"/>
      <c r="L836" s="154"/>
      <c r="M836" s="159"/>
      <c r="T836" s="160"/>
      <c r="AT836" s="155" t="s">
        <v>143</v>
      </c>
      <c r="AU836" s="155" t="s">
        <v>90</v>
      </c>
      <c r="AV836" s="13" t="s">
        <v>90</v>
      </c>
      <c r="AW836" s="13" t="s">
        <v>36</v>
      </c>
      <c r="AX836" s="13" t="s">
        <v>80</v>
      </c>
      <c r="AY836" s="155" t="s">
        <v>132</v>
      </c>
    </row>
    <row r="837" spans="2:65" s="14" customFormat="1" ht="11.25">
      <c r="B837" s="161"/>
      <c r="D837" s="144" t="s">
        <v>143</v>
      </c>
      <c r="E837" s="162" t="s">
        <v>1</v>
      </c>
      <c r="F837" s="163" t="s">
        <v>146</v>
      </c>
      <c r="H837" s="164">
        <v>1</v>
      </c>
      <c r="I837" s="165"/>
      <c r="L837" s="161"/>
      <c r="M837" s="166"/>
      <c r="T837" s="167"/>
      <c r="AT837" s="162" t="s">
        <v>143</v>
      </c>
      <c r="AU837" s="162" t="s">
        <v>90</v>
      </c>
      <c r="AV837" s="14" t="s">
        <v>139</v>
      </c>
      <c r="AW837" s="14" t="s">
        <v>36</v>
      </c>
      <c r="AX837" s="14" t="s">
        <v>88</v>
      </c>
      <c r="AY837" s="162" t="s">
        <v>132</v>
      </c>
    </row>
    <row r="838" spans="2:65" s="1" customFormat="1" ht="21.75" customHeight="1">
      <c r="B838" s="31"/>
      <c r="C838" s="169" t="s">
        <v>780</v>
      </c>
      <c r="D838" s="169" t="s">
        <v>249</v>
      </c>
      <c r="E838" s="170" t="s">
        <v>781</v>
      </c>
      <c r="F838" s="171" t="s">
        <v>759</v>
      </c>
      <c r="G838" s="172" t="s">
        <v>257</v>
      </c>
      <c r="H838" s="173">
        <v>1</v>
      </c>
      <c r="I838" s="174"/>
      <c r="J838" s="175">
        <f>ROUND(I838*H838,2)</f>
        <v>0</v>
      </c>
      <c r="K838" s="171" t="s">
        <v>1</v>
      </c>
      <c r="L838" s="176"/>
      <c r="M838" s="177" t="s">
        <v>1</v>
      </c>
      <c r="N838" s="178" t="s">
        <v>45</v>
      </c>
      <c r="P838" s="140">
        <f>O838*H838</f>
        <v>0</v>
      </c>
      <c r="Q838" s="140">
        <v>0.32800000000000001</v>
      </c>
      <c r="R838" s="140">
        <f>Q838*H838</f>
        <v>0.32800000000000001</v>
      </c>
      <c r="S838" s="140">
        <v>0</v>
      </c>
      <c r="T838" s="141">
        <f>S838*H838</f>
        <v>0</v>
      </c>
      <c r="AR838" s="142" t="s">
        <v>185</v>
      </c>
      <c r="AT838" s="142" t="s">
        <v>249</v>
      </c>
      <c r="AU838" s="142" t="s">
        <v>90</v>
      </c>
      <c r="AY838" s="16" t="s">
        <v>132</v>
      </c>
      <c r="BE838" s="143">
        <f>IF(N838="základní",J838,0)</f>
        <v>0</v>
      </c>
      <c r="BF838" s="143">
        <f>IF(N838="snížená",J838,0)</f>
        <v>0</v>
      </c>
      <c r="BG838" s="143">
        <f>IF(N838="zákl. přenesená",J838,0)</f>
        <v>0</v>
      </c>
      <c r="BH838" s="143">
        <f>IF(N838="sníž. přenesená",J838,0)</f>
        <v>0</v>
      </c>
      <c r="BI838" s="143">
        <f>IF(N838="nulová",J838,0)</f>
        <v>0</v>
      </c>
      <c r="BJ838" s="16" t="s">
        <v>88</v>
      </c>
      <c r="BK838" s="143">
        <f>ROUND(I838*H838,2)</f>
        <v>0</v>
      </c>
      <c r="BL838" s="16" t="s">
        <v>139</v>
      </c>
      <c r="BM838" s="142" t="s">
        <v>782</v>
      </c>
    </row>
    <row r="839" spans="2:65" s="1" customFormat="1" ht="11.25">
      <c r="B839" s="31"/>
      <c r="D839" s="144" t="s">
        <v>141</v>
      </c>
      <c r="F839" s="145" t="s">
        <v>759</v>
      </c>
      <c r="I839" s="146"/>
      <c r="L839" s="31"/>
      <c r="M839" s="147"/>
      <c r="T839" s="55"/>
      <c r="AT839" s="16" t="s">
        <v>141</v>
      </c>
      <c r="AU839" s="16" t="s">
        <v>90</v>
      </c>
    </row>
    <row r="840" spans="2:65" s="1" customFormat="1" ht="29.25">
      <c r="B840" s="31"/>
      <c r="D840" s="144" t="s">
        <v>244</v>
      </c>
      <c r="F840" s="168" t="s">
        <v>783</v>
      </c>
      <c r="I840" s="146"/>
      <c r="L840" s="31"/>
      <c r="M840" s="147"/>
      <c r="T840" s="55"/>
      <c r="AT840" s="16" t="s">
        <v>244</v>
      </c>
      <c r="AU840" s="16" t="s">
        <v>90</v>
      </c>
    </row>
    <row r="841" spans="2:65" s="12" customFormat="1" ht="11.25">
      <c r="B841" s="148"/>
      <c r="D841" s="144" t="s">
        <v>143</v>
      </c>
      <c r="E841" s="149" t="s">
        <v>1</v>
      </c>
      <c r="F841" s="150" t="s">
        <v>774</v>
      </c>
      <c r="H841" s="149" t="s">
        <v>1</v>
      </c>
      <c r="I841" s="151"/>
      <c r="L841" s="148"/>
      <c r="M841" s="152"/>
      <c r="T841" s="153"/>
      <c r="AT841" s="149" t="s">
        <v>143</v>
      </c>
      <c r="AU841" s="149" t="s">
        <v>90</v>
      </c>
      <c r="AV841" s="12" t="s">
        <v>88</v>
      </c>
      <c r="AW841" s="12" t="s">
        <v>36</v>
      </c>
      <c r="AX841" s="12" t="s">
        <v>80</v>
      </c>
      <c r="AY841" s="149" t="s">
        <v>132</v>
      </c>
    </row>
    <row r="842" spans="2:65" s="13" customFormat="1" ht="11.25">
      <c r="B842" s="154"/>
      <c r="D842" s="144" t="s">
        <v>143</v>
      </c>
      <c r="E842" s="155" t="s">
        <v>1</v>
      </c>
      <c r="F842" s="156" t="s">
        <v>88</v>
      </c>
      <c r="H842" s="157">
        <v>1</v>
      </c>
      <c r="I842" s="158"/>
      <c r="L842" s="154"/>
      <c r="M842" s="159"/>
      <c r="T842" s="160"/>
      <c r="AT842" s="155" t="s">
        <v>143</v>
      </c>
      <c r="AU842" s="155" t="s">
        <v>90</v>
      </c>
      <c r="AV842" s="13" t="s">
        <v>90</v>
      </c>
      <c r="AW842" s="13" t="s">
        <v>36</v>
      </c>
      <c r="AX842" s="13" t="s">
        <v>80</v>
      </c>
      <c r="AY842" s="155" t="s">
        <v>132</v>
      </c>
    </row>
    <row r="843" spans="2:65" s="14" customFormat="1" ht="11.25">
      <c r="B843" s="161"/>
      <c r="D843" s="144" t="s">
        <v>143</v>
      </c>
      <c r="E843" s="162" t="s">
        <v>1</v>
      </c>
      <c r="F843" s="163" t="s">
        <v>146</v>
      </c>
      <c r="H843" s="164">
        <v>1</v>
      </c>
      <c r="I843" s="165"/>
      <c r="L843" s="161"/>
      <c r="M843" s="166"/>
      <c r="T843" s="167"/>
      <c r="AT843" s="162" t="s">
        <v>143</v>
      </c>
      <c r="AU843" s="162" t="s">
        <v>90</v>
      </c>
      <c r="AV843" s="14" t="s">
        <v>139</v>
      </c>
      <c r="AW843" s="14" t="s">
        <v>36</v>
      </c>
      <c r="AX843" s="14" t="s">
        <v>88</v>
      </c>
      <c r="AY843" s="162" t="s">
        <v>132</v>
      </c>
    </row>
    <row r="844" spans="2:65" s="1" customFormat="1" ht="24.2" customHeight="1">
      <c r="B844" s="31"/>
      <c r="C844" s="131" t="s">
        <v>784</v>
      </c>
      <c r="D844" s="131" t="s">
        <v>134</v>
      </c>
      <c r="E844" s="132" t="s">
        <v>785</v>
      </c>
      <c r="F844" s="133" t="s">
        <v>786</v>
      </c>
      <c r="G844" s="134" t="s">
        <v>257</v>
      </c>
      <c r="H844" s="135">
        <v>1</v>
      </c>
      <c r="I844" s="136"/>
      <c r="J844" s="137">
        <f>ROUND(I844*H844,2)</f>
        <v>0</v>
      </c>
      <c r="K844" s="133" t="s">
        <v>138</v>
      </c>
      <c r="L844" s="31"/>
      <c r="M844" s="138" t="s">
        <v>1</v>
      </c>
      <c r="N844" s="139" t="s">
        <v>45</v>
      </c>
      <c r="P844" s="140">
        <f>O844*H844</f>
        <v>0</v>
      </c>
      <c r="Q844" s="140">
        <v>4.4749999999999998E-2</v>
      </c>
      <c r="R844" s="140">
        <f>Q844*H844</f>
        <v>4.4749999999999998E-2</v>
      </c>
      <c r="S844" s="140">
        <v>0</v>
      </c>
      <c r="T844" s="141">
        <f>S844*H844</f>
        <v>0</v>
      </c>
      <c r="AR844" s="142" t="s">
        <v>139</v>
      </c>
      <c r="AT844" s="142" t="s">
        <v>134</v>
      </c>
      <c r="AU844" s="142" t="s">
        <v>90</v>
      </c>
      <c r="AY844" s="16" t="s">
        <v>132</v>
      </c>
      <c r="BE844" s="143">
        <f>IF(N844="základní",J844,0)</f>
        <v>0</v>
      </c>
      <c r="BF844" s="143">
        <f>IF(N844="snížená",J844,0)</f>
        <v>0</v>
      </c>
      <c r="BG844" s="143">
        <f>IF(N844="zákl. přenesená",J844,0)</f>
        <v>0</v>
      </c>
      <c r="BH844" s="143">
        <f>IF(N844="sníž. přenesená",J844,0)</f>
        <v>0</v>
      </c>
      <c r="BI844" s="143">
        <f>IF(N844="nulová",J844,0)</f>
        <v>0</v>
      </c>
      <c r="BJ844" s="16" t="s">
        <v>88</v>
      </c>
      <c r="BK844" s="143">
        <f>ROUND(I844*H844,2)</f>
        <v>0</v>
      </c>
      <c r="BL844" s="16" t="s">
        <v>139</v>
      </c>
      <c r="BM844" s="142" t="s">
        <v>787</v>
      </c>
    </row>
    <row r="845" spans="2:65" s="1" customFormat="1" ht="19.5">
      <c r="B845" s="31"/>
      <c r="D845" s="144" t="s">
        <v>141</v>
      </c>
      <c r="F845" s="145" t="s">
        <v>788</v>
      </c>
      <c r="I845" s="146"/>
      <c r="L845" s="31"/>
      <c r="M845" s="147"/>
      <c r="T845" s="55"/>
      <c r="AT845" s="16" t="s">
        <v>141</v>
      </c>
      <c r="AU845" s="16" t="s">
        <v>90</v>
      </c>
    </row>
    <row r="846" spans="2:65" s="12" customFormat="1" ht="11.25">
      <c r="B846" s="148"/>
      <c r="D846" s="144" t="s">
        <v>143</v>
      </c>
      <c r="E846" s="149" t="s">
        <v>1</v>
      </c>
      <c r="F846" s="150" t="s">
        <v>774</v>
      </c>
      <c r="H846" s="149" t="s">
        <v>1</v>
      </c>
      <c r="I846" s="151"/>
      <c r="L846" s="148"/>
      <c r="M846" s="152"/>
      <c r="T846" s="153"/>
      <c r="AT846" s="149" t="s">
        <v>143</v>
      </c>
      <c r="AU846" s="149" t="s">
        <v>90</v>
      </c>
      <c r="AV846" s="12" t="s">
        <v>88</v>
      </c>
      <c r="AW846" s="12" t="s">
        <v>36</v>
      </c>
      <c r="AX846" s="12" t="s">
        <v>80</v>
      </c>
      <c r="AY846" s="149" t="s">
        <v>132</v>
      </c>
    </row>
    <row r="847" spans="2:65" s="13" customFormat="1" ht="11.25">
      <c r="B847" s="154"/>
      <c r="D847" s="144" t="s">
        <v>143</v>
      </c>
      <c r="E847" s="155" t="s">
        <v>1</v>
      </c>
      <c r="F847" s="156" t="s">
        <v>88</v>
      </c>
      <c r="H847" s="157">
        <v>1</v>
      </c>
      <c r="I847" s="158"/>
      <c r="L847" s="154"/>
      <c r="M847" s="159"/>
      <c r="T847" s="160"/>
      <c r="AT847" s="155" t="s">
        <v>143</v>
      </c>
      <c r="AU847" s="155" t="s">
        <v>90</v>
      </c>
      <c r="AV847" s="13" t="s">
        <v>90</v>
      </c>
      <c r="AW847" s="13" t="s">
        <v>36</v>
      </c>
      <c r="AX847" s="13" t="s">
        <v>80</v>
      </c>
      <c r="AY847" s="155" t="s">
        <v>132</v>
      </c>
    </row>
    <row r="848" spans="2:65" s="14" customFormat="1" ht="11.25">
      <c r="B848" s="161"/>
      <c r="D848" s="144" t="s">
        <v>143</v>
      </c>
      <c r="E848" s="162" t="s">
        <v>1</v>
      </c>
      <c r="F848" s="163" t="s">
        <v>146</v>
      </c>
      <c r="H848" s="164">
        <v>1</v>
      </c>
      <c r="I848" s="165"/>
      <c r="L848" s="161"/>
      <c r="M848" s="166"/>
      <c r="T848" s="167"/>
      <c r="AT848" s="162" t="s">
        <v>143</v>
      </c>
      <c r="AU848" s="162" t="s">
        <v>90</v>
      </c>
      <c r="AV848" s="14" t="s">
        <v>139</v>
      </c>
      <c r="AW848" s="14" t="s">
        <v>36</v>
      </c>
      <c r="AX848" s="14" t="s">
        <v>88</v>
      </c>
      <c r="AY848" s="162" t="s">
        <v>132</v>
      </c>
    </row>
    <row r="849" spans="2:65" s="1" customFormat="1" ht="21.75" customHeight="1">
      <c r="B849" s="31"/>
      <c r="C849" s="169" t="s">
        <v>789</v>
      </c>
      <c r="D849" s="169" t="s">
        <v>249</v>
      </c>
      <c r="E849" s="170" t="s">
        <v>771</v>
      </c>
      <c r="F849" s="171" t="s">
        <v>772</v>
      </c>
      <c r="G849" s="172" t="s">
        <v>257</v>
      </c>
      <c r="H849" s="173">
        <v>1</v>
      </c>
      <c r="I849" s="174"/>
      <c r="J849" s="175">
        <f>ROUND(I849*H849,2)</f>
        <v>0</v>
      </c>
      <c r="K849" s="171" t="s">
        <v>1</v>
      </c>
      <c r="L849" s="176"/>
      <c r="M849" s="177" t="s">
        <v>1</v>
      </c>
      <c r="N849" s="178" t="s">
        <v>45</v>
      </c>
      <c r="P849" s="140">
        <f>O849*H849</f>
        <v>0</v>
      </c>
      <c r="Q849" s="140">
        <v>0.28799999999999998</v>
      </c>
      <c r="R849" s="140">
        <f>Q849*H849</f>
        <v>0.28799999999999998</v>
      </c>
      <c r="S849" s="140">
        <v>0</v>
      </c>
      <c r="T849" s="141">
        <f>S849*H849</f>
        <v>0</v>
      </c>
      <c r="AR849" s="142" t="s">
        <v>185</v>
      </c>
      <c r="AT849" s="142" t="s">
        <v>249</v>
      </c>
      <c r="AU849" s="142" t="s">
        <v>90</v>
      </c>
      <c r="AY849" s="16" t="s">
        <v>132</v>
      </c>
      <c r="BE849" s="143">
        <f>IF(N849="základní",J849,0)</f>
        <v>0</v>
      </c>
      <c r="BF849" s="143">
        <f>IF(N849="snížená",J849,0)</f>
        <v>0</v>
      </c>
      <c r="BG849" s="143">
        <f>IF(N849="zákl. přenesená",J849,0)</f>
        <v>0</v>
      </c>
      <c r="BH849" s="143">
        <f>IF(N849="sníž. přenesená",J849,0)</f>
        <v>0</v>
      </c>
      <c r="BI849" s="143">
        <f>IF(N849="nulová",J849,0)</f>
        <v>0</v>
      </c>
      <c r="BJ849" s="16" t="s">
        <v>88</v>
      </c>
      <c r="BK849" s="143">
        <f>ROUND(I849*H849,2)</f>
        <v>0</v>
      </c>
      <c r="BL849" s="16" t="s">
        <v>139</v>
      </c>
      <c r="BM849" s="142" t="s">
        <v>790</v>
      </c>
    </row>
    <row r="850" spans="2:65" s="1" customFormat="1" ht="11.25">
      <c r="B850" s="31"/>
      <c r="D850" s="144" t="s">
        <v>141</v>
      </c>
      <c r="F850" s="145" t="s">
        <v>772</v>
      </c>
      <c r="I850" s="146"/>
      <c r="L850" s="31"/>
      <c r="M850" s="147"/>
      <c r="T850" s="55"/>
      <c r="AT850" s="16" t="s">
        <v>141</v>
      </c>
      <c r="AU850" s="16" t="s">
        <v>90</v>
      </c>
    </row>
    <row r="851" spans="2:65" s="12" customFormat="1" ht="11.25">
      <c r="B851" s="148"/>
      <c r="D851" s="144" t="s">
        <v>143</v>
      </c>
      <c r="E851" s="149" t="s">
        <v>1</v>
      </c>
      <c r="F851" s="150" t="s">
        <v>774</v>
      </c>
      <c r="H851" s="149" t="s">
        <v>1</v>
      </c>
      <c r="I851" s="151"/>
      <c r="L851" s="148"/>
      <c r="M851" s="152"/>
      <c r="T851" s="153"/>
      <c r="AT851" s="149" t="s">
        <v>143</v>
      </c>
      <c r="AU851" s="149" t="s">
        <v>90</v>
      </c>
      <c r="AV851" s="12" t="s">
        <v>88</v>
      </c>
      <c r="AW851" s="12" t="s">
        <v>36</v>
      </c>
      <c r="AX851" s="12" t="s">
        <v>80</v>
      </c>
      <c r="AY851" s="149" t="s">
        <v>132</v>
      </c>
    </row>
    <row r="852" spans="2:65" s="13" customFormat="1" ht="11.25">
      <c r="B852" s="154"/>
      <c r="D852" s="144" t="s">
        <v>143</v>
      </c>
      <c r="E852" s="155" t="s">
        <v>1</v>
      </c>
      <c r="F852" s="156" t="s">
        <v>88</v>
      </c>
      <c r="H852" s="157">
        <v>1</v>
      </c>
      <c r="I852" s="158"/>
      <c r="L852" s="154"/>
      <c r="M852" s="159"/>
      <c r="T852" s="160"/>
      <c r="AT852" s="155" t="s">
        <v>143</v>
      </c>
      <c r="AU852" s="155" t="s">
        <v>90</v>
      </c>
      <c r="AV852" s="13" t="s">
        <v>90</v>
      </c>
      <c r="AW852" s="13" t="s">
        <v>36</v>
      </c>
      <c r="AX852" s="13" t="s">
        <v>80</v>
      </c>
      <c r="AY852" s="155" t="s">
        <v>132</v>
      </c>
    </row>
    <row r="853" spans="2:65" s="14" customFormat="1" ht="11.25">
      <c r="B853" s="161"/>
      <c r="D853" s="144" t="s">
        <v>143</v>
      </c>
      <c r="E853" s="162" t="s">
        <v>1</v>
      </c>
      <c r="F853" s="163" t="s">
        <v>146</v>
      </c>
      <c r="H853" s="164">
        <v>1</v>
      </c>
      <c r="I853" s="165"/>
      <c r="L853" s="161"/>
      <c r="M853" s="166"/>
      <c r="T853" s="167"/>
      <c r="AT853" s="162" t="s">
        <v>143</v>
      </c>
      <c r="AU853" s="162" t="s">
        <v>90</v>
      </c>
      <c r="AV853" s="14" t="s">
        <v>139</v>
      </c>
      <c r="AW853" s="14" t="s">
        <v>36</v>
      </c>
      <c r="AX853" s="14" t="s">
        <v>88</v>
      </c>
      <c r="AY853" s="162" t="s">
        <v>132</v>
      </c>
    </row>
    <row r="854" spans="2:65" s="1" customFormat="1" ht="24.2" customHeight="1">
      <c r="B854" s="31"/>
      <c r="C854" s="131" t="s">
        <v>791</v>
      </c>
      <c r="D854" s="131" t="s">
        <v>134</v>
      </c>
      <c r="E854" s="132" t="s">
        <v>792</v>
      </c>
      <c r="F854" s="133" t="s">
        <v>793</v>
      </c>
      <c r="G854" s="134" t="s">
        <v>257</v>
      </c>
      <c r="H854" s="135">
        <v>2</v>
      </c>
      <c r="I854" s="136"/>
      <c r="J854" s="137">
        <f>ROUND(I854*H854,2)</f>
        <v>0</v>
      </c>
      <c r="K854" s="133" t="s">
        <v>138</v>
      </c>
      <c r="L854" s="31"/>
      <c r="M854" s="138" t="s">
        <v>1</v>
      </c>
      <c r="N854" s="139" t="s">
        <v>45</v>
      </c>
      <c r="P854" s="140">
        <f>O854*H854</f>
        <v>0</v>
      </c>
      <c r="Q854" s="140">
        <v>9.8899999999999995E-3</v>
      </c>
      <c r="R854" s="140">
        <f>Q854*H854</f>
        <v>1.9779999999999999E-2</v>
      </c>
      <c r="S854" s="140">
        <v>0</v>
      </c>
      <c r="T854" s="141">
        <f>S854*H854</f>
        <v>0</v>
      </c>
      <c r="AR854" s="142" t="s">
        <v>139</v>
      </c>
      <c r="AT854" s="142" t="s">
        <v>134</v>
      </c>
      <c r="AU854" s="142" t="s">
        <v>90</v>
      </c>
      <c r="AY854" s="16" t="s">
        <v>132</v>
      </c>
      <c r="BE854" s="143">
        <f>IF(N854="základní",J854,0)</f>
        <v>0</v>
      </c>
      <c r="BF854" s="143">
        <f>IF(N854="snížená",J854,0)</f>
        <v>0</v>
      </c>
      <c r="BG854" s="143">
        <f>IF(N854="zákl. přenesená",J854,0)</f>
        <v>0</v>
      </c>
      <c r="BH854" s="143">
        <f>IF(N854="sníž. přenesená",J854,0)</f>
        <v>0</v>
      </c>
      <c r="BI854" s="143">
        <f>IF(N854="nulová",J854,0)</f>
        <v>0</v>
      </c>
      <c r="BJ854" s="16" t="s">
        <v>88</v>
      </c>
      <c r="BK854" s="143">
        <f>ROUND(I854*H854,2)</f>
        <v>0</v>
      </c>
      <c r="BL854" s="16" t="s">
        <v>139</v>
      </c>
      <c r="BM854" s="142" t="s">
        <v>794</v>
      </c>
    </row>
    <row r="855" spans="2:65" s="1" customFormat="1" ht="19.5">
      <c r="B855" s="31"/>
      <c r="D855" s="144" t="s">
        <v>141</v>
      </c>
      <c r="F855" s="145" t="s">
        <v>795</v>
      </c>
      <c r="I855" s="146"/>
      <c r="L855" s="31"/>
      <c r="M855" s="147"/>
      <c r="T855" s="55"/>
      <c r="AT855" s="16" t="s">
        <v>141</v>
      </c>
      <c r="AU855" s="16" t="s">
        <v>90</v>
      </c>
    </row>
    <row r="856" spans="2:65" s="12" customFormat="1" ht="11.25">
      <c r="B856" s="148"/>
      <c r="D856" s="144" t="s">
        <v>143</v>
      </c>
      <c r="E856" s="149" t="s">
        <v>1</v>
      </c>
      <c r="F856" s="150" t="s">
        <v>796</v>
      </c>
      <c r="H856" s="149" t="s">
        <v>1</v>
      </c>
      <c r="I856" s="151"/>
      <c r="L856" s="148"/>
      <c r="M856" s="152"/>
      <c r="T856" s="153"/>
      <c r="AT856" s="149" t="s">
        <v>143</v>
      </c>
      <c r="AU856" s="149" t="s">
        <v>90</v>
      </c>
      <c r="AV856" s="12" t="s">
        <v>88</v>
      </c>
      <c r="AW856" s="12" t="s">
        <v>36</v>
      </c>
      <c r="AX856" s="12" t="s">
        <v>80</v>
      </c>
      <c r="AY856" s="149" t="s">
        <v>132</v>
      </c>
    </row>
    <row r="857" spans="2:65" s="13" customFormat="1" ht="11.25">
      <c r="B857" s="154"/>
      <c r="D857" s="144" t="s">
        <v>143</v>
      </c>
      <c r="E857" s="155" t="s">
        <v>1</v>
      </c>
      <c r="F857" s="156" t="s">
        <v>90</v>
      </c>
      <c r="H857" s="157">
        <v>2</v>
      </c>
      <c r="I857" s="158"/>
      <c r="L857" s="154"/>
      <c r="M857" s="159"/>
      <c r="T857" s="160"/>
      <c r="AT857" s="155" t="s">
        <v>143</v>
      </c>
      <c r="AU857" s="155" t="s">
        <v>90</v>
      </c>
      <c r="AV857" s="13" t="s">
        <v>90</v>
      </c>
      <c r="AW857" s="13" t="s">
        <v>36</v>
      </c>
      <c r="AX857" s="13" t="s">
        <v>80</v>
      </c>
      <c r="AY857" s="155" t="s">
        <v>132</v>
      </c>
    </row>
    <row r="858" spans="2:65" s="14" customFormat="1" ht="11.25">
      <c r="B858" s="161"/>
      <c r="D858" s="144" t="s">
        <v>143</v>
      </c>
      <c r="E858" s="162" t="s">
        <v>1</v>
      </c>
      <c r="F858" s="163" t="s">
        <v>146</v>
      </c>
      <c r="H858" s="164">
        <v>2</v>
      </c>
      <c r="I858" s="165"/>
      <c r="L858" s="161"/>
      <c r="M858" s="166"/>
      <c r="T858" s="167"/>
      <c r="AT858" s="162" t="s">
        <v>143</v>
      </c>
      <c r="AU858" s="162" t="s">
        <v>90</v>
      </c>
      <c r="AV858" s="14" t="s">
        <v>139</v>
      </c>
      <c r="AW858" s="14" t="s">
        <v>36</v>
      </c>
      <c r="AX858" s="14" t="s">
        <v>88</v>
      </c>
      <c r="AY858" s="162" t="s">
        <v>132</v>
      </c>
    </row>
    <row r="859" spans="2:65" s="1" customFormat="1" ht="24.2" customHeight="1">
      <c r="B859" s="31"/>
      <c r="C859" s="169" t="s">
        <v>797</v>
      </c>
      <c r="D859" s="169" t="s">
        <v>249</v>
      </c>
      <c r="E859" s="170" t="s">
        <v>798</v>
      </c>
      <c r="F859" s="171" t="s">
        <v>799</v>
      </c>
      <c r="G859" s="172" t="s">
        <v>257</v>
      </c>
      <c r="H859" s="173">
        <v>2</v>
      </c>
      <c r="I859" s="174"/>
      <c r="J859" s="175">
        <f>ROUND(I859*H859,2)</f>
        <v>0</v>
      </c>
      <c r="K859" s="171" t="s">
        <v>1</v>
      </c>
      <c r="L859" s="176"/>
      <c r="M859" s="177" t="s">
        <v>1</v>
      </c>
      <c r="N859" s="178" t="s">
        <v>45</v>
      </c>
      <c r="P859" s="140">
        <f>O859*H859</f>
        <v>0</v>
      </c>
      <c r="Q859" s="140">
        <v>1.02</v>
      </c>
      <c r="R859" s="140">
        <f>Q859*H859</f>
        <v>2.04</v>
      </c>
      <c r="S859" s="140">
        <v>0</v>
      </c>
      <c r="T859" s="141">
        <f>S859*H859</f>
        <v>0</v>
      </c>
      <c r="AR859" s="142" t="s">
        <v>185</v>
      </c>
      <c r="AT859" s="142" t="s">
        <v>249</v>
      </c>
      <c r="AU859" s="142" t="s">
        <v>90</v>
      </c>
      <c r="AY859" s="16" t="s">
        <v>132</v>
      </c>
      <c r="BE859" s="143">
        <f>IF(N859="základní",J859,0)</f>
        <v>0</v>
      </c>
      <c r="BF859" s="143">
        <f>IF(N859="snížená",J859,0)</f>
        <v>0</v>
      </c>
      <c r="BG859" s="143">
        <f>IF(N859="zákl. přenesená",J859,0)</f>
        <v>0</v>
      </c>
      <c r="BH859" s="143">
        <f>IF(N859="sníž. přenesená",J859,0)</f>
        <v>0</v>
      </c>
      <c r="BI859" s="143">
        <f>IF(N859="nulová",J859,0)</f>
        <v>0</v>
      </c>
      <c r="BJ859" s="16" t="s">
        <v>88</v>
      </c>
      <c r="BK859" s="143">
        <f>ROUND(I859*H859,2)</f>
        <v>0</v>
      </c>
      <c r="BL859" s="16" t="s">
        <v>139</v>
      </c>
      <c r="BM859" s="142" t="s">
        <v>800</v>
      </c>
    </row>
    <row r="860" spans="2:65" s="1" customFormat="1" ht="19.5">
      <c r="B860" s="31"/>
      <c r="D860" s="144" t="s">
        <v>141</v>
      </c>
      <c r="F860" s="145" t="s">
        <v>799</v>
      </c>
      <c r="I860" s="146"/>
      <c r="L860" s="31"/>
      <c r="M860" s="147"/>
      <c r="T860" s="55"/>
      <c r="AT860" s="16" t="s">
        <v>141</v>
      </c>
      <c r="AU860" s="16" t="s">
        <v>90</v>
      </c>
    </row>
    <row r="861" spans="2:65" s="12" customFormat="1" ht="11.25">
      <c r="B861" s="148"/>
      <c r="D861" s="144" t="s">
        <v>143</v>
      </c>
      <c r="E861" s="149" t="s">
        <v>1</v>
      </c>
      <c r="F861" s="150" t="s">
        <v>796</v>
      </c>
      <c r="H861" s="149" t="s">
        <v>1</v>
      </c>
      <c r="I861" s="151"/>
      <c r="L861" s="148"/>
      <c r="M861" s="152"/>
      <c r="T861" s="153"/>
      <c r="AT861" s="149" t="s">
        <v>143</v>
      </c>
      <c r="AU861" s="149" t="s">
        <v>90</v>
      </c>
      <c r="AV861" s="12" t="s">
        <v>88</v>
      </c>
      <c r="AW861" s="12" t="s">
        <v>36</v>
      </c>
      <c r="AX861" s="12" t="s">
        <v>80</v>
      </c>
      <c r="AY861" s="149" t="s">
        <v>132</v>
      </c>
    </row>
    <row r="862" spans="2:65" s="13" customFormat="1" ht="11.25">
      <c r="B862" s="154"/>
      <c r="D862" s="144" t="s">
        <v>143</v>
      </c>
      <c r="E862" s="155" t="s">
        <v>1</v>
      </c>
      <c r="F862" s="156" t="s">
        <v>90</v>
      </c>
      <c r="H862" s="157">
        <v>2</v>
      </c>
      <c r="I862" s="158"/>
      <c r="L862" s="154"/>
      <c r="M862" s="159"/>
      <c r="T862" s="160"/>
      <c r="AT862" s="155" t="s">
        <v>143</v>
      </c>
      <c r="AU862" s="155" t="s">
        <v>90</v>
      </c>
      <c r="AV862" s="13" t="s">
        <v>90</v>
      </c>
      <c r="AW862" s="13" t="s">
        <v>36</v>
      </c>
      <c r="AX862" s="13" t="s">
        <v>80</v>
      </c>
      <c r="AY862" s="155" t="s">
        <v>132</v>
      </c>
    </row>
    <row r="863" spans="2:65" s="14" customFormat="1" ht="11.25">
      <c r="B863" s="161"/>
      <c r="D863" s="144" t="s">
        <v>143</v>
      </c>
      <c r="E863" s="162" t="s">
        <v>1</v>
      </c>
      <c r="F863" s="163" t="s">
        <v>146</v>
      </c>
      <c r="H863" s="164">
        <v>2</v>
      </c>
      <c r="I863" s="165"/>
      <c r="L863" s="161"/>
      <c r="M863" s="166"/>
      <c r="T863" s="167"/>
      <c r="AT863" s="162" t="s">
        <v>143</v>
      </c>
      <c r="AU863" s="162" t="s">
        <v>90</v>
      </c>
      <c r="AV863" s="14" t="s">
        <v>139</v>
      </c>
      <c r="AW863" s="14" t="s">
        <v>36</v>
      </c>
      <c r="AX863" s="14" t="s">
        <v>88</v>
      </c>
      <c r="AY863" s="162" t="s">
        <v>132</v>
      </c>
    </row>
    <row r="864" spans="2:65" s="1" customFormat="1" ht="24.2" customHeight="1">
      <c r="B864" s="31"/>
      <c r="C864" s="131" t="s">
        <v>801</v>
      </c>
      <c r="D864" s="131" t="s">
        <v>134</v>
      </c>
      <c r="E864" s="132" t="s">
        <v>802</v>
      </c>
      <c r="F864" s="133" t="s">
        <v>803</v>
      </c>
      <c r="G864" s="134" t="s">
        <v>257</v>
      </c>
      <c r="H864" s="135">
        <v>2</v>
      </c>
      <c r="I864" s="136"/>
      <c r="J864" s="137">
        <f>ROUND(I864*H864,2)</f>
        <v>0</v>
      </c>
      <c r="K864" s="133" t="s">
        <v>138</v>
      </c>
      <c r="L864" s="31"/>
      <c r="M864" s="138" t="s">
        <v>1</v>
      </c>
      <c r="N864" s="139" t="s">
        <v>45</v>
      </c>
      <c r="P864" s="140">
        <f>O864*H864</f>
        <v>0</v>
      </c>
      <c r="Q864" s="140">
        <v>2.3939999999999999E-2</v>
      </c>
      <c r="R864" s="140">
        <f>Q864*H864</f>
        <v>4.7879999999999999E-2</v>
      </c>
      <c r="S864" s="140">
        <v>0</v>
      </c>
      <c r="T864" s="141">
        <f>S864*H864</f>
        <v>0</v>
      </c>
      <c r="AR864" s="142" t="s">
        <v>139</v>
      </c>
      <c r="AT864" s="142" t="s">
        <v>134</v>
      </c>
      <c r="AU864" s="142" t="s">
        <v>90</v>
      </c>
      <c r="AY864" s="16" t="s">
        <v>132</v>
      </c>
      <c r="BE864" s="143">
        <f>IF(N864="základní",J864,0)</f>
        <v>0</v>
      </c>
      <c r="BF864" s="143">
        <f>IF(N864="snížená",J864,0)</f>
        <v>0</v>
      </c>
      <c r="BG864" s="143">
        <f>IF(N864="zákl. přenesená",J864,0)</f>
        <v>0</v>
      </c>
      <c r="BH864" s="143">
        <f>IF(N864="sníž. přenesená",J864,0)</f>
        <v>0</v>
      </c>
      <c r="BI864" s="143">
        <f>IF(N864="nulová",J864,0)</f>
        <v>0</v>
      </c>
      <c r="BJ864" s="16" t="s">
        <v>88</v>
      </c>
      <c r="BK864" s="143">
        <f>ROUND(I864*H864,2)</f>
        <v>0</v>
      </c>
      <c r="BL864" s="16" t="s">
        <v>139</v>
      </c>
      <c r="BM864" s="142" t="s">
        <v>804</v>
      </c>
    </row>
    <row r="865" spans="2:65" s="1" customFormat="1" ht="19.5">
      <c r="B865" s="31"/>
      <c r="D865" s="144" t="s">
        <v>141</v>
      </c>
      <c r="F865" s="145" t="s">
        <v>805</v>
      </c>
      <c r="I865" s="146"/>
      <c r="L865" s="31"/>
      <c r="M865" s="147"/>
      <c r="T865" s="55"/>
      <c r="AT865" s="16" t="s">
        <v>141</v>
      </c>
      <c r="AU865" s="16" t="s">
        <v>90</v>
      </c>
    </row>
    <row r="866" spans="2:65" s="12" customFormat="1" ht="11.25">
      <c r="B866" s="148"/>
      <c r="D866" s="144" t="s">
        <v>143</v>
      </c>
      <c r="E866" s="149" t="s">
        <v>1</v>
      </c>
      <c r="F866" s="150" t="s">
        <v>796</v>
      </c>
      <c r="H866" s="149" t="s">
        <v>1</v>
      </c>
      <c r="I866" s="151"/>
      <c r="L866" s="148"/>
      <c r="M866" s="152"/>
      <c r="T866" s="153"/>
      <c r="AT866" s="149" t="s">
        <v>143</v>
      </c>
      <c r="AU866" s="149" t="s">
        <v>90</v>
      </c>
      <c r="AV866" s="12" t="s">
        <v>88</v>
      </c>
      <c r="AW866" s="12" t="s">
        <v>36</v>
      </c>
      <c r="AX866" s="12" t="s">
        <v>80</v>
      </c>
      <c r="AY866" s="149" t="s">
        <v>132</v>
      </c>
    </row>
    <row r="867" spans="2:65" s="13" customFormat="1" ht="11.25">
      <c r="B867" s="154"/>
      <c r="D867" s="144" t="s">
        <v>143</v>
      </c>
      <c r="E867" s="155" t="s">
        <v>1</v>
      </c>
      <c r="F867" s="156" t="s">
        <v>90</v>
      </c>
      <c r="H867" s="157">
        <v>2</v>
      </c>
      <c r="I867" s="158"/>
      <c r="L867" s="154"/>
      <c r="M867" s="159"/>
      <c r="T867" s="160"/>
      <c r="AT867" s="155" t="s">
        <v>143</v>
      </c>
      <c r="AU867" s="155" t="s">
        <v>90</v>
      </c>
      <c r="AV867" s="13" t="s">
        <v>90</v>
      </c>
      <c r="AW867" s="13" t="s">
        <v>36</v>
      </c>
      <c r="AX867" s="13" t="s">
        <v>80</v>
      </c>
      <c r="AY867" s="155" t="s">
        <v>132</v>
      </c>
    </row>
    <row r="868" spans="2:65" s="14" customFormat="1" ht="11.25">
      <c r="B868" s="161"/>
      <c r="D868" s="144" t="s">
        <v>143</v>
      </c>
      <c r="E868" s="162" t="s">
        <v>1</v>
      </c>
      <c r="F868" s="163" t="s">
        <v>146</v>
      </c>
      <c r="H868" s="164">
        <v>2</v>
      </c>
      <c r="I868" s="165"/>
      <c r="L868" s="161"/>
      <c r="M868" s="166"/>
      <c r="T868" s="167"/>
      <c r="AT868" s="162" t="s">
        <v>143</v>
      </c>
      <c r="AU868" s="162" t="s">
        <v>90</v>
      </c>
      <c r="AV868" s="14" t="s">
        <v>139</v>
      </c>
      <c r="AW868" s="14" t="s">
        <v>36</v>
      </c>
      <c r="AX868" s="14" t="s">
        <v>88</v>
      </c>
      <c r="AY868" s="162" t="s">
        <v>132</v>
      </c>
    </row>
    <row r="869" spans="2:65" s="1" customFormat="1" ht="24.2" customHeight="1">
      <c r="B869" s="31"/>
      <c r="C869" s="169" t="s">
        <v>161</v>
      </c>
      <c r="D869" s="169" t="s">
        <v>249</v>
      </c>
      <c r="E869" s="170" t="s">
        <v>806</v>
      </c>
      <c r="F869" s="171" t="s">
        <v>807</v>
      </c>
      <c r="G869" s="172" t="s">
        <v>257</v>
      </c>
      <c r="H869" s="173">
        <v>2</v>
      </c>
      <c r="I869" s="174"/>
      <c r="J869" s="175">
        <f>ROUND(I869*H869,2)</f>
        <v>0</v>
      </c>
      <c r="K869" s="171" t="s">
        <v>138</v>
      </c>
      <c r="L869" s="176"/>
      <c r="M869" s="177" t="s">
        <v>1</v>
      </c>
      <c r="N869" s="178" t="s">
        <v>45</v>
      </c>
      <c r="P869" s="140">
        <f>O869*H869</f>
        <v>0</v>
      </c>
      <c r="Q869" s="140">
        <v>1.74</v>
      </c>
      <c r="R869" s="140">
        <f>Q869*H869</f>
        <v>3.48</v>
      </c>
      <c r="S869" s="140">
        <v>0</v>
      </c>
      <c r="T869" s="141">
        <f>S869*H869</f>
        <v>0</v>
      </c>
      <c r="AR869" s="142" t="s">
        <v>185</v>
      </c>
      <c r="AT869" s="142" t="s">
        <v>249</v>
      </c>
      <c r="AU869" s="142" t="s">
        <v>90</v>
      </c>
      <c r="AY869" s="16" t="s">
        <v>132</v>
      </c>
      <c r="BE869" s="143">
        <f>IF(N869="základní",J869,0)</f>
        <v>0</v>
      </c>
      <c r="BF869" s="143">
        <f>IF(N869="snížená",J869,0)</f>
        <v>0</v>
      </c>
      <c r="BG869" s="143">
        <f>IF(N869="zákl. přenesená",J869,0)</f>
        <v>0</v>
      </c>
      <c r="BH869" s="143">
        <f>IF(N869="sníž. přenesená",J869,0)</f>
        <v>0</v>
      </c>
      <c r="BI869" s="143">
        <f>IF(N869="nulová",J869,0)</f>
        <v>0</v>
      </c>
      <c r="BJ869" s="16" t="s">
        <v>88</v>
      </c>
      <c r="BK869" s="143">
        <f>ROUND(I869*H869,2)</f>
        <v>0</v>
      </c>
      <c r="BL869" s="16" t="s">
        <v>139</v>
      </c>
      <c r="BM869" s="142" t="s">
        <v>808</v>
      </c>
    </row>
    <row r="870" spans="2:65" s="1" customFormat="1" ht="19.5">
      <c r="B870" s="31"/>
      <c r="D870" s="144" t="s">
        <v>141</v>
      </c>
      <c r="F870" s="145" t="s">
        <v>807</v>
      </c>
      <c r="I870" s="146"/>
      <c r="L870" s="31"/>
      <c r="M870" s="147"/>
      <c r="T870" s="55"/>
      <c r="AT870" s="16" t="s">
        <v>141</v>
      </c>
      <c r="AU870" s="16" t="s">
        <v>90</v>
      </c>
    </row>
    <row r="871" spans="2:65" s="12" customFormat="1" ht="11.25">
      <c r="B871" s="148"/>
      <c r="D871" s="144" t="s">
        <v>143</v>
      </c>
      <c r="E871" s="149" t="s">
        <v>1</v>
      </c>
      <c r="F871" s="150" t="s">
        <v>796</v>
      </c>
      <c r="H871" s="149" t="s">
        <v>1</v>
      </c>
      <c r="I871" s="151"/>
      <c r="L871" s="148"/>
      <c r="M871" s="152"/>
      <c r="T871" s="153"/>
      <c r="AT871" s="149" t="s">
        <v>143</v>
      </c>
      <c r="AU871" s="149" t="s">
        <v>90</v>
      </c>
      <c r="AV871" s="12" t="s">
        <v>88</v>
      </c>
      <c r="AW871" s="12" t="s">
        <v>36</v>
      </c>
      <c r="AX871" s="12" t="s">
        <v>80</v>
      </c>
      <c r="AY871" s="149" t="s">
        <v>132</v>
      </c>
    </row>
    <row r="872" spans="2:65" s="13" customFormat="1" ht="11.25">
      <c r="B872" s="154"/>
      <c r="D872" s="144" t="s">
        <v>143</v>
      </c>
      <c r="E872" s="155" t="s">
        <v>1</v>
      </c>
      <c r="F872" s="156" t="s">
        <v>90</v>
      </c>
      <c r="H872" s="157">
        <v>2</v>
      </c>
      <c r="I872" s="158"/>
      <c r="L872" s="154"/>
      <c r="M872" s="159"/>
      <c r="T872" s="160"/>
      <c r="AT872" s="155" t="s">
        <v>143</v>
      </c>
      <c r="AU872" s="155" t="s">
        <v>90</v>
      </c>
      <c r="AV872" s="13" t="s">
        <v>90</v>
      </c>
      <c r="AW872" s="13" t="s">
        <v>36</v>
      </c>
      <c r="AX872" s="13" t="s">
        <v>80</v>
      </c>
      <c r="AY872" s="155" t="s">
        <v>132</v>
      </c>
    </row>
    <row r="873" spans="2:65" s="14" customFormat="1" ht="11.25">
      <c r="B873" s="161"/>
      <c r="D873" s="144" t="s">
        <v>143</v>
      </c>
      <c r="E873" s="162" t="s">
        <v>1</v>
      </c>
      <c r="F873" s="163" t="s">
        <v>146</v>
      </c>
      <c r="H873" s="164">
        <v>2</v>
      </c>
      <c r="I873" s="165"/>
      <c r="L873" s="161"/>
      <c r="M873" s="166"/>
      <c r="T873" s="167"/>
      <c r="AT873" s="162" t="s">
        <v>143</v>
      </c>
      <c r="AU873" s="162" t="s">
        <v>90</v>
      </c>
      <c r="AV873" s="14" t="s">
        <v>139</v>
      </c>
      <c r="AW873" s="14" t="s">
        <v>36</v>
      </c>
      <c r="AX873" s="14" t="s">
        <v>88</v>
      </c>
      <c r="AY873" s="162" t="s">
        <v>132</v>
      </c>
    </row>
    <row r="874" spans="2:65" s="1" customFormat="1" ht="37.9" customHeight="1">
      <c r="B874" s="31"/>
      <c r="C874" s="131" t="s">
        <v>809</v>
      </c>
      <c r="D874" s="131" t="s">
        <v>134</v>
      </c>
      <c r="E874" s="132" t="s">
        <v>810</v>
      </c>
      <c r="F874" s="133" t="s">
        <v>811</v>
      </c>
      <c r="G874" s="134" t="s">
        <v>257</v>
      </c>
      <c r="H874" s="135">
        <v>2</v>
      </c>
      <c r="I874" s="136"/>
      <c r="J874" s="137">
        <f>ROUND(I874*H874,2)</f>
        <v>0</v>
      </c>
      <c r="K874" s="133" t="s">
        <v>138</v>
      </c>
      <c r="L874" s="31"/>
      <c r="M874" s="138" t="s">
        <v>1</v>
      </c>
      <c r="N874" s="139" t="s">
        <v>45</v>
      </c>
      <c r="P874" s="140">
        <f>O874*H874</f>
        <v>0</v>
      </c>
      <c r="Q874" s="140">
        <v>0.09</v>
      </c>
      <c r="R874" s="140">
        <f>Q874*H874</f>
        <v>0.18</v>
      </c>
      <c r="S874" s="140">
        <v>0</v>
      </c>
      <c r="T874" s="141">
        <f>S874*H874</f>
        <v>0</v>
      </c>
      <c r="AR874" s="142" t="s">
        <v>139</v>
      </c>
      <c r="AT874" s="142" t="s">
        <v>134</v>
      </c>
      <c r="AU874" s="142" t="s">
        <v>90</v>
      </c>
      <c r="AY874" s="16" t="s">
        <v>132</v>
      </c>
      <c r="BE874" s="143">
        <f>IF(N874="základní",J874,0)</f>
        <v>0</v>
      </c>
      <c r="BF874" s="143">
        <f>IF(N874="snížená",J874,0)</f>
        <v>0</v>
      </c>
      <c r="BG874" s="143">
        <f>IF(N874="zákl. přenesená",J874,0)</f>
        <v>0</v>
      </c>
      <c r="BH874" s="143">
        <f>IF(N874="sníž. přenesená",J874,0)</f>
        <v>0</v>
      </c>
      <c r="BI874" s="143">
        <f>IF(N874="nulová",J874,0)</f>
        <v>0</v>
      </c>
      <c r="BJ874" s="16" t="s">
        <v>88</v>
      </c>
      <c r="BK874" s="143">
        <f>ROUND(I874*H874,2)</f>
        <v>0</v>
      </c>
      <c r="BL874" s="16" t="s">
        <v>139</v>
      </c>
      <c r="BM874" s="142" t="s">
        <v>812</v>
      </c>
    </row>
    <row r="875" spans="2:65" s="1" customFormat="1" ht="19.5">
      <c r="B875" s="31"/>
      <c r="D875" s="144" t="s">
        <v>141</v>
      </c>
      <c r="F875" s="145" t="s">
        <v>813</v>
      </c>
      <c r="I875" s="146"/>
      <c r="L875" s="31"/>
      <c r="M875" s="147"/>
      <c r="T875" s="55"/>
      <c r="AT875" s="16" t="s">
        <v>141</v>
      </c>
      <c r="AU875" s="16" t="s">
        <v>90</v>
      </c>
    </row>
    <row r="876" spans="2:65" s="12" customFormat="1" ht="11.25">
      <c r="B876" s="148"/>
      <c r="D876" s="144" t="s">
        <v>143</v>
      </c>
      <c r="E876" s="149" t="s">
        <v>1</v>
      </c>
      <c r="F876" s="150" t="s">
        <v>814</v>
      </c>
      <c r="H876" s="149" t="s">
        <v>1</v>
      </c>
      <c r="I876" s="151"/>
      <c r="L876" s="148"/>
      <c r="M876" s="152"/>
      <c r="T876" s="153"/>
      <c r="AT876" s="149" t="s">
        <v>143</v>
      </c>
      <c r="AU876" s="149" t="s">
        <v>90</v>
      </c>
      <c r="AV876" s="12" t="s">
        <v>88</v>
      </c>
      <c r="AW876" s="12" t="s">
        <v>36</v>
      </c>
      <c r="AX876" s="12" t="s">
        <v>80</v>
      </c>
      <c r="AY876" s="149" t="s">
        <v>132</v>
      </c>
    </row>
    <row r="877" spans="2:65" s="13" customFormat="1" ht="11.25">
      <c r="B877" s="154"/>
      <c r="D877" s="144" t="s">
        <v>143</v>
      </c>
      <c r="E877" s="155" t="s">
        <v>1</v>
      </c>
      <c r="F877" s="156" t="s">
        <v>88</v>
      </c>
      <c r="H877" s="157">
        <v>1</v>
      </c>
      <c r="I877" s="158"/>
      <c r="L877" s="154"/>
      <c r="M877" s="159"/>
      <c r="T877" s="160"/>
      <c r="AT877" s="155" t="s">
        <v>143</v>
      </c>
      <c r="AU877" s="155" t="s">
        <v>90</v>
      </c>
      <c r="AV877" s="13" t="s">
        <v>90</v>
      </c>
      <c r="AW877" s="13" t="s">
        <v>36</v>
      </c>
      <c r="AX877" s="13" t="s">
        <v>80</v>
      </c>
      <c r="AY877" s="155" t="s">
        <v>132</v>
      </c>
    </row>
    <row r="878" spans="2:65" s="12" customFormat="1" ht="11.25">
      <c r="B878" s="148"/>
      <c r="D878" s="144" t="s">
        <v>143</v>
      </c>
      <c r="E878" s="149" t="s">
        <v>1</v>
      </c>
      <c r="F878" s="150" t="s">
        <v>754</v>
      </c>
      <c r="H878" s="149" t="s">
        <v>1</v>
      </c>
      <c r="I878" s="151"/>
      <c r="L878" s="148"/>
      <c r="M878" s="152"/>
      <c r="T878" s="153"/>
      <c r="AT878" s="149" t="s">
        <v>143</v>
      </c>
      <c r="AU878" s="149" t="s">
        <v>90</v>
      </c>
      <c r="AV878" s="12" t="s">
        <v>88</v>
      </c>
      <c r="AW878" s="12" t="s">
        <v>36</v>
      </c>
      <c r="AX878" s="12" t="s">
        <v>80</v>
      </c>
      <c r="AY878" s="149" t="s">
        <v>132</v>
      </c>
    </row>
    <row r="879" spans="2:65" s="13" customFormat="1" ht="11.25">
      <c r="B879" s="154"/>
      <c r="D879" s="144" t="s">
        <v>143</v>
      </c>
      <c r="E879" s="155" t="s">
        <v>1</v>
      </c>
      <c r="F879" s="156" t="s">
        <v>88</v>
      </c>
      <c r="H879" s="157">
        <v>1</v>
      </c>
      <c r="I879" s="158"/>
      <c r="L879" s="154"/>
      <c r="M879" s="159"/>
      <c r="T879" s="160"/>
      <c r="AT879" s="155" t="s">
        <v>143</v>
      </c>
      <c r="AU879" s="155" t="s">
        <v>90</v>
      </c>
      <c r="AV879" s="13" t="s">
        <v>90</v>
      </c>
      <c r="AW879" s="13" t="s">
        <v>36</v>
      </c>
      <c r="AX879" s="13" t="s">
        <v>80</v>
      </c>
      <c r="AY879" s="155" t="s">
        <v>132</v>
      </c>
    </row>
    <row r="880" spans="2:65" s="14" customFormat="1" ht="11.25">
      <c r="B880" s="161"/>
      <c r="D880" s="144" t="s">
        <v>143</v>
      </c>
      <c r="E880" s="162" t="s">
        <v>1</v>
      </c>
      <c r="F880" s="163" t="s">
        <v>146</v>
      </c>
      <c r="H880" s="164">
        <v>2</v>
      </c>
      <c r="I880" s="165"/>
      <c r="L880" s="161"/>
      <c r="M880" s="166"/>
      <c r="T880" s="167"/>
      <c r="AT880" s="162" t="s">
        <v>143</v>
      </c>
      <c r="AU880" s="162" t="s">
        <v>90</v>
      </c>
      <c r="AV880" s="14" t="s">
        <v>139</v>
      </c>
      <c r="AW880" s="14" t="s">
        <v>36</v>
      </c>
      <c r="AX880" s="14" t="s">
        <v>88</v>
      </c>
      <c r="AY880" s="162" t="s">
        <v>132</v>
      </c>
    </row>
    <row r="881" spans="2:65" s="1" customFormat="1" ht="24.2" customHeight="1">
      <c r="B881" s="31"/>
      <c r="C881" s="169" t="s">
        <v>815</v>
      </c>
      <c r="D881" s="169" t="s">
        <v>249</v>
      </c>
      <c r="E881" s="170" t="s">
        <v>816</v>
      </c>
      <c r="F881" s="171" t="s">
        <v>817</v>
      </c>
      <c r="G881" s="172" t="s">
        <v>257</v>
      </c>
      <c r="H881" s="173">
        <v>2</v>
      </c>
      <c r="I881" s="174"/>
      <c r="J881" s="175">
        <f>ROUND(I881*H881,2)</f>
        <v>0</v>
      </c>
      <c r="K881" s="171" t="s">
        <v>1</v>
      </c>
      <c r="L881" s="176"/>
      <c r="M881" s="177" t="s">
        <v>1</v>
      </c>
      <c r="N881" s="178" t="s">
        <v>45</v>
      </c>
      <c r="P881" s="140">
        <f>O881*H881</f>
        <v>0</v>
      </c>
      <c r="Q881" s="140">
        <v>1.1900000000000001E-2</v>
      </c>
      <c r="R881" s="140">
        <f>Q881*H881</f>
        <v>2.3800000000000002E-2</v>
      </c>
      <c r="S881" s="140">
        <v>0</v>
      </c>
      <c r="T881" s="141">
        <f>S881*H881</f>
        <v>0</v>
      </c>
      <c r="AR881" s="142" t="s">
        <v>185</v>
      </c>
      <c r="AT881" s="142" t="s">
        <v>249</v>
      </c>
      <c r="AU881" s="142" t="s">
        <v>90</v>
      </c>
      <c r="AY881" s="16" t="s">
        <v>132</v>
      </c>
      <c r="BE881" s="143">
        <f>IF(N881="základní",J881,0)</f>
        <v>0</v>
      </c>
      <c r="BF881" s="143">
        <f>IF(N881="snížená",J881,0)</f>
        <v>0</v>
      </c>
      <c r="BG881" s="143">
        <f>IF(N881="zákl. přenesená",J881,0)</f>
        <v>0</v>
      </c>
      <c r="BH881" s="143">
        <f>IF(N881="sníž. přenesená",J881,0)</f>
        <v>0</v>
      </c>
      <c r="BI881" s="143">
        <f>IF(N881="nulová",J881,0)</f>
        <v>0</v>
      </c>
      <c r="BJ881" s="16" t="s">
        <v>88</v>
      </c>
      <c r="BK881" s="143">
        <f>ROUND(I881*H881,2)</f>
        <v>0</v>
      </c>
      <c r="BL881" s="16" t="s">
        <v>139</v>
      </c>
      <c r="BM881" s="142" t="s">
        <v>818</v>
      </c>
    </row>
    <row r="882" spans="2:65" s="1" customFormat="1" ht="19.5">
      <c r="B882" s="31"/>
      <c r="D882" s="144" t="s">
        <v>141</v>
      </c>
      <c r="F882" s="145" t="s">
        <v>817</v>
      </c>
      <c r="I882" s="146"/>
      <c r="L882" s="31"/>
      <c r="M882" s="147"/>
      <c r="T882" s="55"/>
      <c r="AT882" s="16" t="s">
        <v>141</v>
      </c>
      <c r="AU882" s="16" t="s">
        <v>90</v>
      </c>
    </row>
    <row r="883" spans="2:65" s="12" customFormat="1" ht="11.25">
      <c r="B883" s="148"/>
      <c r="D883" s="144" t="s">
        <v>143</v>
      </c>
      <c r="E883" s="149" t="s">
        <v>1</v>
      </c>
      <c r="F883" s="150" t="s">
        <v>814</v>
      </c>
      <c r="H883" s="149" t="s">
        <v>1</v>
      </c>
      <c r="I883" s="151"/>
      <c r="L883" s="148"/>
      <c r="M883" s="152"/>
      <c r="T883" s="153"/>
      <c r="AT883" s="149" t="s">
        <v>143</v>
      </c>
      <c r="AU883" s="149" t="s">
        <v>90</v>
      </c>
      <c r="AV883" s="12" t="s">
        <v>88</v>
      </c>
      <c r="AW883" s="12" t="s">
        <v>36</v>
      </c>
      <c r="AX883" s="12" t="s">
        <v>80</v>
      </c>
      <c r="AY883" s="149" t="s">
        <v>132</v>
      </c>
    </row>
    <row r="884" spans="2:65" s="13" customFormat="1" ht="11.25">
      <c r="B884" s="154"/>
      <c r="D884" s="144" t="s">
        <v>143</v>
      </c>
      <c r="E884" s="155" t="s">
        <v>1</v>
      </c>
      <c r="F884" s="156" t="s">
        <v>88</v>
      </c>
      <c r="H884" s="157">
        <v>1</v>
      </c>
      <c r="I884" s="158"/>
      <c r="L884" s="154"/>
      <c r="M884" s="159"/>
      <c r="T884" s="160"/>
      <c r="AT884" s="155" t="s">
        <v>143</v>
      </c>
      <c r="AU884" s="155" t="s">
        <v>90</v>
      </c>
      <c r="AV884" s="13" t="s">
        <v>90</v>
      </c>
      <c r="AW884" s="13" t="s">
        <v>36</v>
      </c>
      <c r="AX884" s="13" t="s">
        <v>80</v>
      </c>
      <c r="AY884" s="155" t="s">
        <v>132</v>
      </c>
    </row>
    <row r="885" spans="2:65" s="12" customFormat="1" ht="11.25">
      <c r="B885" s="148"/>
      <c r="D885" s="144" t="s">
        <v>143</v>
      </c>
      <c r="E885" s="149" t="s">
        <v>1</v>
      </c>
      <c r="F885" s="150" t="s">
        <v>754</v>
      </c>
      <c r="H885" s="149" t="s">
        <v>1</v>
      </c>
      <c r="I885" s="151"/>
      <c r="L885" s="148"/>
      <c r="M885" s="152"/>
      <c r="T885" s="153"/>
      <c r="AT885" s="149" t="s">
        <v>143</v>
      </c>
      <c r="AU885" s="149" t="s">
        <v>90</v>
      </c>
      <c r="AV885" s="12" t="s">
        <v>88</v>
      </c>
      <c r="AW885" s="12" t="s">
        <v>36</v>
      </c>
      <c r="AX885" s="12" t="s">
        <v>80</v>
      </c>
      <c r="AY885" s="149" t="s">
        <v>132</v>
      </c>
    </row>
    <row r="886" spans="2:65" s="13" customFormat="1" ht="11.25">
      <c r="B886" s="154"/>
      <c r="D886" s="144" t="s">
        <v>143</v>
      </c>
      <c r="E886" s="155" t="s">
        <v>1</v>
      </c>
      <c r="F886" s="156" t="s">
        <v>88</v>
      </c>
      <c r="H886" s="157">
        <v>1</v>
      </c>
      <c r="I886" s="158"/>
      <c r="L886" s="154"/>
      <c r="M886" s="159"/>
      <c r="T886" s="160"/>
      <c r="AT886" s="155" t="s">
        <v>143</v>
      </c>
      <c r="AU886" s="155" t="s">
        <v>90</v>
      </c>
      <c r="AV886" s="13" t="s">
        <v>90</v>
      </c>
      <c r="AW886" s="13" t="s">
        <v>36</v>
      </c>
      <c r="AX886" s="13" t="s">
        <v>80</v>
      </c>
      <c r="AY886" s="155" t="s">
        <v>132</v>
      </c>
    </row>
    <row r="887" spans="2:65" s="14" customFormat="1" ht="11.25">
      <c r="B887" s="161"/>
      <c r="D887" s="144" t="s">
        <v>143</v>
      </c>
      <c r="E887" s="162" t="s">
        <v>1</v>
      </c>
      <c r="F887" s="163" t="s">
        <v>146</v>
      </c>
      <c r="H887" s="164">
        <v>2</v>
      </c>
      <c r="I887" s="165"/>
      <c r="L887" s="161"/>
      <c r="M887" s="166"/>
      <c r="T887" s="167"/>
      <c r="AT887" s="162" t="s">
        <v>143</v>
      </c>
      <c r="AU887" s="162" t="s">
        <v>90</v>
      </c>
      <c r="AV887" s="14" t="s">
        <v>139</v>
      </c>
      <c r="AW887" s="14" t="s">
        <v>36</v>
      </c>
      <c r="AX887" s="14" t="s">
        <v>88</v>
      </c>
      <c r="AY887" s="162" t="s">
        <v>132</v>
      </c>
    </row>
    <row r="888" spans="2:65" s="1" customFormat="1" ht="16.5" customHeight="1">
      <c r="B888" s="31"/>
      <c r="C888" s="131" t="s">
        <v>819</v>
      </c>
      <c r="D888" s="131" t="s">
        <v>134</v>
      </c>
      <c r="E888" s="132" t="s">
        <v>820</v>
      </c>
      <c r="F888" s="133" t="s">
        <v>821</v>
      </c>
      <c r="G888" s="134" t="s">
        <v>257</v>
      </c>
      <c r="H888" s="135">
        <v>1</v>
      </c>
      <c r="I888" s="136"/>
      <c r="J888" s="137">
        <f>ROUND(I888*H888,2)</f>
        <v>0</v>
      </c>
      <c r="K888" s="133" t="s">
        <v>138</v>
      </c>
      <c r="L888" s="31"/>
      <c r="M888" s="138" t="s">
        <v>1</v>
      </c>
      <c r="N888" s="139" t="s">
        <v>45</v>
      </c>
      <c r="P888" s="140">
        <f>O888*H888</f>
        <v>0</v>
      </c>
      <c r="Q888" s="140">
        <v>0.04</v>
      </c>
      <c r="R888" s="140">
        <f>Q888*H888</f>
        <v>0.04</v>
      </c>
      <c r="S888" s="140">
        <v>0</v>
      </c>
      <c r="T888" s="141">
        <f>S888*H888</f>
        <v>0</v>
      </c>
      <c r="AR888" s="142" t="s">
        <v>139</v>
      </c>
      <c r="AT888" s="142" t="s">
        <v>134</v>
      </c>
      <c r="AU888" s="142" t="s">
        <v>90</v>
      </c>
      <c r="AY888" s="16" t="s">
        <v>132</v>
      </c>
      <c r="BE888" s="143">
        <f>IF(N888="základní",J888,0)</f>
        <v>0</v>
      </c>
      <c r="BF888" s="143">
        <f>IF(N888="snížená",J888,0)</f>
        <v>0</v>
      </c>
      <c r="BG888" s="143">
        <f>IF(N888="zákl. přenesená",J888,0)</f>
        <v>0</v>
      </c>
      <c r="BH888" s="143">
        <f>IF(N888="sníž. přenesená",J888,0)</f>
        <v>0</v>
      </c>
      <c r="BI888" s="143">
        <f>IF(N888="nulová",J888,0)</f>
        <v>0</v>
      </c>
      <c r="BJ888" s="16" t="s">
        <v>88</v>
      </c>
      <c r="BK888" s="143">
        <f>ROUND(I888*H888,2)</f>
        <v>0</v>
      </c>
      <c r="BL888" s="16" t="s">
        <v>139</v>
      </c>
      <c r="BM888" s="142" t="s">
        <v>822</v>
      </c>
    </row>
    <row r="889" spans="2:65" s="1" customFormat="1" ht="11.25">
      <c r="B889" s="31"/>
      <c r="D889" s="144" t="s">
        <v>141</v>
      </c>
      <c r="F889" s="145" t="s">
        <v>823</v>
      </c>
      <c r="I889" s="146"/>
      <c r="L889" s="31"/>
      <c r="M889" s="147"/>
      <c r="T889" s="55"/>
      <c r="AT889" s="16" t="s">
        <v>141</v>
      </c>
      <c r="AU889" s="16" t="s">
        <v>90</v>
      </c>
    </row>
    <row r="890" spans="2:65" s="12" customFormat="1" ht="11.25">
      <c r="B890" s="148"/>
      <c r="D890" s="144" t="s">
        <v>143</v>
      </c>
      <c r="E890" s="149" t="s">
        <v>1</v>
      </c>
      <c r="F890" s="150" t="s">
        <v>485</v>
      </c>
      <c r="H890" s="149" t="s">
        <v>1</v>
      </c>
      <c r="I890" s="151"/>
      <c r="L890" s="148"/>
      <c r="M890" s="152"/>
      <c r="T890" s="153"/>
      <c r="AT890" s="149" t="s">
        <v>143</v>
      </c>
      <c r="AU890" s="149" t="s">
        <v>90</v>
      </c>
      <c r="AV890" s="12" t="s">
        <v>88</v>
      </c>
      <c r="AW890" s="12" t="s">
        <v>36</v>
      </c>
      <c r="AX890" s="12" t="s">
        <v>80</v>
      </c>
      <c r="AY890" s="149" t="s">
        <v>132</v>
      </c>
    </row>
    <row r="891" spans="2:65" s="13" customFormat="1" ht="11.25">
      <c r="B891" s="154"/>
      <c r="D891" s="144" t="s">
        <v>143</v>
      </c>
      <c r="E891" s="155" t="s">
        <v>1</v>
      </c>
      <c r="F891" s="156" t="s">
        <v>88</v>
      </c>
      <c r="H891" s="157">
        <v>1</v>
      </c>
      <c r="I891" s="158"/>
      <c r="L891" s="154"/>
      <c r="M891" s="159"/>
      <c r="T891" s="160"/>
      <c r="AT891" s="155" t="s">
        <v>143</v>
      </c>
      <c r="AU891" s="155" t="s">
        <v>90</v>
      </c>
      <c r="AV891" s="13" t="s">
        <v>90</v>
      </c>
      <c r="AW891" s="13" t="s">
        <v>36</v>
      </c>
      <c r="AX891" s="13" t="s">
        <v>80</v>
      </c>
      <c r="AY891" s="155" t="s">
        <v>132</v>
      </c>
    </row>
    <row r="892" spans="2:65" s="14" customFormat="1" ht="11.25">
      <c r="B892" s="161"/>
      <c r="D892" s="144" t="s">
        <v>143</v>
      </c>
      <c r="E892" s="162" t="s">
        <v>1</v>
      </c>
      <c r="F892" s="163" t="s">
        <v>146</v>
      </c>
      <c r="H892" s="164">
        <v>1</v>
      </c>
      <c r="I892" s="165"/>
      <c r="L892" s="161"/>
      <c r="M892" s="166"/>
      <c r="T892" s="167"/>
      <c r="AT892" s="162" t="s">
        <v>143</v>
      </c>
      <c r="AU892" s="162" t="s">
        <v>90</v>
      </c>
      <c r="AV892" s="14" t="s">
        <v>139</v>
      </c>
      <c r="AW892" s="14" t="s">
        <v>36</v>
      </c>
      <c r="AX892" s="14" t="s">
        <v>88</v>
      </c>
      <c r="AY892" s="162" t="s">
        <v>132</v>
      </c>
    </row>
    <row r="893" spans="2:65" s="1" customFormat="1" ht="24.2" customHeight="1">
      <c r="B893" s="31"/>
      <c r="C893" s="169" t="s">
        <v>824</v>
      </c>
      <c r="D893" s="169" t="s">
        <v>249</v>
      </c>
      <c r="E893" s="170" t="s">
        <v>825</v>
      </c>
      <c r="F893" s="171" t="s">
        <v>826</v>
      </c>
      <c r="G893" s="172" t="s">
        <v>257</v>
      </c>
      <c r="H893" s="173">
        <v>1</v>
      </c>
      <c r="I893" s="174"/>
      <c r="J893" s="175">
        <f>ROUND(I893*H893,2)</f>
        <v>0</v>
      </c>
      <c r="K893" s="171" t="s">
        <v>1</v>
      </c>
      <c r="L893" s="176"/>
      <c r="M893" s="177" t="s">
        <v>1</v>
      </c>
      <c r="N893" s="178" t="s">
        <v>45</v>
      </c>
      <c r="P893" s="140">
        <f>O893*H893</f>
        <v>0</v>
      </c>
      <c r="Q893" s="140">
        <v>4.1500000000000002E-2</v>
      </c>
      <c r="R893" s="140">
        <f>Q893*H893</f>
        <v>4.1500000000000002E-2</v>
      </c>
      <c r="S893" s="140">
        <v>0</v>
      </c>
      <c r="T893" s="141">
        <f>S893*H893</f>
        <v>0</v>
      </c>
      <c r="AR893" s="142" t="s">
        <v>185</v>
      </c>
      <c r="AT893" s="142" t="s">
        <v>249</v>
      </c>
      <c r="AU893" s="142" t="s">
        <v>90</v>
      </c>
      <c r="AY893" s="16" t="s">
        <v>132</v>
      </c>
      <c r="BE893" s="143">
        <f>IF(N893="základní",J893,0)</f>
        <v>0</v>
      </c>
      <c r="BF893" s="143">
        <f>IF(N893="snížená",J893,0)</f>
        <v>0</v>
      </c>
      <c r="BG893" s="143">
        <f>IF(N893="zákl. přenesená",J893,0)</f>
        <v>0</v>
      </c>
      <c r="BH893" s="143">
        <f>IF(N893="sníž. přenesená",J893,0)</f>
        <v>0</v>
      </c>
      <c r="BI893" s="143">
        <f>IF(N893="nulová",J893,0)</f>
        <v>0</v>
      </c>
      <c r="BJ893" s="16" t="s">
        <v>88</v>
      </c>
      <c r="BK893" s="143">
        <f>ROUND(I893*H893,2)</f>
        <v>0</v>
      </c>
      <c r="BL893" s="16" t="s">
        <v>139</v>
      </c>
      <c r="BM893" s="142" t="s">
        <v>827</v>
      </c>
    </row>
    <row r="894" spans="2:65" s="1" customFormat="1" ht="11.25">
      <c r="B894" s="31"/>
      <c r="D894" s="144" t="s">
        <v>141</v>
      </c>
      <c r="F894" s="145" t="s">
        <v>826</v>
      </c>
      <c r="I894" s="146"/>
      <c r="L894" s="31"/>
      <c r="M894" s="147"/>
      <c r="T894" s="55"/>
      <c r="AT894" s="16" t="s">
        <v>141</v>
      </c>
      <c r="AU894" s="16" t="s">
        <v>90</v>
      </c>
    </row>
    <row r="895" spans="2:65" s="12" customFormat="1" ht="11.25">
      <c r="B895" s="148"/>
      <c r="D895" s="144" t="s">
        <v>143</v>
      </c>
      <c r="E895" s="149" t="s">
        <v>1</v>
      </c>
      <c r="F895" s="150" t="s">
        <v>485</v>
      </c>
      <c r="H895" s="149" t="s">
        <v>1</v>
      </c>
      <c r="I895" s="151"/>
      <c r="L895" s="148"/>
      <c r="M895" s="152"/>
      <c r="T895" s="153"/>
      <c r="AT895" s="149" t="s">
        <v>143</v>
      </c>
      <c r="AU895" s="149" t="s">
        <v>90</v>
      </c>
      <c r="AV895" s="12" t="s">
        <v>88</v>
      </c>
      <c r="AW895" s="12" t="s">
        <v>36</v>
      </c>
      <c r="AX895" s="12" t="s">
        <v>80</v>
      </c>
      <c r="AY895" s="149" t="s">
        <v>132</v>
      </c>
    </row>
    <row r="896" spans="2:65" s="13" customFormat="1" ht="11.25">
      <c r="B896" s="154"/>
      <c r="D896" s="144" t="s">
        <v>143</v>
      </c>
      <c r="E896" s="155" t="s">
        <v>1</v>
      </c>
      <c r="F896" s="156" t="s">
        <v>88</v>
      </c>
      <c r="H896" s="157">
        <v>1</v>
      </c>
      <c r="I896" s="158"/>
      <c r="L896" s="154"/>
      <c r="M896" s="159"/>
      <c r="T896" s="160"/>
      <c r="AT896" s="155" t="s">
        <v>143</v>
      </c>
      <c r="AU896" s="155" t="s">
        <v>90</v>
      </c>
      <c r="AV896" s="13" t="s">
        <v>90</v>
      </c>
      <c r="AW896" s="13" t="s">
        <v>36</v>
      </c>
      <c r="AX896" s="13" t="s">
        <v>80</v>
      </c>
      <c r="AY896" s="155" t="s">
        <v>132</v>
      </c>
    </row>
    <row r="897" spans="2:65" s="14" customFormat="1" ht="11.25">
      <c r="B897" s="161"/>
      <c r="D897" s="144" t="s">
        <v>143</v>
      </c>
      <c r="E897" s="162" t="s">
        <v>1</v>
      </c>
      <c r="F897" s="163" t="s">
        <v>146</v>
      </c>
      <c r="H897" s="164">
        <v>1</v>
      </c>
      <c r="I897" s="165"/>
      <c r="L897" s="161"/>
      <c r="M897" s="166"/>
      <c r="T897" s="167"/>
      <c r="AT897" s="162" t="s">
        <v>143</v>
      </c>
      <c r="AU897" s="162" t="s">
        <v>90</v>
      </c>
      <c r="AV897" s="14" t="s">
        <v>139</v>
      </c>
      <c r="AW897" s="14" t="s">
        <v>36</v>
      </c>
      <c r="AX897" s="14" t="s">
        <v>88</v>
      </c>
      <c r="AY897" s="162" t="s">
        <v>132</v>
      </c>
    </row>
    <row r="898" spans="2:65" s="1" customFormat="1" ht="24.2" customHeight="1">
      <c r="B898" s="31"/>
      <c r="C898" s="169" t="s">
        <v>828</v>
      </c>
      <c r="D898" s="169" t="s">
        <v>249</v>
      </c>
      <c r="E898" s="170" t="s">
        <v>829</v>
      </c>
      <c r="F898" s="171" t="s">
        <v>830</v>
      </c>
      <c r="G898" s="172" t="s">
        <v>257</v>
      </c>
      <c r="H898" s="173">
        <v>1</v>
      </c>
      <c r="I898" s="174"/>
      <c r="J898" s="175">
        <f>ROUND(I898*H898,2)</f>
        <v>0</v>
      </c>
      <c r="K898" s="171" t="s">
        <v>1</v>
      </c>
      <c r="L898" s="176"/>
      <c r="M898" s="177" t="s">
        <v>1</v>
      </c>
      <c r="N898" s="178" t="s">
        <v>45</v>
      </c>
      <c r="P898" s="140">
        <f>O898*H898</f>
        <v>0</v>
      </c>
      <c r="Q898" s="140">
        <v>0.02</v>
      </c>
      <c r="R898" s="140">
        <f>Q898*H898</f>
        <v>0.02</v>
      </c>
      <c r="S898" s="140">
        <v>0</v>
      </c>
      <c r="T898" s="141">
        <f>S898*H898</f>
        <v>0</v>
      </c>
      <c r="AR898" s="142" t="s">
        <v>185</v>
      </c>
      <c r="AT898" s="142" t="s">
        <v>249</v>
      </c>
      <c r="AU898" s="142" t="s">
        <v>90</v>
      </c>
      <c r="AY898" s="16" t="s">
        <v>132</v>
      </c>
      <c r="BE898" s="143">
        <f>IF(N898="základní",J898,0)</f>
        <v>0</v>
      </c>
      <c r="BF898" s="143">
        <f>IF(N898="snížená",J898,0)</f>
        <v>0</v>
      </c>
      <c r="BG898" s="143">
        <f>IF(N898="zákl. přenesená",J898,0)</f>
        <v>0</v>
      </c>
      <c r="BH898" s="143">
        <f>IF(N898="sníž. přenesená",J898,0)</f>
        <v>0</v>
      </c>
      <c r="BI898" s="143">
        <f>IF(N898="nulová",J898,0)</f>
        <v>0</v>
      </c>
      <c r="BJ898" s="16" t="s">
        <v>88</v>
      </c>
      <c r="BK898" s="143">
        <f>ROUND(I898*H898,2)</f>
        <v>0</v>
      </c>
      <c r="BL898" s="16" t="s">
        <v>139</v>
      </c>
      <c r="BM898" s="142" t="s">
        <v>831</v>
      </c>
    </row>
    <row r="899" spans="2:65" s="1" customFormat="1" ht="11.25">
      <c r="B899" s="31"/>
      <c r="D899" s="144" t="s">
        <v>141</v>
      </c>
      <c r="F899" s="145" t="s">
        <v>830</v>
      </c>
      <c r="I899" s="146"/>
      <c r="L899" s="31"/>
      <c r="M899" s="147"/>
      <c r="T899" s="55"/>
      <c r="AT899" s="16" t="s">
        <v>141</v>
      </c>
      <c r="AU899" s="16" t="s">
        <v>90</v>
      </c>
    </row>
    <row r="900" spans="2:65" s="12" customFormat="1" ht="11.25">
      <c r="B900" s="148"/>
      <c r="D900" s="144" t="s">
        <v>143</v>
      </c>
      <c r="E900" s="149" t="s">
        <v>1</v>
      </c>
      <c r="F900" s="150" t="s">
        <v>485</v>
      </c>
      <c r="H900" s="149" t="s">
        <v>1</v>
      </c>
      <c r="I900" s="151"/>
      <c r="L900" s="148"/>
      <c r="M900" s="152"/>
      <c r="T900" s="153"/>
      <c r="AT900" s="149" t="s">
        <v>143</v>
      </c>
      <c r="AU900" s="149" t="s">
        <v>90</v>
      </c>
      <c r="AV900" s="12" t="s">
        <v>88</v>
      </c>
      <c r="AW900" s="12" t="s">
        <v>36</v>
      </c>
      <c r="AX900" s="12" t="s">
        <v>80</v>
      </c>
      <c r="AY900" s="149" t="s">
        <v>132</v>
      </c>
    </row>
    <row r="901" spans="2:65" s="13" customFormat="1" ht="11.25">
      <c r="B901" s="154"/>
      <c r="D901" s="144" t="s">
        <v>143</v>
      </c>
      <c r="E901" s="155" t="s">
        <v>1</v>
      </c>
      <c r="F901" s="156" t="s">
        <v>88</v>
      </c>
      <c r="H901" s="157">
        <v>1</v>
      </c>
      <c r="I901" s="158"/>
      <c r="L901" s="154"/>
      <c r="M901" s="159"/>
      <c r="T901" s="160"/>
      <c r="AT901" s="155" t="s">
        <v>143</v>
      </c>
      <c r="AU901" s="155" t="s">
        <v>90</v>
      </c>
      <c r="AV901" s="13" t="s">
        <v>90</v>
      </c>
      <c r="AW901" s="13" t="s">
        <v>36</v>
      </c>
      <c r="AX901" s="13" t="s">
        <v>80</v>
      </c>
      <c r="AY901" s="155" t="s">
        <v>132</v>
      </c>
    </row>
    <row r="902" spans="2:65" s="14" customFormat="1" ht="11.25">
      <c r="B902" s="161"/>
      <c r="D902" s="144" t="s">
        <v>143</v>
      </c>
      <c r="E902" s="162" t="s">
        <v>1</v>
      </c>
      <c r="F902" s="163" t="s">
        <v>146</v>
      </c>
      <c r="H902" s="164">
        <v>1</v>
      </c>
      <c r="I902" s="165"/>
      <c r="L902" s="161"/>
      <c r="M902" s="166"/>
      <c r="T902" s="167"/>
      <c r="AT902" s="162" t="s">
        <v>143</v>
      </c>
      <c r="AU902" s="162" t="s">
        <v>90</v>
      </c>
      <c r="AV902" s="14" t="s">
        <v>139</v>
      </c>
      <c r="AW902" s="14" t="s">
        <v>36</v>
      </c>
      <c r="AX902" s="14" t="s">
        <v>88</v>
      </c>
      <c r="AY902" s="162" t="s">
        <v>132</v>
      </c>
    </row>
    <row r="903" spans="2:65" s="1" customFormat="1" ht="16.5" customHeight="1">
      <c r="B903" s="31"/>
      <c r="C903" s="131" t="s">
        <v>832</v>
      </c>
      <c r="D903" s="131" t="s">
        <v>134</v>
      </c>
      <c r="E903" s="132" t="s">
        <v>833</v>
      </c>
      <c r="F903" s="133" t="s">
        <v>834</v>
      </c>
      <c r="G903" s="134" t="s">
        <v>257</v>
      </c>
      <c r="H903" s="135">
        <v>7</v>
      </c>
      <c r="I903" s="136"/>
      <c r="J903" s="137">
        <f>ROUND(I903*H903,2)</f>
        <v>0</v>
      </c>
      <c r="K903" s="133" t="s">
        <v>1</v>
      </c>
      <c r="L903" s="31"/>
      <c r="M903" s="138" t="s">
        <v>1</v>
      </c>
      <c r="N903" s="139" t="s">
        <v>45</v>
      </c>
      <c r="P903" s="140">
        <f>O903*H903</f>
        <v>0</v>
      </c>
      <c r="Q903" s="140">
        <v>0.12303</v>
      </c>
      <c r="R903" s="140">
        <f>Q903*H903</f>
        <v>0.86121000000000003</v>
      </c>
      <c r="S903" s="140">
        <v>0</v>
      </c>
      <c r="T903" s="141">
        <f>S903*H903</f>
        <v>0</v>
      </c>
      <c r="AR903" s="142" t="s">
        <v>139</v>
      </c>
      <c r="AT903" s="142" t="s">
        <v>134</v>
      </c>
      <c r="AU903" s="142" t="s">
        <v>90</v>
      </c>
      <c r="AY903" s="16" t="s">
        <v>132</v>
      </c>
      <c r="BE903" s="143">
        <f>IF(N903="základní",J903,0)</f>
        <v>0</v>
      </c>
      <c r="BF903" s="143">
        <f>IF(N903="snížená",J903,0)</f>
        <v>0</v>
      </c>
      <c r="BG903" s="143">
        <f>IF(N903="zákl. přenesená",J903,0)</f>
        <v>0</v>
      </c>
      <c r="BH903" s="143">
        <f>IF(N903="sníž. přenesená",J903,0)</f>
        <v>0</v>
      </c>
      <c r="BI903" s="143">
        <f>IF(N903="nulová",J903,0)</f>
        <v>0</v>
      </c>
      <c r="BJ903" s="16" t="s">
        <v>88</v>
      </c>
      <c r="BK903" s="143">
        <f>ROUND(I903*H903,2)</f>
        <v>0</v>
      </c>
      <c r="BL903" s="16" t="s">
        <v>139</v>
      </c>
      <c r="BM903" s="142" t="s">
        <v>835</v>
      </c>
    </row>
    <row r="904" spans="2:65" s="1" customFormat="1" ht="11.25">
      <c r="B904" s="31"/>
      <c r="D904" s="144" t="s">
        <v>141</v>
      </c>
      <c r="F904" s="145" t="s">
        <v>834</v>
      </c>
      <c r="I904" s="146"/>
      <c r="L904" s="31"/>
      <c r="M904" s="147"/>
      <c r="T904" s="55"/>
      <c r="AT904" s="16" t="s">
        <v>141</v>
      </c>
      <c r="AU904" s="16" t="s">
        <v>90</v>
      </c>
    </row>
    <row r="905" spans="2:65" s="12" customFormat="1" ht="11.25">
      <c r="B905" s="148"/>
      <c r="D905" s="144" t="s">
        <v>143</v>
      </c>
      <c r="E905" s="149" t="s">
        <v>1</v>
      </c>
      <c r="F905" s="150" t="s">
        <v>485</v>
      </c>
      <c r="H905" s="149" t="s">
        <v>1</v>
      </c>
      <c r="I905" s="151"/>
      <c r="L905" s="148"/>
      <c r="M905" s="152"/>
      <c r="T905" s="153"/>
      <c r="AT905" s="149" t="s">
        <v>143</v>
      </c>
      <c r="AU905" s="149" t="s">
        <v>90</v>
      </c>
      <c r="AV905" s="12" t="s">
        <v>88</v>
      </c>
      <c r="AW905" s="12" t="s">
        <v>36</v>
      </c>
      <c r="AX905" s="12" t="s">
        <v>80</v>
      </c>
      <c r="AY905" s="149" t="s">
        <v>132</v>
      </c>
    </row>
    <row r="906" spans="2:65" s="13" customFormat="1" ht="11.25">
      <c r="B906" s="154"/>
      <c r="D906" s="144" t="s">
        <v>143</v>
      </c>
      <c r="E906" s="155" t="s">
        <v>1</v>
      </c>
      <c r="F906" s="156" t="s">
        <v>180</v>
      </c>
      <c r="H906" s="157">
        <v>7</v>
      </c>
      <c r="I906" s="158"/>
      <c r="L906" s="154"/>
      <c r="M906" s="159"/>
      <c r="T906" s="160"/>
      <c r="AT906" s="155" t="s">
        <v>143</v>
      </c>
      <c r="AU906" s="155" t="s">
        <v>90</v>
      </c>
      <c r="AV906" s="13" t="s">
        <v>90</v>
      </c>
      <c r="AW906" s="13" t="s">
        <v>36</v>
      </c>
      <c r="AX906" s="13" t="s">
        <v>80</v>
      </c>
      <c r="AY906" s="155" t="s">
        <v>132</v>
      </c>
    </row>
    <row r="907" spans="2:65" s="14" customFormat="1" ht="11.25">
      <c r="B907" s="161"/>
      <c r="D907" s="144" t="s">
        <v>143</v>
      </c>
      <c r="E907" s="162" t="s">
        <v>1</v>
      </c>
      <c r="F907" s="163" t="s">
        <v>146</v>
      </c>
      <c r="H907" s="164">
        <v>7</v>
      </c>
      <c r="I907" s="165"/>
      <c r="L907" s="161"/>
      <c r="M907" s="166"/>
      <c r="T907" s="167"/>
      <c r="AT907" s="162" t="s">
        <v>143</v>
      </c>
      <c r="AU907" s="162" t="s">
        <v>90</v>
      </c>
      <c r="AV907" s="14" t="s">
        <v>139</v>
      </c>
      <c r="AW907" s="14" t="s">
        <v>36</v>
      </c>
      <c r="AX907" s="14" t="s">
        <v>88</v>
      </c>
      <c r="AY907" s="162" t="s">
        <v>132</v>
      </c>
    </row>
    <row r="908" spans="2:65" s="1" customFormat="1" ht="24.2" customHeight="1">
      <c r="B908" s="31"/>
      <c r="C908" s="169" t="s">
        <v>836</v>
      </c>
      <c r="D908" s="169" t="s">
        <v>249</v>
      </c>
      <c r="E908" s="170" t="s">
        <v>837</v>
      </c>
      <c r="F908" s="171" t="s">
        <v>838</v>
      </c>
      <c r="G908" s="172" t="s">
        <v>257</v>
      </c>
      <c r="H908" s="173">
        <v>7</v>
      </c>
      <c r="I908" s="174"/>
      <c r="J908" s="175">
        <f>ROUND(I908*H908,2)</f>
        <v>0</v>
      </c>
      <c r="K908" s="171" t="s">
        <v>1</v>
      </c>
      <c r="L908" s="176"/>
      <c r="M908" s="177" t="s">
        <v>1</v>
      </c>
      <c r="N908" s="178" t="s">
        <v>45</v>
      </c>
      <c r="P908" s="140">
        <f>O908*H908</f>
        <v>0</v>
      </c>
      <c r="Q908" s="140">
        <v>3.0000000000000001E-3</v>
      </c>
      <c r="R908" s="140">
        <f>Q908*H908</f>
        <v>2.1000000000000001E-2</v>
      </c>
      <c r="S908" s="140">
        <v>0</v>
      </c>
      <c r="T908" s="141">
        <f>S908*H908</f>
        <v>0</v>
      </c>
      <c r="AR908" s="142" t="s">
        <v>185</v>
      </c>
      <c r="AT908" s="142" t="s">
        <v>249</v>
      </c>
      <c r="AU908" s="142" t="s">
        <v>90</v>
      </c>
      <c r="AY908" s="16" t="s">
        <v>132</v>
      </c>
      <c r="BE908" s="143">
        <f>IF(N908="základní",J908,0)</f>
        <v>0</v>
      </c>
      <c r="BF908" s="143">
        <f>IF(N908="snížená",J908,0)</f>
        <v>0</v>
      </c>
      <c r="BG908" s="143">
        <f>IF(N908="zákl. přenesená",J908,0)</f>
        <v>0</v>
      </c>
      <c r="BH908" s="143">
        <f>IF(N908="sníž. přenesená",J908,0)</f>
        <v>0</v>
      </c>
      <c r="BI908" s="143">
        <f>IF(N908="nulová",J908,0)</f>
        <v>0</v>
      </c>
      <c r="BJ908" s="16" t="s">
        <v>88</v>
      </c>
      <c r="BK908" s="143">
        <f>ROUND(I908*H908,2)</f>
        <v>0</v>
      </c>
      <c r="BL908" s="16" t="s">
        <v>139</v>
      </c>
      <c r="BM908" s="142" t="s">
        <v>839</v>
      </c>
    </row>
    <row r="909" spans="2:65" s="1" customFormat="1" ht="11.25">
      <c r="B909" s="31"/>
      <c r="D909" s="144" t="s">
        <v>141</v>
      </c>
      <c r="F909" s="145" t="s">
        <v>838</v>
      </c>
      <c r="I909" s="146"/>
      <c r="L909" s="31"/>
      <c r="M909" s="147"/>
      <c r="T909" s="55"/>
      <c r="AT909" s="16" t="s">
        <v>141</v>
      </c>
      <c r="AU909" s="16" t="s">
        <v>90</v>
      </c>
    </row>
    <row r="910" spans="2:65" s="12" customFormat="1" ht="11.25">
      <c r="B910" s="148"/>
      <c r="D910" s="144" t="s">
        <v>143</v>
      </c>
      <c r="E910" s="149" t="s">
        <v>1</v>
      </c>
      <c r="F910" s="150" t="s">
        <v>485</v>
      </c>
      <c r="H910" s="149" t="s">
        <v>1</v>
      </c>
      <c r="I910" s="151"/>
      <c r="L910" s="148"/>
      <c r="M910" s="152"/>
      <c r="T910" s="153"/>
      <c r="AT910" s="149" t="s">
        <v>143</v>
      </c>
      <c r="AU910" s="149" t="s">
        <v>90</v>
      </c>
      <c r="AV910" s="12" t="s">
        <v>88</v>
      </c>
      <c r="AW910" s="12" t="s">
        <v>36</v>
      </c>
      <c r="AX910" s="12" t="s">
        <v>80</v>
      </c>
      <c r="AY910" s="149" t="s">
        <v>132</v>
      </c>
    </row>
    <row r="911" spans="2:65" s="13" customFormat="1" ht="11.25">
      <c r="B911" s="154"/>
      <c r="D911" s="144" t="s">
        <v>143</v>
      </c>
      <c r="E911" s="155" t="s">
        <v>1</v>
      </c>
      <c r="F911" s="156" t="s">
        <v>180</v>
      </c>
      <c r="H911" s="157">
        <v>7</v>
      </c>
      <c r="I911" s="158"/>
      <c r="L911" s="154"/>
      <c r="M911" s="159"/>
      <c r="T911" s="160"/>
      <c r="AT911" s="155" t="s">
        <v>143</v>
      </c>
      <c r="AU911" s="155" t="s">
        <v>90</v>
      </c>
      <c r="AV911" s="13" t="s">
        <v>90</v>
      </c>
      <c r="AW911" s="13" t="s">
        <v>36</v>
      </c>
      <c r="AX911" s="13" t="s">
        <v>80</v>
      </c>
      <c r="AY911" s="155" t="s">
        <v>132</v>
      </c>
    </row>
    <row r="912" spans="2:65" s="14" customFormat="1" ht="11.25">
      <c r="B912" s="161"/>
      <c r="D912" s="144" t="s">
        <v>143</v>
      </c>
      <c r="E912" s="162" t="s">
        <v>1</v>
      </c>
      <c r="F912" s="163" t="s">
        <v>146</v>
      </c>
      <c r="H912" s="164">
        <v>7</v>
      </c>
      <c r="I912" s="165"/>
      <c r="L912" s="161"/>
      <c r="M912" s="166"/>
      <c r="T912" s="167"/>
      <c r="AT912" s="162" t="s">
        <v>143</v>
      </c>
      <c r="AU912" s="162" t="s">
        <v>90</v>
      </c>
      <c r="AV912" s="14" t="s">
        <v>139</v>
      </c>
      <c r="AW912" s="14" t="s">
        <v>36</v>
      </c>
      <c r="AX912" s="14" t="s">
        <v>88</v>
      </c>
      <c r="AY912" s="162" t="s">
        <v>132</v>
      </c>
    </row>
    <row r="913" spans="2:65" s="1" customFormat="1" ht="24.2" customHeight="1">
      <c r="B913" s="31"/>
      <c r="C913" s="169" t="s">
        <v>840</v>
      </c>
      <c r="D913" s="169" t="s">
        <v>249</v>
      </c>
      <c r="E913" s="170" t="s">
        <v>841</v>
      </c>
      <c r="F913" s="171" t="s">
        <v>842</v>
      </c>
      <c r="G913" s="172" t="s">
        <v>257</v>
      </c>
      <c r="H913" s="173">
        <v>7</v>
      </c>
      <c r="I913" s="174"/>
      <c r="J913" s="175">
        <f>ROUND(I913*H913,2)</f>
        <v>0</v>
      </c>
      <c r="K913" s="171" t="s">
        <v>1</v>
      </c>
      <c r="L913" s="176"/>
      <c r="M913" s="177" t="s">
        <v>1</v>
      </c>
      <c r="N913" s="178" t="s">
        <v>45</v>
      </c>
      <c r="P913" s="140">
        <f>O913*H913</f>
        <v>0</v>
      </c>
      <c r="Q913" s="140">
        <v>6.4999999999999997E-4</v>
      </c>
      <c r="R913" s="140">
        <f>Q913*H913</f>
        <v>4.5500000000000002E-3</v>
      </c>
      <c r="S913" s="140">
        <v>0</v>
      </c>
      <c r="T913" s="141">
        <f>S913*H913</f>
        <v>0</v>
      </c>
      <c r="AR913" s="142" t="s">
        <v>185</v>
      </c>
      <c r="AT913" s="142" t="s">
        <v>249</v>
      </c>
      <c r="AU913" s="142" t="s">
        <v>90</v>
      </c>
      <c r="AY913" s="16" t="s">
        <v>132</v>
      </c>
      <c r="BE913" s="143">
        <f>IF(N913="základní",J913,0)</f>
        <v>0</v>
      </c>
      <c r="BF913" s="143">
        <f>IF(N913="snížená",J913,0)</f>
        <v>0</v>
      </c>
      <c r="BG913" s="143">
        <f>IF(N913="zákl. přenesená",J913,0)</f>
        <v>0</v>
      </c>
      <c r="BH913" s="143">
        <f>IF(N913="sníž. přenesená",J913,0)</f>
        <v>0</v>
      </c>
      <c r="BI913" s="143">
        <f>IF(N913="nulová",J913,0)</f>
        <v>0</v>
      </c>
      <c r="BJ913" s="16" t="s">
        <v>88</v>
      </c>
      <c r="BK913" s="143">
        <f>ROUND(I913*H913,2)</f>
        <v>0</v>
      </c>
      <c r="BL913" s="16" t="s">
        <v>139</v>
      </c>
      <c r="BM913" s="142" t="s">
        <v>843</v>
      </c>
    </row>
    <row r="914" spans="2:65" s="1" customFormat="1" ht="11.25">
      <c r="B914" s="31"/>
      <c r="D914" s="144" t="s">
        <v>141</v>
      </c>
      <c r="F914" s="145" t="s">
        <v>842</v>
      </c>
      <c r="I914" s="146"/>
      <c r="L914" s="31"/>
      <c r="M914" s="147"/>
      <c r="T914" s="55"/>
      <c r="AT914" s="16" t="s">
        <v>141</v>
      </c>
      <c r="AU914" s="16" t="s">
        <v>90</v>
      </c>
    </row>
    <row r="915" spans="2:65" s="12" customFormat="1" ht="11.25">
      <c r="B915" s="148"/>
      <c r="D915" s="144" t="s">
        <v>143</v>
      </c>
      <c r="E915" s="149" t="s">
        <v>1</v>
      </c>
      <c r="F915" s="150" t="s">
        <v>485</v>
      </c>
      <c r="H915" s="149" t="s">
        <v>1</v>
      </c>
      <c r="I915" s="151"/>
      <c r="L915" s="148"/>
      <c r="M915" s="152"/>
      <c r="T915" s="153"/>
      <c r="AT915" s="149" t="s">
        <v>143</v>
      </c>
      <c r="AU915" s="149" t="s">
        <v>90</v>
      </c>
      <c r="AV915" s="12" t="s">
        <v>88</v>
      </c>
      <c r="AW915" s="12" t="s">
        <v>36</v>
      </c>
      <c r="AX915" s="12" t="s">
        <v>80</v>
      </c>
      <c r="AY915" s="149" t="s">
        <v>132</v>
      </c>
    </row>
    <row r="916" spans="2:65" s="13" customFormat="1" ht="11.25">
      <c r="B916" s="154"/>
      <c r="D916" s="144" t="s">
        <v>143</v>
      </c>
      <c r="E916" s="155" t="s">
        <v>1</v>
      </c>
      <c r="F916" s="156" t="s">
        <v>180</v>
      </c>
      <c r="H916" s="157">
        <v>7</v>
      </c>
      <c r="I916" s="158"/>
      <c r="L916" s="154"/>
      <c r="M916" s="159"/>
      <c r="T916" s="160"/>
      <c r="AT916" s="155" t="s">
        <v>143</v>
      </c>
      <c r="AU916" s="155" t="s">
        <v>90</v>
      </c>
      <c r="AV916" s="13" t="s">
        <v>90</v>
      </c>
      <c r="AW916" s="13" t="s">
        <v>36</v>
      </c>
      <c r="AX916" s="13" t="s">
        <v>80</v>
      </c>
      <c r="AY916" s="155" t="s">
        <v>132</v>
      </c>
    </row>
    <row r="917" spans="2:65" s="14" customFormat="1" ht="11.25">
      <c r="B917" s="161"/>
      <c r="D917" s="144" t="s">
        <v>143</v>
      </c>
      <c r="E917" s="162" t="s">
        <v>1</v>
      </c>
      <c r="F917" s="163" t="s">
        <v>146</v>
      </c>
      <c r="H917" s="164">
        <v>7</v>
      </c>
      <c r="I917" s="165"/>
      <c r="L917" s="161"/>
      <c r="M917" s="166"/>
      <c r="T917" s="167"/>
      <c r="AT917" s="162" t="s">
        <v>143</v>
      </c>
      <c r="AU917" s="162" t="s">
        <v>90</v>
      </c>
      <c r="AV917" s="14" t="s">
        <v>139</v>
      </c>
      <c r="AW917" s="14" t="s">
        <v>36</v>
      </c>
      <c r="AX917" s="14" t="s">
        <v>88</v>
      </c>
      <c r="AY917" s="162" t="s">
        <v>132</v>
      </c>
    </row>
    <row r="918" spans="2:65" s="1" customFormat="1" ht="16.5" customHeight="1">
      <c r="B918" s="31"/>
      <c r="C918" s="131" t="s">
        <v>844</v>
      </c>
      <c r="D918" s="131" t="s">
        <v>134</v>
      </c>
      <c r="E918" s="132" t="s">
        <v>845</v>
      </c>
      <c r="F918" s="133" t="s">
        <v>846</v>
      </c>
      <c r="G918" s="134" t="s">
        <v>257</v>
      </c>
      <c r="H918" s="135">
        <v>1</v>
      </c>
      <c r="I918" s="136"/>
      <c r="J918" s="137">
        <f>ROUND(I918*H918,2)</f>
        <v>0</v>
      </c>
      <c r="K918" s="133" t="s">
        <v>138</v>
      </c>
      <c r="L918" s="31"/>
      <c r="M918" s="138" t="s">
        <v>1</v>
      </c>
      <c r="N918" s="139" t="s">
        <v>45</v>
      </c>
      <c r="P918" s="140">
        <f>O918*H918</f>
        <v>0</v>
      </c>
      <c r="Q918" s="140">
        <v>0.05</v>
      </c>
      <c r="R918" s="140">
        <f>Q918*H918</f>
        <v>0.05</v>
      </c>
      <c r="S918" s="140">
        <v>0</v>
      </c>
      <c r="T918" s="141">
        <f>S918*H918</f>
        <v>0</v>
      </c>
      <c r="AR918" s="142" t="s">
        <v>139</v>
      </c>
      <c r="AT918" s="142" t="s">
        <v>134</v>
      </c>
      <c r="AU918" s="142" t="s">
        <v>90</v>
      </c>
      <c r="AY918" s="16" t="s">
        <v>132</v>
      </c>
      <c r="BE918" s="143">
        <f>IF(N918="základní",J918,0)</f>
        <v>0</v>
      </c>
      <c r="BF918" s="143">
        <f>IF(N918="snížená",J918,0)</f>
        <v>0</v>
      </c>
      <c r="BG918" s="143">
        <f>IF(N918="zákl. přenesená",J918,0)</f>
        <v>0</v>
      </c>
      <c r="BH918" s="143">
        <f>IF(N918="sníž. přenesená",J918,0)</f>
        <v>0</v>
      </c>
      <c r="BI918" s="143">
        <f>IF(N918="nulová",J918,0)</f>
        <v>0</v>
      </c>
      <c r="BJ918" s="16" t="s">
        <v>88</v>
      </c>
      <c r="BK918" s="143">
        <f>ROUND(I918*H918,2)</f>
        <v>0</v>
      </c>
      <c r="BL918" s="16" t="s">
        <v>139</v>
      </c>
      <c r="BM918" s="142" t="s">
        <v>847</v>
      </c>
    </row>
    <row r="919" spans="2:65" s="1" customFormat="1" ht="11.25">
      <c r="B919" s="31"/>
      <c r="D919" s="144" t="s">
        <v>141</v>
      </c>
      <c r="F919" s="145" t="s">
        <v>848</v>
      </c>
      <c r="I919" s="146"/>
      <c r="L919" s="31"/>
      <c r="M919" s="147"/>
      <c r="T919" s="55"/>
      <c r="AT919" s="16" t="s">
        <v>141</v>
      </c>
      <c r="AU919" s="16" t="s">
        <v>90</v>
      </c>
    </row>
    <row r="920" spans="2:65" s="12" customFormat="1" ht="11.25">
      <c r="B920" s="148"/>
      <c r="D920" s="144" t="s">
        <v>143</v>
      </c>
      <c r="E920" s="149" t="s">
        <v>1</v>
      </c>
      <c r="F920" s="150" t="s">
        <v>485</v>
      </c>
      <c r="H920" s="149" t="s">
        <v>1</v>
      </c>
      <c r="I920" s="151"/>
      <c r="L920" s="148"/>
      <c r="M920" s="152"/>
      <c r="T920" s="153"/>
      <c r="AT920" s="149" t="s">
        <v>143</v>
      </c>
      <c r="AU920" s="149" t="s">
        <v>90</v>
      </c>
      <c r="AV920" s="12" t="s">
        <v>88</v>
      </c>
      <c r="AW920" s="12" t="s">
        <v>36</v>
      </c>
      <c r="AX920" s="12" t="s">
        <v>80</v>
      </c>
      <c r="AY920" s="149" t="s">
        <v>132</v>
      </c>
    </row>
    <row r="921" spans="2:65" s="13" customFormat="1" ht="11.25">
      <c r="B921" s="154"/>
      <c r="D921" s="144" t="s">
        <v>143</v>
      </c>
      <c r="E921" s="155" t="s">
        <v>1</v>
      </c>
      <c r="F921" s="156" t="s">
        <v>88</v>
      </c>
      <c r="H921" s="157">
        <v>1</v>
      </c>
      <c r="I921" s="158"/>
      <c r="L921" s="154"/>
      <c r="M921" s="159"/>
      <c r="T921" s="160"/>
      <c r="AT921" s="155" t="s">
        <v>143</v>
      </c>
      <c r="AU921" s="155" t="s">
        <v>90</v>
      </c>
      <c r="AV921" s="13" t="s">
        <v>90</v>
      </c>
      <c r="AW921" s="13" t="s">
        <v>36</v>
      </c>
      <c r="AX921" s="13" t="s">
        <v>80</v>
      </c>
      <c r="AY921" s="155" t="s">
        <v>132</v>
      </c>
    </row>
    <row r="922" spans="2:65" s="14" customFormat="1" ht="11.25">
      <c r="B922" s="161"/>
      <c r="D922" s="144" t="s">
        <v>143</v>
      </c>
      <c r="E922" s="162" t="s">
        <v>1</v>
      </c>
      <c r="F922" s="163" t="s">
        <v>146</v>
      </c>
      <c r="H922" s="164">
        <v>1</v>
      </c>
      <c r="I922" s="165"/>
      <c r="L922" s="161"/>
      <c r="M922" s="166"/>
      <c r="T922" s="167"/>
      <c r="AT922" s="162" t="s">
        <v>143</v>
      </c>
      <c r="AU922" s="162" t="s">
        <v>90</v>
      </c>
      <c r="AV922" s="14" t="s">
        <v>139</v>
      </c>
      <c r="AW922" s="14" t="s">
        <v>36</v>
      </c>
      <c r="AX922" s="14" t="s">
        <v>88</v>
      </c>
      <c r="AY922" s="162" t="s">
        <v>132</v>
      </c>
    </row>
    <row r="923" spans="2:65" s="1" customFormat="1" ht="24.2" customHeight="1">
      <c r="B923" s="31"/>
      <c r="C923" s="169" t="s">
        <v>849</v>
      </c>
      <c r="D923" s="169" t="s">
        <v>249</v>
      </c>
      <c r="E923" s="170" t="s">
        <v>850</v>
      </c>
      <c r="F923" s="171" t="s">
        <v>851</v>
      </c>
      <c r="G923" s="172" t="s">
        <v>257</v>
      </c>
      <c r="H923" s="173">
        <v>1</v>
      </c>
      <c r="I923" s="174"/>
      <c r="J923" s="175">
        <f>ROUND(I923*H923,2)</f>
        <v>0</v>
      </c>
      <c r="K923" s="171" t="s">
        <v>1</v>
      </c>
      <c r="L923" s="176"/>
      <c r="M923" s="177" t="s">
        <v>1</v>
      </c>
      <c r="N923" s="178" t="s">
        <v>45</v>
      </c>
      <c r="P923" s="140">
        <f>O923*H923</f>
        <v>0</v>
      </c>
      <c r="Q923" s="140">
        <v>2.1000000000000001E-2</v>
      </c>
      <c r="R923" s="140">
        <f>Q923*H923</f>
        <v>2.1000000000000001E-2</v>
      </c>
      <c r="S923" s="140">
        <v>0</v>
      </c>
      <c r="T923" s="141">
        <f>S923*H923</f>
        <v>0</v>
      </c>
      <c r="AR923" s="142" t="s">
        <v>185</v>
      </c>
      <c r="AT923" s="142" t="s">
        <v>249</v>
      </c>
      <c r="AU923" s="142" t="s">
        <v>90</v>
      </c>
      <c r="AY923" s="16" t="s">
        <v>132</v>
      </c>
      <c r="BE923" s="143">
        <f>IF(N923="základní",J923,0)</f>
        <v>0</v>
      </c>
      <c r="BF923" s="143">
        <f>IF(N923="snížená",J923,0)</f>
        <v>0</v>
      </c>
      <c r="BG923" s="143">
        <f>IF(N923="zákl. přenesená",J923,0)</f>
        <v>0</v>
      </c>
      <c r="BH923" s="143">
        <f>IF(N923="sníž. přenesená",J923,0)</f>
        <v>0</v>
      </c>
      <c r="BI923" s="143">
        <f>IF(N923="nulová",J923,0)</f>
        <v>0</v>
      </c>
      <c r="BJ923" s="16" t="s">
        <v>88</v>
      </c>
      <c r="BK923" s="143">
        <f>ROUND(I923*H923,2)</f>
        <v>0</v>
      </c>
      <c r="BL923" s="16" t="s">
        <v>139</v>
      </c>
      <c r="BM923" s="142" t="s">
        <v>852</v>
      </c>
    </row>
    <row r="924" spans="2:65" s="1" customFormat="1" ht="11.25">
      <c r="B924" s="31"/>
      <c r="D924" s="144" t="s">
        <v>141</v>
      </c>
      <c r="F924" s="145" t="s">
        <v>851</v>
      </c>
      <c r="I924" s="146"/>
      <c r="L924" s="31"/>
      <c r="M924" s="147"/>
      <c r="T924" s="55"/>
      <c r="AT924" s="16" t="s">
        <v>141</v>
      </c>
      <c r="AU924" s="16" t="s">
        <v>90</v>
      </c>
    </row>
    <row r="925" spans="2:65" s="12" customFormat="1" ht="11.25">
      <c r="B925" s="148"/>
      <c r="D925" s="144" t="s">
        <v>143</v>
      </c>
      <c r="E925" s="149" t="s">
        <v>1</v>
      </c>
      <c r="F925" s="150" t="s">
        <v>485</v>
      </c>
      <c r="H925" s="149" t="s">
        <v>1</v>
      </c>
      <c r="I925" s="151"/>
      <c r="L925" s="148"/>
      <c r="M925" s="152"/>
      <c r="T925" s="153"/>
      <c r="AT925" s="149" t="s">
        <v>143</v>
      </c>
      <c r="AU925" s="149" t="s">
        <v>90</v>
      </c>
      <c r="AV925" s="12" t="s">
        <v>88</v>
      </c>
      <c r="AW925" s="12" t="s">
        <v>36</v>
      </c>
      <c r="AX925" s="12" t="s">
        <v>80</v>
      </c>
      <c r="AY925" s="149" t="s">
        <v>132</v>
      </c>
    </row>
    <row r="926" spans="2:65" s="13" customFormat="1" ht="11.25">
      <c r="B926" s="154"/>
      <c r="D926" s="144" t="s">
        <v>143</v>
      </c>
      <c r="E926" s="155" t="s">
        <v>1</v>
      </c>
      <c r="F926" s="156" t="s">
        <v>88</v>
      </c>
      <c r="H926" s="157">
        <v>1</v>
      </c>
      <c r="I926" s="158"/>
      <c r="L926" s="154"/>
      <c r="M926" s="159"/>
      <c r="T926" s="160"/>
      <c r="AT926" s="155" t="s">
        <v>143</v>
      </c>
      <c r="AU926" s="155" t="s">
        <v>90</v>
      </c>
      <c r="AV926" s="13" t="s">
        <v>90</v>
      </c>
      <c r="AW926" s="13" t="s">
        <v>36</v>
      </c>
      <c r="AX926" s="13" t="s">
        <v>80</v>
      </c>
      <c r="AY926" s="155" t="s">
        <v>132</v>
      </c>
    </row>
    <row r="927" spans="2:65" s="14" customFormat="1" ht="11.25">
      <c r="B927" s="161"/>
      <c r="D927" s="144" t="s">
        <v>143</v>
      </c>
      <c r="E927" s="162" t="s">
        <v>1</v>
      </c>
      <c r="F927" s="163" t="s">
        <v>146</v>
      </c>
      <c r="H927" s="164">
        <v>1</v>
      </c>
      <c r="I927" s="165"/>
      <c r="L927" s="161"/>
      <c r="M927" s="166"/>
      <c r="T927" s="167"/>
      <c r="AT927" s="162" t="s">
        <v>143</v>
      </c>
      <c r="AU927" s="162" t="s">
        <v>90</v>
      </c>
      <c r="AV927" s="14" t="s">
        <v>139</v>
      </c>
      <c r="AW927" s="14" t="s">
        <v>36</v>
      </c>
      <c r="AX927" s="14" t="s">
        <v>88</v>
      </c>
      <c r="AY927" s="162" t="s">
        <v>132</v>
      </c>
    </row>
    <row r="928" spans="2:65" s="1" customFormat="1" ht="24.2" customHeight="1">
      <c r="B928" s="31"/>
      <c r="C928" s="169" t="s">
        <v>853</v>
      </c>
      <c r="D928" s="169" t="s">
        <v>249</v>
      </c>
      <c r="E928" s="170" t="s">
        <v>854</v>
      </c>
      <c r="F928" s="171" t="s">
        <v>855</v>
      </c>
      <c r="G928" s="172" t="s">
        <v>257</v>
      </c>
      <c r="H928" s="173">
        <v>1</v>
      </c>
      <c r="I928" s="174"/>
      <c r="J928" s="175">
        <f>ROUND(I928*H928,2)</f>
        <v>0</v>
      </c>
      <c r="K928" s="171" t="s">
        <v>1</v>
      </c>
      <c r="L928" s="176"/>
      <c r="M928" s="177" t="s">
        <v>1</v>
      </c>
      <c r="N928" s="178" t="s">
        <v>45</v>
      </c>
      <c r="P928" s="140">
        <f>O928*H928</f>
        <v>0</v>
      </c>
      <c r="Q928" s="140">
        <v>1.9E-3</v>
      </c>
      <c r="R928" s="140">
        <f>Q928*H928</f>
        <v>1.9E-3</v>
      </c>
      <c r="S928" s="140">
        <v>0</v>
      </c>
      <c r="T928" s="141">
        <f>S928*H928</f>
        <v>0</v>
      </c>
      <c r="AR928" s="142" t="s">
        <v>185</v>
      </c>
      <c r="AT928" s="142" t="s">
        <v>249</v>
      </c>
      <c r="AU928" s="142" t="s">
        <v>90</v>
      </c>
      <c r="AY928" s="16" t="s">
        <v>132</v>
      </c>
      <c r="BE928" s="143">
        <f>IF(N928="základní",J928,0)</f>
        <v>0</v>
      </c>
      <c r="BF928" s="143">
        <f>IF(N928="snížená",J928,0)</f>
        <v>0</v>
      </c>
      <c r="BG928" s="143">
        <f>IF(N928="zákl. přenesená",J928,0)</f>
        <v>0</v>
      </c>
      <c r="BH928" s="143">
        <f>IF(N928="sníž. přenesená",J928,0)</f>
        <v>0</v>
      </c>
      <c r="BI928" s="143">
        <f>IF(N928="nulová",J928,0)</f>
        <v>0</v>
      </c>
      <c r="BJ928" s="16" t="s">
        <v>88</v>
      </c>
      <c r="BK928" s="143">
        <f>ROUND(I928*H928,2)</f>
        <v>0</v>
      </c>
      <c r="BL928" s="16" t="s">
        <v>139</v>
      </c>
      <c r="BM928" s="142" t="s">
        <v>856</v>
      </c>
    </row>
    <row r="929" spans="2:65" s="1" customFormat="1" ht="11.25">
      <c r="B929" s="31"/>
      <c r="D929" s="144" t="s">
        <v>141</v>
      </c>
      <c r="F929" s="145" t="s">
        <v>855</v>
      </c>
      <c r="I929" s="146"/>
      <c r="L929" s="31"/>
      <c r="M929" s="147"/>
      <c r="T929" s="55"/>
      <c r="AT929" s="16" t="s">
        <v>141</v>
      </c>
      <c r="AU929" s="16" t="s">
        <v>90</v>
      </c>
    </row>
    <row r="930" spans="2:65" s="12" customFormat="1" ht="11.25">
      <c r="B930" s="148"/>
      <c r="D930" s="144" t="s">
        <v>143</v>
      </c>
      <c r="E930" s="149" t="s">
        <v>1</v>
      </c>
      <c r="F930" s="150" t="s">
        <v>485</v>
      </c>
      <c r="H930" s="149" t="s">
        <v>1</v>
      </c>
      <c r="I930" s="151"/>
      <c r="L930" s="148"/>
      <c r="M930" s="152"/>
      <c r="T930" s="153"/>
      <c r="AT930" s="149" t="s">
        <v>143</v>
      </c>
      <c r="AU930" s="149" t="s">
        <v>90</v>
      </c>
      <c r="AV930" s="12" t="s">
        <v>88</v>
      </c>
      <c r="AW930" s="12" t="s">
        <v>36</v>
      </c>
      <c r="AX930" s="12" t="s">
        <v>80</v>
      </c>
      <c r="AY930" s="149" t="s">
        <v>132</v>
      </c>
    </row>
    <row r="931" spans="2:65" s="13" customFormat="1" ht="11.25">
      <c r="B931" s="154"/>
      <c r="D931" s="144" t="s">
        <v>143</v>
      </c>
      <c r="E931" s="155" t="s">
        <v>1</v>
      </c>
      <c r="F931" s="156" t="s">
        <v>88</v>
      </c>
      <c r="H931" s="157">
        <v>1</v>
      </c>
      <c r="I931" s="158"/>
      <c r="L931" s="154"/>
      <c r="M931" s="159"/>
      <c r="T931" s="160"/>
      <c r="AT931" s="155" t="s">
        <v>143</v>
      </c>
      <c r="AU931" s="155" t="s">
        <v>90</v>
      </c>
      <c r="AV931" s="13" t="s">
        <v>90</v>
      </c>
      <c r="AW931" s="13" t="s">
        <v>36</v>
      </c>
      <c r="AX931" s="13" t="s">
        <v>80</v>
      </c>
      <c r="AY931" s="155" t="s">
        <v>132</v>
      </c>
    </row>
    <row r="932" spans="2:65" s="14" customFormat="1" ht="11.25">
      <c r="B932" s="161"/>
      <c r="D932" s="144" t="s">
        <v>143</v>
      </c>
      <c r="E932" s="162" t="s">
        <v>1</v>
      </c>
      <c r="F932" s="163" t="s">
        <v>146</v>
      </c>
      <c r="H932" s="164">
        <v>1</v>
      </c>
      <c r="I932" s="165"/>
      <c r="L932" s="161"/>
      <c r="M932" s="166"/>
      <c r="T932" s="167"/>
      <c r="AT932" s="162" t="s">
        <v>143</v>
      </c>
      <c r="AU932" s="162" t="s">
        <v>90</v>
      </c>
      <c r="AV932" s="14" t="s">
        <v>139</v>
      </c>
      <c r="AW932" s="14" t="s">
        <v>36</v>
      </c>
      <c r="AX932" s="14" t="s">
        <v>88</v>
      </c>
      <c r="AY932" s="162" t="s">
        <v>132</v>
      </c>
    </row>
    <row r="933" spans="2:65" s="1" customFormat="1" ht="24.2" customHeight="1">
      <c r="B933" s="31"/>
      <c r="C933" s="131" t="s">
        <v>857</v>
      </c>
      <c r="D933" s="131" t="s">
        <v>134</v>
      </c>
      <c r="E933" s="132" t="s">
        <v>858</v>
      </c>
      <c r="F933" s="133" t="s">
        <v>859</v>
      </c>
      <c r="G933" s="134" t="s">
        <v>257</v>
      </c>
      <c r="H933" s="135">
        <v>24</v>
      </c>
      <c r="I933" s="136"/>
      <c r="J933" s="137">
        <f>ROUND(I933*H933,2)</f>
        <v>0</v>
      </c>
      <c r="K933" s="133" t="s">
        <v>138</v>
      </c>
      <c r="L933" s="31"/>
      <c r="M933" s="138" t="s">
        <v>1</v>
      </c>
      <c r="N933" s="139" t="s">
        <v>45</v>
      </c>
      <c r="P933" s="140">
        <f>O933*H933</f>
        <v>0</v>
      </c>
      <c r="Q933" s="140">
        <v>1.6000000000000001E-4</v>
      </c>
      <c r="R933" s="140">
        <f>Q933*H933</f>
        <v>3.8400000000000005E-3</v>
      </c>
      <c r="S933" s="140">
        <v>0</v>
      </c>
      <c r="T933" s="141">
        <f>S933*H933</f>
        <v>0</v>
      </c>
      <c r="AR933" s="142" t="s">
        <v>139</v>
      </c>
      <c r="AT933" s="142" t="s">
        <v>134</v>
      </c>
      <c r="AU933" s="142" t="s">
        <v>90</v>
      </c>
      <c r="AY933" s="16" t="s">
        <v>132</v>
      </c>
      <c r="BE933" s="143">
        <f>IF(N933="základní",J933,0)</f>
        <v>0</v>
      </c>
      <c r="BF933" s="143">
        <f>IF(N933="snížená",J933,0)</f>
        <v>0</v>
      </c>
      <c r="BG933" s="143">
        <f>IF(N933="zákl. přenesená",J933,0)</f>
        <v>0</v>
      </c>
      <c r="BH933" s="143">
        <f>IF(N933="sníž. přenesená",J933,0)</f>
        <v>0</v>
      </c>
      <c r="BI933" s="143">
        <f>IF(N933="nulová",J933,0)</f>
        <v>0</v>
      </c>
      <c r="BJ933" s="16" t="s">
        <v>88</v>
      </c>
      <c r="BK933" s="143">
        <f>ROUND(I933*H933,2)</f>
        <v>0</v>
      </c>
      <c r="BL933" s="16" t="s">
        <v>139</v>
      </c>
      <c r="BM933" s="142" t="s">
        <v>860</v>
      </c>
    </row>
    <row r="934" spans="2:65" s="1" customFormat="1" ht="11.25">
      <c r="B934" s="31"/>
      <c r="D934" s="144" t="s">
        <v>141</v>
      </c>
      <c r="F934" s="145" t="s">
        <v>859</v>
      </c>
      <c r="I934" s="146"/>
      <c r="L934" s="31"/>
      <c r="M934" s="147"/>
      <c r="T934" s="55"/>
      <c r="AT934" s="16" t="s">
        <v>141</v>
      </c>
      <c r="AU934" s="16" t="s">
        <v>90</v>
      </c>
    </row>
    <row r="935" spans="2:65" s="12" customFormat="1" ht="11.25">
      <c r="B935" s="148"/>
      <c r="D935" s="144" t="s">
        <v>143</v>
      </c>
      <c r="E935" s="149" t="s">
        <v>1</v>
      </c>
      <c r="F935" s="150" t="s">
        <v>861</v>
      </c>
      <c r="H935" s="149" t="s">
        <v>1</v>
      </c>
      <c r="I935" s="151"/>
      <c r="L935" s="148"/>
      <c r="M935" s="152"/>
      <c r="T935" s="153"/>
      <c r="AT935" s="149" t="s">
        <v>143</v>
      </c>
      <c r="AU935" s="149" t="s">
        <v>90</v>
      </c>
      <c r="AV935" s="12" t="s">
        <v>88</v>
      </c>
      <c r="AW935" s="12" t="s">
        <v>36</v>
      </c>
      <c r="AX935" s="12" t="s">
        <v>80</v>
      </c>
      <c r="AY935" s="149" t="s">
        <v>132</v>
      </c>
    </row>
    <row r="936" spans="2:65" s="12" customFormat="1" ht="11.25">
      <c r="B936" s="148"/>
      <c r="D936" s="144" t="s">
        <v>143</v>
      </c>
      <c r="E936" s="149" t="s">
        <v>1</v>
      </c>
      <c r="F936" s="150" t="s">
        <v>211</v>
      </c>
      <c r="H936" s="149" t="s">
        <v>1</v>
      </c>
      <c r="I936" s="151"/>
      <c r="L936" s="148"/>
      <c r="M936" s="152"/>
      <c r="T936" s="153"/>
      <c r="AT936" s="149" t="s">
        <v>143</v>
      </c>
      <c r="AU936" s="149" t="s">
        <v>90</v>
      </c>
      <c r="AV936" s="12" t="s">
        <v>88</v>
      </c>
      <c r="AW936" s="12" t="s">
        <v>36</v>
      </c>
      <c r="AX936" s="12" t="s">
        <v>80</v>
      </c>
      <c r="AY936" s="149" t="s">
        <v>132</v>
      </c>
    </row>
    <row r="937" spans="2:65" s="13" customFormat="1" ht="11.25">
      <c r="B937" s="154"/>
      <c r="D937" s="144" t="s">
        <v>143</v>
      </c>
      <c r="E937" s="155" t="s">
        <v>1</v>
      </c>
      <c r="F937" s="156" t="s">
        <v>862</v>
      </c>
      <c r="H937" s="157">
        <v>16</v>
      </c>
      <c r="I937" s="158"/>
      <c r="L937" s="154"/>
      <c r="M937" s="159"/>
      <c r="T937" s="160"/>
      <c r="AT937" s="155" t="s">
        <v>143</v>
      </c>
      <c r="AU937" s="155" t="s">
        <v>90</v>
      </c>
      <c r="AV937" s="13" t="s">
        <v>90</v>
      </c>
      <c r="AW937" s="13" t="s">
        <v>36</v>
      </c>
      <c r="AX937" s="13" t="s">
        <v>80</v>
      </c>
      <c r="AY937" s="155" t="s">
        <v>132</v>
      </c>
    </row>
    <row r="938" spans="2:65" s="12" customFormat="1" ht="11.25">
      <c r="B938" s="148"/>
      <c r="D938" s="144" t="s">
        <v>143</v>
      </c>
      <c r="E938" s="149" t="s">
        <v>1</v>
      </c>
      <c r="F938" s="150" t="s">
        <v>226</v>
      </c>
      <c r="H938" s="149" t="s">
        <v>1</v>
      </c>
      <c r="I938" s="151"/>
      <c r="L938" s="148"/>
      <c r="M938" s="152"/>
      <c r="T938" s="153"/>
      <c r="AT938" s="149" t="s">
        <v>143</v>
      </c>
      <c r="AU938" s="149" t="s">
        <v>90</v>
      </c>
      <c r="AV938" s="12" t="s">
        <v>88</v>
      </c>
      <c r="AW938" s="12" t="s">
        <v>36</v>
      </c>
      <c r="AX938" s="12" t="s">
        <v>80</v>
      </c>
      <c r="AY938" s="149" t="s">
        <v>132</v>
      </c>
    </row>
    <row r="939" spans="2:65" s="13" customFormat="1" ht="11.25">
      <c r="B939" s="154"/>
      <c r="D939" s="144" t="s">
        <v>143</v>
      </c>
      <c r="E939" s="155" t="s">
        <v>1</v>
      </c>
      <c r="F939" s="156" t="s">
        <v>139</v>
      </c>
      <c r="H939" s="157">
        <v>4</v>
      </c>
      <c r="I939" s="158"/>
      <c r="L939" s="154"/>
      <c r="M939" s="159"/>
      <c r="T939" s="160"/>
      <c r="AT939" s="155" t="s">
        <v>143</v>
      </c>
      <c r="AU939" s="155" t="s">
        <v>90</v>
      </c>
      <c r="AV939" s="13" t="s">
        <v>90</v>
      </c>
      <c r="AW939" s="13" t="s">
        <v>36</v>
      </c>
      <c r="AX939" s="13" t="s">
        <v>80</v>
      </c>
      <c r="AY939" s="155" t="s">
        <v>132</v>
      </c>
    </row>
    <row r="940" spans="2:65" s="12" customFormat="1" ht="11.25">
      <c r="B940" s="148"/>
      <c r="D940" s="144" t="s">
        <v>143</v>
      </c>
      <c r="E940" s="149" t="s">
        <v>1</v>
      </c>
      <c r="F940" s="150" t="s">
        <v>224</v>
      </c>
      <c r="H940" s="149" t="s">
        <v>1</v>
      </c>
      <c r="I940" s="151"/>
      <c r="L940" s="148"/>
      <c r="M940" s="152"/>
      <c r="T940" s="153"/>
      <c r="AT940" s="149" t="s">
        <v>143</v>
      </c>
      <c r="AU940" s="149" t="s">
        <v>90</v>
      </c>
      <c r="AV940" s="12" t="s">
        <v>88</v>
      </c>
      <c r="AW940" s="12" t="s">
        <v>36</v>
      </c>
      <c r="AX940" s="12" t="s">
        <v>80</v>
      </c>
      <c r="AY940" s="149" t="s">
        <v>132</v>
      </c>
    </row>
    <row r="941" spans="2:65" s="13" customFormat="1" ht="11.25">
      <c r="B941" s="154"/>
      <c r="D941" s="144" t="s">
        <v>143</v>
      </c>
      <c r="E941" s="155" t="s">
        <v>1</v>
      </c>
      <c r="F941" s="156" t="s">
        <v>139</v>
      </c>
      <c r="H941" s="157">
        <v>4</v>
      </c>
      <c r="I941" s="158"/>
      <c r="L941" s="154"/>
      <c r="M941" s="159"/>
      <c r="T941" s="160"/>
      <c r="AT941" s="155" t="s">
        <v>143</v>
      </c>
      <c r="AU941" s="155" t="s">
        <v>90</v>
      </c>
      <c r="AV941" s="13" t="s">
        <v>90</v>
      </c>
      <c r="AW941" s="13" t="s">
        <v>36</v>
      </c>
      <c r="AX941" s="13" t="s">
        <v>80</v>
      </c>
      <c r="AY941" s="155" t="s">
        <v>132</v>
      </c>
    </row>
    <row r="942" spans="2:65" s="14" customFormat="1" ht="11.25">
      <c r="B942" s="161"/>
      <c r="D942" s="144" t="s">
        <v>143</v>
      </c>
      <c r="E942" s="162" t="s">
        <v>1</v>
      </c>
      <c r="F942" s="163" t="s">
        <v>146</v>
      </c>
      <c r="H942" s="164">
        <v>24</v>
      </c>
      <c r="I942" s="165"/>
      <c r="L942" s="161"/>
      <c r="M942" s="166"/>
      <c r="T942" s="167"/>
      <c r="AT942" s="162" t="s">
        <v>143</v>
      </c>
      <c r="AU942" s="162" t="s">
        <v>90</v>
      </c>
      <c r="AV942" s="14" t="s">
        <v>139</v>
      </c>
      <c r="AW942" s="14" t="s">
        <v>36</v>
      </c>
      <c r="AX942" s="14" t="s">
        <v>88</v>
      </c>
      <c r="AY942" s="162" t="s">
        <v>132</v>
      </c>
    </row>
    <row r="943" spans="2:65" s="1" customFormat="1" ht="16.5" customHeight="1">
      <c r="B943" s="31"/>
      <c r="C943" s="169" t="s">
        <v>863</v>
      </c>
      <c r="D943" s="169" t="s">
        <v>249</v>
      </c>
      <c r="E943" s="170" t="s">
        <v>864</v>
      </c>
      <c r="F943" s="171" t="s">
        <v>865</v>
      </c>
      <c r="G943" s="172" t="s">
        <v>257</v>
      </c>
      <c r="H943" s="173">
        <v>24</v>
      </c>
      <c r="I943" s="174"/>
      <c r="J943" s="175">
        <f>ROUND(I943*H943,2)</f>
        <v>0</v>
      </c>
      <c r="K943" s="171" t="s">
        <v>1</v>
      </c>
      <c r="L943" s="176"/>
      <c r="M943" s="177" t="s">
        <v>1</v>
      </c>
      <c r="N943" s="178" t="s">
        <v>45</v>
      </c>
      <c r="P943" s="140">
        <f>O943*H943</f>
        <v>0</v>
      </c>
      <c r="Q943" s="140">
        <v>0.01</v>
      </c>
      <c r="R943" s="140">
        <f>Q943*H943</f>
        <v>0.24</v>
      </c>
      <c r="S943" s="140">
        <v>0</v>
      </c>
      <c r="T943" s="141">
        <f>S943*H943</f>
        <v>0</v>
      </c>
      <c r="AR943" s="142" t="s">
        <v>185</v>
      </c>
      <c r="AT943" s="142" t="s">
        <v>249</v>
      </c>
      <c r="AU943" s="142" t="s">
        <v>90</v>
      </c>
      <c r="AY943" s="16" t="s">
        <v>132</v>
      </c>
      <c r="BE943" s="143">
        <f>IF(N943="základní",J943,0)</f>
        <v>0</v>
      </c>
      <c r="BF943" s="143">
        <f>IF(N943="snížená",J943,0)</f>
        <v>0</v>
      </c>
      <c r="BG943" s="143">
        <f>IF(N943="zákl. přenesená",J943,0)</f>
        <v>0</v>
      </c>
      <c r="BH943" s="143">
        <f>IF(N943="sníž. přenesená",J943,0)</f>
        <v>0</v>
      </c>
      <c r="BI943" s="143">
        <f>IF(N943="nulová",J943,0)</f>
        <v>0</v>
      </c>
      <c r="BJ943" s="16" t="s">
        <v>88</v>
      </c>
      <c r="BK943" s="143">
        <f>ROUND(I943*H943,2)</f>
        <v>0</v>
      </c>
      <c r="BL943" s="16" t="s">
        <v>139</v>
      </c>
      <c r="BM943" s="142" t="s">
        <v>866</v>
      </c>
    </row>
    <row r="944" spans="2:65" s="1" customFormat="1" ht="11.25">
      <c r="B944" s="31"/>
      <c r="D944" s="144" t="s">
        <v>141</v>
      </c>
      <c r="F944" s="145" t="s">
        <v>867</v>
      </c>
      <c r="I944" s="146"/>
      <c r="L944" s="31"/>
      <c r="M944" s="147"/>
      <c r="T944" s="55"/>
      <c r="AT944" s="16" t="s">
        <v>141</v>
      </c>
      <c r="AU944" s="16" t="s">
        <v>90</v>
      </c>
    </row>
    <row r="945" spans="2:65" s="12" customFormat="1" ht="11.25">
      <c r="B945" s="148"/>
      <c r="D945" s="144" t="s">
        <v>143</v>
      </c>
      <c r="E945" s="149" t="s">
        <v>1</v>
      </c>
      <c r="F945" s="150" t="s">
        <v>861</v>
      </c>
      <c r="H945" s="149" t="s">
        <v>1</v>
      </c>
      <c r="I945" s="151"/>
      <c r="L945" s="148"/>
      <c r="M945" s="152"/>
      <c r="T945" s="153"/>
      <c r="AT945" s="149" t="s">
        <v>143</v>
      </c>
      <c r="AU945" s="149" t="s">
        <v>90</v>
      </c>
      <c r="AV945" s="12" t="s">
        <v>88</v>
      </c>
      <c r="AW945" s="12" t="s">
        <v>36</v>
      </c>
      <c r="AX945" s="12" t="s">
        <v>80</v>
      </c>
      <c r="AY945" s="149" t="s">
        <v>132</v>
      </c>
    </row>
    <row r="946" spans="2:65" s="12" customFormat="1" ht="11.25">
      <c r="B946" s="148"/>
      <c r="D946" s="144" t="s">
        <v>143</v>
      </c>
      <c r="E946" s="149" t="s">
        <v>1</v>
      </c>
      <c r="F946" s="150" t="s">
        <v>211</v>
      </c>
      <c r="H946" s="149" t="s">
        <v>1</v>
      </c>
      <c r="I946" s="151"/>
      <c r="L946" s="148"/>
      <c r="M946" s="152"/>
      <c r="T946" s="153"/>
      <c r="AT946" s="149" t="s">
        <v>143</v>
      </c>
      <c r="AU946" s="149" t="s">
        <v>90</v>
      </c>
      <c r="AV946" s="12" t="s">
        <v>88</v>
      </c>
      <c r="AW946" s="12" t="s">
        <v>36</v>
      </c>
      <c r="AX946" s="12" t="s">
        <v>80</v>
      </c>
      <c r="AY946" s="149" t="s">
        <v>132</v>
      </c>
    </row>
    <row r="947" spans="2:65" s="13" customFormat="1" ht="11.25">
      <c r="B947" s="154"/>
      <c r="D947" s="144" t="s">
        <v>143</v>
      </c>
      <c r="E947" s="155" t="s">
        <v>1</v>
      </c>
      <c r="F947" s="156" t="s">
        <v>862</v>
      </c>
      <c r="H947" s="157">
        <v>16</v>
      </c>
      <c r="I947" s="158"/>
      <c r="L947" s="154"/>
      <c r="M947" s="159"/>
      <c r="T947" s="160"/>
      <c r="AT947" s="155" t="s">
        <v>143</v>
      </c>
      <c r="AU947" s="155" t="s">
        <v>90</v>
      </c>
      <c r="AV947" s="13" t="s">
        <v>90</v>
      </c>
      <c r="AW947" s="13" t="s">
        <v>36</v>
      </c>
      <c r="AX947" s="13" t="s">
        <v>80</v>
      </c>
      <c r="AY947" s="155" t="s">
        <v>132</v>
      </c>
    </row>
    <row r="948" spans="2:65" s="12" customFormat="1" ht="11.25">
      <c r="B948" s="148"/>
      <c r="D948" s="144" t="s">
        <v>143</v>
      </c>
      <c r="E948" s="149" t="s">
        <v>1</v>
      </c>
      <c r="F948" s="150" t="s">
        <v>226</v>
      </c>
      <c r="H948" s="149" t="s">
        <v>1</v>
      </c>
      <c r="I948" s="151"/>
      <c r="L948" s="148"/>
      <c r="M948" s="152"/>
      <c r="T948" s="153"/>
      <c r="AT948" s="149" t="s">
        <v>143</v>
      </c>
      <c r="AU948" s="149" t="s">
        <v>90</v>
      </c>
      <c r="AV948" s="12" t="s">
        <v>88</v>
      </c>
      <c r="AW948" s="12" t="s">
        <v>36</v>
      </c>
      <c r="AX948" s="12" t="s">
        <v>80</v>
      </c>
      <c r="AY948" s="149" t="s">
        <v>132</v>
      </c>
    </row>
    <row r="949" spans="2:65" s="13" customFormat="1" ht="11.25">
      <c r="B949" s="154"/>
      <c r="D949" s="144" t="s">
        <v>143</v>
      </c>
      <c r="E949" s="155" t="s">
        <v>1</v>
      </c>
      <c r="F949" s="156" t="s">
        <v>139</v>
      </c>
      <c r="H949" s="157">
        <v>4</v>
      </c>
      <c r="I949" s="158"/>
      <c r="L949" s="154"/>
      <c r="M949" s="159"/>
      <c r="T949" s="160"/>
      <c r="AT949" s="155" t="s">
        <v>143</v>
      </c>
      <c r="AU949" s="155" t="s">
        <v>90</v>
      </c>
      <c r="AV949" s="13" t="s">
        <v>90</v>
      </c>
      <c r="AW949" s="13" t="s">
        <v>36</v>
      </c>
      <c r="AX949" s="13" t="s">
        <v>80</v>
      </c>
      <c r="AY949" s="155" t="s">
        <v>132</v>
      </c>
    </row>
    <row r="950" spans="2:65" s="12" customFormat="1" ht="11.25">
      <c r="B950" s="148"/>
      <c r="D950" s="144" t="s">
        <v>143</v>
      </c>
      <c r="E950" s="149" t="s">
        <v>1</v>
      </c>
      <c r="F950" s="150" t="s">
        <v>224</v>
      </c>
      <c r="H950" s="149" t="s">
        <v>1</v>
      </c>
      <c r="I950" s="151"/>
      <c r="L950" s="148"/>
      <c r="M950" s="152"/>
      <c r="T950" s="153"/>
      <c r="AT950" s="149" t="s">
        <v>143</v>
      </c>
      <c r="AU950" s="149" t="s">
        <v>90</v>
      </c>
      <c r="AV950" s="12" t="s">
        <v>88</v>
      </c>
      <c r="AW950" s="12" t="s">
        <v>36</v>
      </c>
      <c r="AX950" s="12" t="s">
        <v>80</v>
      </c>
      <c r="AY950" s="149" t="s">
        <v>132</v>
      </c>
    </row>
    <row r="951" spans="2:65" s="13" customFormat="1" ht="11.25">
      <c r="B951" s="154"/>
      <c r="D951" s="144" t="s">
        <v>143</v>
      </c>
      <c r="E951" s="155" t="s">
        <v>1</v>
      </c>
      <c r="F951" s="156" t="s">
        <v>139</v>
      </c>
      <c r="H951" s="157">
        <v>4</v>
      </c>
      <c r="I951" s="158"/>
      <c r="L951" s="154"/>
      <c r="M951" s="159"/>
      <c r="T951" s="160"/>
      <c r="AT951" s="155" t="s">
        <v>143</v>
      </c>
      <c r="AU951" s="155" t="s">
        <v>90</v>
      </c>
      <c r="AV951" s="13" t="s">
        <v>90</v>
      </c>
      <c r="AW951" s="13" t="s">
        <v>36</v>
      </c>
      <c r="AX951" s="13" t="s">
        <v>80</v>
      </c>
      <c r="AY951" s="155" t="s">
        <v>132</v>
      </c>
    </row>
    <row r="952" spans="2:65" s="14" customFormat="1" ht="11.25">
      <c r="B952" s="161"/>
      <c r="D952" s="144" t="s">
        <v>143</v>
      </c>
      <c r="E952" s="162" t="s">
        <v>1</v>
      </c>
      <c r="F952" s="163" t="s">
        <v>146</v>
      </c>
      <c r="H952" s="164">
        <v>24</v>
      </c>
      <c r="I952" s="165"/>
      <c r="L952" s="161"/>
      <c r="M952" s="166"/>
      <c r="T952" s="167"/>
      <c r="AT952" s="162" t="s">
        <v>143</v>
      </c>
      <c r="AU952" s="162" t="s">
        <v>90</v>
      </c>
      <c r="AV952" s="14" t="s">
        <v>139</v>
      </c>
      <c r="AW952" s="14" t="s">
        <v>36</v>
      </c>
      <c r="AX952" s="14" t="s">
        <v>88</v>
      </c>
      <c r="AY952" s="162" t="s">
        <v>132</v>
      </c>
    </row>
    <row r="953" spans="2:65" s="1" customFormat="1" ht="16.5" customHeight="1">
      <c r="B953" s="31"/>
      <c r="C953" s="169" t="s">
        <v>868</v>
      </c>
      <c r="D953" s="169" t="s">
        <v>249</v>
      </c>
      <c r="E953" s="170" t="s">
        <v>869</v>
      </c>
      <c r="F953" s="171" t="s">
        <v>870</v>
      </c>
      <c r="G953" s="172" t="s">
        <v>257</v>
      </c>
      <c r="H953" s="173">
        <v>6</v>
      </c>
      <c r="I953" s="174"/>
      <c r="J953" s="175">
        <f>ROUND(I953*H953,2)</f>
        <v>0</v>
      </c>
      <c r="K953" s="171" t="s">
        <v>138</v>
      </c>
      <c r="L953" s="176"/>
      <c r="M953" s="177" t="s">
        <v>1</v>
      </c>
      <c r="N953" s="178" t="s">
        <v>45</v>
      </c>
      <c r="P953" s="140">
        <f>O953*H953</f>
        <v>0</v>
      </c>
      <c r="Q953" s="140">
        <v>1E-4</v>
      </c>
      <c r="R953" s="140">
        <f>Q953*H953</f>
        <v>6.0000000000000006E-4</v>
      </c>
      <c r="S953" s="140">
        <v>0</v>
      </c>
      <c r="T953" s="141">
        <f>S953*H953</f>
        <v>0</v>
      </c>
      <c r="AR953" s="142" t="s">
        <v>185</v>
      </c>
      <c r="AT953" s="142" t="s">
        <v>249</v>
      </c>
      <c r="AU953" s="142" t="s">
        <v>90</v>
      </c>
      <c r="AY953" s="16" t="s">
        <v>132</v>
      </c>
      <c r="BE953" s="143">
        <f>IF(N953="základní",J953,0)</f>
        <v>0</v>
      </c>
      <c r="BF953" s="143">
        <f>IF(N953="snížená",J953,0)</f>
        <v>0</v>
      </c>
      <c r="BG953" s="143">
        <f>IF(N953="zákl. přenesená",J953,0)</f>
        <v>0</v>
      </c>
      <c r="BH953" s="143">
        <f>IF(N953="sníž. přenesená",J953,0)</f>
        <v>0</v>
      </c>
      <c r="BI953" s="143">
        <f>IF(N953="nulová",J953,0)</f>
        <v>0</v>
      </c>
      <c r="BJ953" s="16" t="s">
        <v>88</v>
      </c>
      <c r="BK953" s="143">
        <f>ROUND(I953*H953,2)</f>
        <v>0</v>
      </c>
      <c r="BL953" s="16" t="s">
        <v>139</v>
      </c>
      <c r="BM953" s="142" t="s">
        <v>871</v>
      </c>
    </row>
    <row r="954" spans="2:65" s="1" customFormat="1" ht="19.5">
      <c r="B954" s="31"/>
      <c r="D954" s="144" t="s">
        <v>141</v>
      </c>
      <c r="F954" s="145" t="s">
        <v>872</v>
      </c>
      <c r="I954" s="146"/>
      <c r="L954" s="31"/>
      <c r="M954" s="147"/>
      <c r="T954" s="55"/>
      <c r="AT954" s="16" t="s">
        <v>141</v>
      </c>
      <c r="AU954" s="16" t="s">
        <v>90</v>
      </c>
    </row>
    <row r="955" spans="2:65" s="12" customFormat="1" ht="11.25">
      <c r="B955" s="148"/>
      <c r="D955" s="144" t="s">
        <v>143</v>
      </c>
      <c r="E955" s="149" t="s">
        <v>1</v>
      </c>
      <c r="F955" s="150" t="s">
        <v>861</v>
      </c>
      <c r="H955" s="149" t="s">
        <v>1</v>
      </c>
      <c r="I955" s="151"/>
      <c r="L955" s="148"/>
      <c r="M955" s="152"/>
      <c r="T955" s="153"/>
      <c r="AT955" s="149" t="s">
        <v>143</v>
      </c>
      <c r="AU955" s="149" t="s">
        <v>90</v>
      </c>
      <c r="AV955" s="12" t="s">
        <v>88</v>
      </c>
      <c r="AW955" s="12" t="s">
        <v>36</v>
      </c>
      <c r="AX955" s="12" t="s">
        <v>80</v>
      </c>
      <c r="AY955" s="149" t="s">
        <v>132</v>
      </c>
    </row>
    <row r="956" spans="2:65" s="12" customFormat="1" ht="11.25">
      <c r="B956" s="148"/>
      <c r="D956" s="144" t="s">
        <v>143</v>
      </c>
      <c r="E956" s="149" t="s">
        <v>1</v>
      </c>
      <c r="F956" s="150" t="s">
        <v>211</v>
      </c>
      <c r="H956" s="149" t="s">
        <v>1</v>
      </c>
      <c r="I956" s="151"/>
      <c r="L956" s="148"/>
      <c r="M956" s="152"/>
      <c r="T956" s="153"/>
      <c r="AT956" s="149" t="s">
        <v>143</v>
      </c>
      <c r="AU956" s="149" t="s">
        <v>90</v>
      </c>
      <c r="AV956" s="12" t="s">
        <v>88</v>
      </c>
      <c r="AW956" s="12" t="s">
        <v>36</v>
      </c>
      <c r="AX956" s="12" t="s">
        <v>80</v>
      </c>
      <c r="AY956" s="149" t="s">
        <v>132</v>
      </c>
    </row>
    <row r="957" spans="2:65" s="13" customFormat="1" ht="11.25">
      <c r="B957" s="154"/>
      <c r="D957" s="144" t="s">
        <v>143</v>
      </c>
      <c r="E957" s="155" t="s">
        <v>1</v>
      </c>
      <c r="F957" s="156" t="s">
        <v>139</v>
      </c>
      <c r="H957" s="157">
        <v>4</v>
      </c>
      <c r="I957" s="158"/>
      <c r="L957" s="154"/>
      <c r="M957" s="159"/>
      <c r="T957" s="160"/>
      <c r="AT957" s="155" t="s">
        <v>143</v>
      </c>
      <c r="AU957" s="155" t="s">
        <v>90</v>
      </c>
      <c r="AV957" s="13" t="s">
        <v>90</v>
      </c>
      <c r="AW957" s="13" t="s">
        <v>36</v>
      </c>
      <c r="AX957" s="13" t="s">
        <v>80</v>
      </c>
      <c r="AY957" s="155" t="s">
        <v>132</v>
      </c>
    </row>
    <row r="958" spans="2:65" s="12" customFormat="1" ht="11.25">
      <c r="B958" s="148"/>
      <c r="D958" s="144" t="s">
        <v>143</v>
      </c>
      <c r="E958" s="149" t="s">
        <v>1</v>
      </c>
      <c r="F958" s="150" t="s">
        <v>226</v>
      </c>
      <c r="H958" s="149" t="s">
        <v>1</v>
      </c>
      <c r="I958" s="151"/>
      <c r="L958" s="148"/>
      <c r="M958" s="152"/>
      <c r="T958" s="153"/>
      <c r="AT958" s="149" t="s">
        <v>143</v>
      </c>
      <c r="AU958" s="149" t="s">
        <v>90</v>
      </c>
      <c r="AV958" s="12" t="s">
        <v>88</v>
      </c>
      <c r="AW958" s="12" t="s">
        <v>36</v>
      </c>
      <c r="AX958" s="12" t="s">
        <v>80</v>
      </c>
      <c r="AY958" s="149" t="s">
        <v>132</v>
      </c>
    </row>
    <row r="959" spans="2:65" s="13" customFormat="1" ht="11.25">
      <c r="B959" s="154"/>
      <c r="D959" s="144" t="s">
        <v>143</v>
      </c>
      <c r="E959" s="155" t="s">
        <v>1</v>
      </c>
      <c r="F959" s="156" t="s">
        <v>88</v>
      </c>
      <c r="H959" s="157">
        <v>1</v>
      </c>
      <c r="I959" s="158"/>
      <c r="L959" s="154"/>
      <c r="M959" s="159"/>
      <c r="T959" s="160"/>
      <c r="AT959" s="155" t="s">
        <v>143</v>
      </c>
      <c r="AU959" s="155" t="s">
        <v>90</v>
      </c>
      <c r="AV959" s="13" t="s">
        <v>90</v>
      </c>
      <c r="AW959" s="13" t="s">
        <v>36</v>
      </c>
      <c r="AX959" s="13" t="s">
        <v>80</v>
      </c>
      <c r="AY959" s="155" t="s">
        <v>132</v>
      </c>
    </row>
    <row r="960" spans="2:65" s="12" customFormat="1" ht="11.25">
      <c r="B960" s="148"/>
      <c r="D960" s="144" t="s">
        <v>143</v>
      </c>
      <c r="E960" s="149" t="s">
        <v>1</v>
      </c>
      <c r="F960" s="150" t="s">
        <v>224</v>
      </c>
      <c r="H960" s="149" t="s">
        <v>1</v>
      </c>
      <c r="I960" s="151"/>
      <c r="L960" s="148"/>
      <c r="M960" s="152"/>
      <c r="T960" s="153"/>
      <c r="AT960" s="149" t="s">
        <v>143</v>
      </c>
      <c r="AU960" s="149" t="s">
        <v>90</v>
      </c>
      <c r="AV960" s="12" t="s">
        <v>88</v>
      </c>
      <c r="AW960" s="12" t="s">
        <v>36</v>
      </c>
      <c r="AX960" s="12" t="s">
        <v>80</v>
      </c>
      <c r="AY960" s="149" t="s">
        <v>132</v>
      </c>
    </row>
    <row r="961" spans="2:65" s="13" customFormat="1" ht="11.25">
      <c r="B961" s="154"/>
      <c r="D961" s="144" t="s">
        <v>143</v>
      </c>
      <c r="E961" s="155" t="s">
        <v>1</v>
      </c>
      <c r="F961" s="156" t="s">
        <v>88</v>
      </c>
      <c r="H961" s="157">
        <v>1</v>
      </c>
      <c r="I961" s="158"/>
      <c r="L961" s="154"/>
      <c r="M961" s="159"/>
      <c r="T961" s="160"/>
      <c r="AT961" s="155" t="s">
        <v>143</v>
      </c>
      <c r="AU961" s="155" t="s">
        <v>90</v>
      </c>
      <c r="AV961" s="13" t="s">
        <v>90</v>
      </c>
      <c r="AW961" s="13" t="s">
        <v>36</v>
      </c>
      <c r="AX961" s="13" t="s">
        <v>80</v>
      </c>
      <c r="AY961" s="155" t="s">
        <v>132</v>
      </c>
    </row>
    <row r="962" spans="2:65" s="14" customFormat="1" ht="11.25">
      <c r="B962" s="161"/>
      <c r="D962" s="144" t="s">
        <v>143</v>
      </c>
      <c r="E962" s="162" t="s">
        <v>1</v>
      </c>
      <c r="F962" s="163" t="s">
        <v>146</v>
      </c>
      <c r="H962" s="164">
        <v>6</v>
      </c>
      <c r="I962" s="165"/>
      <c r="L962" s="161"/>
      <c r="M962" s="166"/>
      <c r="T962" s="167"/>
      <c r="AT962" s="162" t="s">
        <v>143</v>
      </c>
      <c r="AU962" s="162" t="s">
        <v>90</v>
      </c>
      <c r="AV962" s="14" t="s">
        <v>139</v>
      </c>
      <c r="AW962" s="14" t="s">
        <v>36</v>
      </c>
      <c r="AX962" s="14" t="s">
        <v>88</v>
      </c>
      <c r="AY962" s="162" t="s">
        <v>132</v>
      </c>
    </row>
    <row r="963" spans="2:65" s="1" customFormat="1" ht="21.75" customHeight="1">
      <c r="B963" s="31"/>
      <c r="C963" s="131" t="s">
        <v>873</v>
      </c>
      <c r="D963" s="131" t="s">
        <v>134</v>
      </c>
      <c r="E963" s="132" t="s">
        <v>874</v>
      </c>
      <c r="F963" s="133" t="s">
        <v>875</v>
      </c>
      <c r="G963" s="134" t="s">
        <v>165</v>
      </c>
      <c r="H963" s="135">
        <v>398</v>
      </c>
      <c r="I963" s="136"/>
      <c r="J963" s="137">
        <f>ROUND(I963*H963,2)</f>
        <v>0</v>
      </c>
      <c r="K963" s="133" t="s">
        <v>409</v>
      </c>
      <c r="L963" s="31"/>
      <c r="M963" s="138" t="s">
        <v>1</v>
      </c>
      <c r="N963" s="139" t="s">
        <v>45</v>
      </c>
      <c r="P963" s="140">
        <f>O963*H963</f>
        <v>0</v>
      </c>
      <c r="Q963" s="140">
        <v>1.9000000000000001E-4</v>
      </c>
      <c r="R963" s="140">
        <f>Q963*H963</f>
        <v>7.5620000000000007E-2</v>
      </c>
      <c r="S963" s="140">
        <v>0</v>
      </c>
      <c r="T963" s="141">
        <f>S963*H963</f>
        <v>0</v>
      </c>
      <c r="AR963" s="142" t="s">
        <v>139</v>
      </c>
      <c r="AT963" s="142" t="s">
        <v>134</v>
      </c>
      <c r="AU963" s="142" t="s">
        <v>90</v>
      </c>
      <c r="AY963" s="16" t="s">
        <v>132</v>
      </c>
      <c r="BE963" s="143">
        <f>IF(N963="základní",J963,0)</f>
        <v>0</v>
      </c>
      <c r="BF963" s="143">
        <f>IF(N963="snížená",J963,0)</f>
        <v>0</v>
      </c>
      <c r="BG963" s="143">
        <f>IF(N963="zákl. přenesená",J963,0)</f>
        <v>0</v>
      </c>
      <c r="BH963" s="143">
        <f>IF(N963="sníž. přenesená",J963,0)</f>
        <v>0</v>
      </c>
      <c r="BI963" s="143">
        <f>IF(N963="nulová",J963,0)</f>
        <v>0</v>
      </c>
      <c r="BJ963" s="16" t="s">
        <v>88</v>
      </c>
      <c r="BK963" s="143">
        <f>ROUND(I963*H963,2)</f>
        <v>0</v>
      </c>
      <c r="BL963" s="16" t="s">
        <v>139</v>
      </c>
      <c r="BM963" s="142" t="s">
        <v>876</v>
      </c>
    </row>
    <row r="964" spans="2:65" s="1" customFormat="1" ht="11.25">
      <c r="B964" s="31"/>
      <c r="D964" s="144" t="s">
        <v>141</v>
      </c>
      <c r="F964" s="145" t="s">
        <v>877</v>
      </c>
      <c r="I964" s="146"/>
      <c r="L964" s="31"/>
      <c r="M964" s="147"/>
      <c r="T964" s="55"/>
      <c r="AT964" s="16" t="s">
        <v>141</v>
      </c>
      <c r="AU964" s="16" t="s">
        <v>90</v>
      </c>
    </row>
    <row r="965" spans="2:65" s="12" customFormat="1" ht="11.25">
      <c r="B965" s="148"/>
      <c r="D965" s="144" t="s">
        <v>143</v>
      </c>
      <c r="E965" s="149" t="s">
        <v>1</v>
      </c>
      <c r="F965" s="150" t="s">
        <v>878</v>
      </c>
      <c r="H965" s="149" t="s">
        <v>1</v>
      </c>
      <c r="I965" s="151"/>
      <c r="L965" s="148"/>
      <c r="M965" s="152"/>
      <c r="T965" s="153"/>
      <c r="AT965" s="149" t="s">
        <v>143</v>
      </c>
      <c r="AU965" s="149" t="s">
        <v>90</v>
      </c>
      <c r="AV965" s="12" t="s">
        <v>88</v>
      </c>
      <c r="AW965" s="12" t="s">
        <v>36</v>
      </c>
      <c r="AX965" s="12" t="s">
        <v>80</v>
      </c>
      <c r="AY965" s="149" t="s">
        <v>132</v>
      </c>
    </row>
    <row r="966" spans="2:65" s="13" customFormat="1" ht="11.25">
      <c r="B966" s="154"/>
      <c r="D966" s="144" t="s">
        <v>143</v>
      </c>
      <c r="E966" s="155" t="s">
        <v>1</v>
      </c>
      <c r="F966" s="156" t="s">
        <v>879</v>
      </c>
      <c r="H966" s="157">
        <v>398</v>
      </c>
      <c r="I966" s="158"/>
      <c r="L966" s="154"/>
      <c r="M966" s="159"/>
      <c r="T966" s="160"/>
      <c r="AT966" s="155" t="s">
        <v>143</v>
      </c>
      <c r="AU966" s="155" t="s">
        <v>90</v>
      </c>
      <c r="AV966" s="13" t="s">
        <v>90</v>
      </c>
      <c r="AW966" s="13" t="s">
        <v>36</v>
      </c>
      <c r="AX966" s="13" t="s">
        <v>80</v>
      </c>
      <c r="AY966" s="155" t="s">
        <v>132</v>
      </c>
    </row>
    <row r="967" spans="2:65" s="14" customFormat="1" ht="11.25">
      <c r="B967" s="161"/>
      <c r="D967" s="144" t="s">
        <v>143</v>
      </c>
      <c r="E967" s="162" t="s">
        <v>1</v>
      </c>
      <c r="F967" s="163" t="s">
        <v>146</v>
      </c>
      <c r="H967" s="164">
        <v>398</v>
      </c>
      <c r="I967" s="165"/>
      <c r="L967" s="161"/>
      <c r="M967" s="166"/>
      <c r="T967" s="167"/>
      <c r="AT967" s="162" t="s">
        <v>143</v>
      </c>
      <c r="AU967" s="162" t="s">
        <v>90</v>
      </c>
      <c r="AV967" s="14" t="s">
        <v>139</v>
      </c>
      <c r="AW967" s="14" t="s">
        <v>36</v>
      </c>
      <c r="AX967" s="14" t="s">
        <v>88</v>
      </c>
      <c r="AY967" s="162" t="s">
        <v>132</v>
      </c>
    </row>
    <row r="968" spans="2:65" s="1" customFormat="1" ht="24.2" customHeight="1">
      <c r="B968" s="31"/>
      <c r="C968" s="131" t="s">
        <v>880</v>
      </c>
      <c r="D968" s="131" t="s">
        <v>134</v>
      </c>
      <c r="E968" s="132" t="s">
        <v>881</v>
      </c>
      <c r="F968" s="133" t="s">
        <v>882</v>
      </c>
      <c r="G968" s="134" t="s">
        <v>165</v>
      </c>
      <c r="H968" s="135">
        <v>318</v>
      </c>
      <c r="I968" s="136"/>
      <c r="J968" s="137">
        <f>ROUND(I968*H968,2)</f>
        <v>0</v>
      </c>
      <c r="K968" s="133" t="s">
        <v>138</v>
      </c>
      <c r="L968" s="31"/>
      <c r="M968" s="138" t="s">
        <v>1</v>
      </c>
      <c r="N968" s="139" t="s">
        <v>45</v>
      </c>
      <c r="P968" s="140">
        <f>O968*H968</f>
        <v>0</v>
      </c>
      <c r="Q968" s="140">
        <v>1.2999999999999999E-4</v>
      </c>
      <c r="R968" s="140">
        <f>Q968*H968</f>
        <v>4.1339999999999995E-2</v>
      </c>
      <c r="S968" s="140">
        <v>0</v>
      </c>
      <c r="T968" s="141">
        <f>S968*H968</f>
        <v>0</v>
      </c>
      <c r="AR968" s="142" t="s">
        <v>139</v>
      </c>
      <c r="AT968" s="142" t="s">
        <v>134</v>
      </c>
      <c r="AU968" s="142" t="s">
        <v>90</v>
      </c>
      <c r="AY968" s="16" t="s">
        <v>132</v>
      </c>
      <c r="BE968" s="143">
        <f>IF(N968="základní",J968,0)</f>
        <v>0</v>
      </c>
      <c r="BF968" s="143">
        <f>IF(N968="snížená",J968,0)</f>
        <v>0</v>
      </c>
      <c r="BG968" s="143">
        <f>IF(N968="zákl. přenesená",J968,0)</f>
        <v>0</v>
      </c>
      <c r="BH968" s="143">
        <f>IF(N968="sníž. přenesená",J968,0)</f>
        <v>0</v>
      </c>
      <c r="BI968" s="143">
        <f>IF(N968="nulová",J968,0)</f>
        <v>0</v>
      </c>
      <c r="BJ968" s="16" t="s">
        <v>88</v>
      </c>
      <c r="BK968" s="143">
        <f>ROUND(I968*H968,2)</f>
        <v>0</v>
      </c>
      <c r="BL968" s="16" t="s">
        <v>139</v>
      </c>
      <c r="BM968" s="142" t="s">
        <v>883</v>
      </c>
    </row>
    <row r="969" spans="2:65" s="1" customFormat="1" ht="11.25">
      <c r="B969" s="31"/>
      <c r="D969" s="144" t="s">
        <v>141</v>
      </c>
      <c r="F969" s="145" t="s">
        <v>884</v>
      </c>
      <c r="I969" s="146"/>
      <c r="L969" s="31"/>
      <c r="M969" s="147"/>
      <c r="T969" s="55"/>
      <c r="AT969" s="16" t="s">
        <v>141</v>
      </c>
      <c r="AU969" s="16" t="s">
        <v>90</v>
      </c>
    </row>
    <row r="970" spans="2:65" s="12" customFormat="1" ht="11.25">
      <c r="B970" s="148"/>
      <c r="D970" s="144" t="s">
        <v>143</v>
      </c>
      <c r="E970" s="149" t="s">
        <v>1</v>
      </c>
      <c r="F970" s="150" t="s">
        <v>878</v>
      </c>
      <c r="H970" s="149" t="s">
        <v>1</v>
      </c>
      <c r="I970" s="151"/>
      <c r="L970" s="148"/>
      <c r="M970" s="152"/>
      <c r="T970" s="153"/>
      <c r="AT970" s="149" t="s">
        <v>143</v>
      </c>
      <c r="AU970" s="149" t="s">
        <v>90</v>
      </c>
      <c r="AV970" s="12" t="s">
        <v>88</v>
      </c>
      <c r="AW970" s="12" t="s">
        <v>36</v>
      </c>
      <c r="AX970" s="12" t="s">
        <v>80</v>
      </c>
      <c r="AY970" s="149" t="s">
        <v>132</v>
      </c>
    </row>
    <row r="971" spans="2:65" s="13" customFormat="1" ht="11.25">
      <c r="B971" s="154"/>
      <c r="D971" s="144" t="s">
        <v>143</v>
      </c>
      <c r="E971" s="155" t="s">
        <v>1</v>
      </c>
      <c r="F971" s="156" t="s">
        <v>885</v>
      </c>
      <c r="H971" s="157">
        <v>318</v>
      </c>
      <c r="I971" s="158"/>
      <c r="L971" s="154"/>
      <c r="M971" s="159"/>
      <c r="T971" s="160"/>
      <c r="AT971" s="155" t="s">
        <v>143</v>
      </c>
      <c r="AU971" s="155" t="s">
        <v>90</v>
      </c>
      <c r="AV971" s="13" t="s">
        <v>90</v>
      </c>
      <c r="AW971" s="13" t="s">
        <v>36</v>
      </c>
      <c r="AX971" s="13" t="s">
        <v>80</v>
      </c>
      <c r="AY971" s="155" t="s">
        <v>132</v>
      </c>
    </row>
    <row r="972" spans="2:65" s="14" customFormat="1" ht="11.25">
      <c r="B972" s="161"/>
      <c r="D972" s="144" t="s">
        <v>143</v>
      </c>
      <c r="E972" s="162" t="s">
        <v>1</v>
      </c>
      <c r="F972" s="163" t="s">
        <v>146</v>
      </c>
      <c r="H972" s="164">
        <v>318</v>
      </c>
      <c r="I972" s="165"/>
      <c r="L972" s="161"/>
      <c r="M972" s="166"/>
      <c r="T972" s="167"/>
      <c r="AT972" s="162" t="s">
        <v>143</v>
      </c>
      <c r="AU972" s="162" t="s">
        <v>90</v>
      </c>
      <c r="AV972" s="14" t="s">
        <v>139</v>
      </c>
      <c r="AW972" s="14" t="s">
        <v>36</v>
      </c>
      <c r="AX972" s="14" t="s">
        <v>88</v>
      </c>
      <c r="AY972" s="162" t="s">
        <v>132</v>
      </c>
    </row>
    <row r="973" spans="2:65" s="1" customFormat="1" ht="21.75" customHeight="1">
      <c r="B973" s="31"/>
      <c r="C973" s="169" t="s">
        <v>886</v>
      </c>
      <c r="D973" s="169" t="s">
        <v>249</v>
      </c>
      <c r="E973" s="170" t="s">
        <v>887</v>
      </c>
      <c r="F973" s="171" t="s">
        <v>888</v>
      </c>
      <c r="G973" s="172" t="s">
        <v>889</v>
      </c>
      <c r="H973" s="173">
        <v>1</v>
      </c>
      <c r="I973" s="174"/>
      <c r="J973" s="175">
        <f>ROUND(I973*H973,2)</f>
        <v>0</v>
      </c>
      <c r="K973" s="171" t="s">
        <v>1</v>
      </c>
      <c r="L973" s="176"/>
      <c r="M973" s="177" t="s">
        <v>1</v>
      </c>
      <c r="N973" s="178" t="s">
        <v>45</v>
      </c>
      <c r="P973" s="140">
        <f>O973*H973</f>
        <v>0</v>
      </c>
      <c r="Q973" s="140">
        <v>0.02</v>
      </c>
      <c r="R973" s="140">
        <f>Q973*H973</f>
        <v>0.02</v>
      </c>
      <c r="S973" s="140">
        <v>0</v>
      </c>
      <c r="T973" s="141">
        <f>S973*H973</f>
        <v>0</v>
      </c>
      <c r="AR973" s="142" t="s">
        <v>185</v>
      </c>
      <c r="AT973" s="142" t="s">
        <v>249</v>
      </c>
      <c r="AU973" s="142" t="s">
        <v>90</v>
      </c>
      <c r="AY973" s="16" t="s">
        <v>132</v>
      </c>
      <c r="BE973" s="143">
        <f>IF(N973="základní",J973,0)</f>
        <v>0</v>
      </c>
      <c r="BF973" s="143">
        <f>IF(N973="snížená",J973,0)</f>
        <v>0</v>
      </c>
      <c r="BG973" s="143">
        <f>IF(N973="zákl. přenesená",J973,0)</f>
        <v>0</v>
      </c>
      <c r="BH973" s="143">
        <f>IF(N973="sníž. přenesená",J973,0)</f>
        <v>0</v>
      </c>
      <c r="BI973" s="143">
        <f>IF(N973="nulová",J973,0)</f>
        <v>0</v>
      </c>
      <c r="BJ973" s="16" t="s">
        <v>88</v>
      </c>
      <c r="BK973" s="143">
        <f>ROUND(I973*H973,2)</f>
        <v>0</v>
      </c>
      <c r="BL973" s="16" t="s">
        <v>139</v>
      </c>
      <c r="BM973" s="142" t="s">
        <v>890</v>
      </c>
    </row>
    <row r="974" spans="2:65" s="1" customFormat="1" ht="11.25">
      <c r="B974" s="31"/>
      <c r="D974" s="144" t="s">
        <v>141</v>
      </c>
      <c r="F974" s="145" t="s">
        <v>888</v>
      </c>
      <c r="I974" s="146"/>
      <c r="L974" s="31"/>
      <c r="M974" s="147"/>
      <c r="T974" s="55"/>
      <c r="AT974" s="16" t="s">
        <v>141</v>
      </c>
      <c r="AU974" s="16" t="s">
        <v>90</v>
      </c>
    </row>
    <row r="975" spans="2:65" s="12" customFormat="1" ht="11.25">
      <c r="B975" s="148"/>
      <c r="D975" s="144" t="s">
        <v>143</v>
      </c>
      <c r="E975" s="149" t="s">
        <v>1</v>
      </c>
      <c r="F975" s="150" t="s">
        <v>891</v>
      </c>
      <c r="H975" s="149" t="s">
        <v>1</v>
      </c>
      <c r="I975" s="151"/>
      <c r="L975" s="148"/>
      <c r="M975" s="152"/>
      <c r="T975" s="153"/>
      <c r="AT975" s="149" t="s">
        <v>143</v>
      </c>
      <c r="AU975" s="149" t="s">
        <v>90</v>
      </c>
      <c r="AV975" s="12" t="s">
        <v>88</v>
      </c>
      <c r="AW975" s="12" t="s">
        <v>36</v>
      </c>
      <c r="AX975" s="12" t="s">
        <v>80</v>
      </c>
      <c r="AY975" s="149" t="s">
        <v>132</v>
      </c>
    </row>
    <row r="976" spans="2:65" s="13" customFormat="1" ht="11.25">
      <c r="B976" s="154"/>
      <c r="D976" s="144" t="s">
        <v>143</v>
      </c>
      <c r="E976" s="155" t="s">
        <v>1</v>
      </c>
      <c r="F976" s="156" t="s">
        <v>88</v>
      </c>
      <c r="H976" s="157">
        <v>1</v>
      </c>
      <c r="I976" s="158"/>
      <c r="L976" s="154"/>
      <c r="M976" s="159"/>
      <c r="T976" s="160"/>
      <c r="AT976" s="155" t="s">
        <v>143</v>
      </c>
      <c r="AU976" s="155" t="s">
        <v>90</v>
      </c>
      <c r="AV976" s="13" t="s">
        <v>90</v>
      </c>
      <c r="AW976" s="13" t="s">
        <v>36</v>
      </c>
      <c r="AX976" s="13" t="s">
        <v>80</v>
      </c>
      <c r="AY976" s="155" t="s">
        <v>132</v>
      </c>
    </row>
    <row r="977" spans="2:65" s="1" customFormat="1" ht="24.2" customHeight="1">
      <c r="B977" s="31"/>
      <c r="C977" s="131" t="s">
        <v>892</v>
      </c>
      <c r="D977" s="131" t="s">
        <v>134</v>
      </c>
      <c r="E977" s="132" t="s">
        <v>893</v>
      </c>
      <c r="F977" s="133" t="s">
        <v>894</v>
      </c>
      <c r="G977" s="134" t="s">
        <v>257</v>
      </c>
      <c r="H977" s="135">
        <v>1</v>
      </c>
      <c r="I977" s="136"/>
      <c r="J977" s="137">
        <f>ROUND(I977*H977,2)</f>
        <v>0</v>
      </c>
      <c r="K977" s="133" t="s">
        <v>138</v>
      </c>
      <c r="L977" s="31"/>
      <c r="M977" s="138" t="s">
        <v>1</v>
      </c>
      <c r="N977" s="139" t="s">
        <v>45</v>
      </c>
      <c r="P977" s="140">
        <f>O977*H977</f>
        <v>0</v>
      </c>
      <c r="Q977" s="140">
        <v>1.58E-3</v>
      </c>
      <c r="R977" s="140">
        <f>Q977*H977</f>
        <v>1.58E-3</v>
      </c>
      <c r="S977" s="140">
        <v>0</v>
      </c>
      <c r="T977" s="141">
        <f>S977*H977</f>
        <v>0</v>
      </c>
      <c r="AR977" s="142" t="s">
        <v>139</v>
      </c>
      <c r="AT977" s="142" t="s">
        <v>134</v>
      </c>
      <c r="AU977" s="142" t="s">
        <v>90</v>
      </c>
      <c r="AY977" s="16" t="s">
        <v>132</v>
      </c>
      <c r="BE977" s="143">
        <f>IF(N977="základní",J977,0)</f>
        <v>0</v>
      </c>
      <c r="BF977" s="143">
        <f>IF(N977="snížená",J977,0)</f>
        <v>0</v>
      </c>
      <c r="BG977" s="143">
        <f>IF(N977="zákl. přenesená",J977,0)</f>
        <v>0</v>
      </c>
      <c r="BH977" s="143">
        <f>IF(N977="sníž. přenesená",J977,0)</f>
        <v>0</v>
      </c>
      <c r="BI977" s="143">
        <f>IF(N977="nulová",J977,0)</f>
        <v>0</v>
      </c>
      <c r="BJ977" s="16" t="s">
        <v>88</v>
      </c>
      <c r="BK977" s="143">
        <f>ROUND(I977*H977,2)</f>
        <v>0</v>
      </c>
      <c r="BL977" s="16" t="s">
        <v>139</v>
      </c>
      <c r="BM977" s="142" t="s">
        <v>895</v>
      </c>
    </row>
    <row r="978" spans="2:65" s="1" customFormat="1" ht="19.5">
      <c r="B978" s="31"/>
      <c r="D978" s="144" t="s">
        <v>141</v>
      </c>
      <c r="F978" s="145" t="s">
        <v>896</v>
      </c>
      <c r="I978" s="146"/>
      <c r="L978" s="31"/>
      <c r="M978" s="147"/>
      <c r="T978" s="55"/>
      <c r="AT978" s="16" t="s">
        <v>141</v>
      </c>
      <c r="AU978" s="16" t="s">
        <v>90</v>
      </c>
    </row>
    <row r="979" spans="2:65" s="1" customFormat="1" ht="21.75" customHeight="1">
      <c r="B979" s="31"/>
      <c r="C979" s="131" t="s">
        <v>897</v>
      </c>
      <c r="D979" s="131" t="s">
        <v>134</v>
      </c>
      <c r="E979" s="132" t="s">
        <v>898</v>
      </c>
      <c r="F979" s="133" t="s">
        <v>899</v>
      </c>
      <c r="G979" s="134" t="s">
        <v>257</v>
      </c>
      <c r="H979" s="135">
        <v>1</v>
      </c>
      <c r="I979" s="136"/>
      <c r="J979" s="137">
        <f>ROUND(I979*H979,2)</f>
        <v>0</v>
      </c>
      <c r="K979" s="133" t="s">
        <v>138</v>
      </c>
      <c r="L979" s="31"/>
      <c r="M979" s="138" t="s">
        <v>1</v>
      </c>
      <c r="N979" s="139" t="s">
        <v>45</v>
      </c>
      <c r="P979" s="140">
        <f>O979*H979</f>
        <v>0</v>
      </c>
      <c r="Q979" s="140">
        <v>2.66E-3</v>
      </c>
      <c r="R979" s="140">
        <f>Q979*H979</f>
        <v>2.66E-3</v>
      </c>
      <c r="S979" s="140">
        <v>0</v>
      </c>
      <c r="T979" s="141">
        <f>S979*H979</f>
        <v>0</v>
      </c>
      <c r="AR979" s="142" t="s">
        <v>139</v>
      </c>
      <c r="AT979" s="142" t="s">
        <v>134</v>
      </c>
      <c r="AU979" s="142" t="s">
        <v>90</v>
      </c>
      <c r="AY979" s="16" t="s">
        <v>132</v>
      </c>
      <c r="BE979" s="143">
        <f>IF(N979="základní",J979,0)</f>
        <v>0</v>
      </c>
      <c r="BF979" s="143">
        <f>IF(N979="snížená",J979,0)</f>
        <v>0</v>
      </c>
      <c r="BG979" s="143">
        <f>IF(N979="zákl. přenesená",J979,0)</f>
        <v>0</v>
      </c>
      <c r="BH979" s="143">
        <f>IF(N979="sníž. přenesená",J979,0)</f>
        <v>0</v>
      </c>
      <c r="BI979" s="143">
        <f>IF(N979="nulová",J979,0)</f>
        <v>0</v>
      </c>
      <c r="BJ979" s="16" t="s">
        <v>88</v>
      </c>
      <c r="BK979" s="143">
        <f>ROUND(I979*H979,2)</f>
        <v>0</v>
      </c>
      <c r="BL979" s="16" t="s">
        <v>139</v>
      </c>
      <c r="BM979" s="142" t="s">
        <v>900</v>
      </c>
    </row>
    <row r="980" spans="2:65" s="1" customFormat="1" ht="19.5">
      <c r="B980" s="31"/>
      <c r="D980" s="144" t="s">
        <v>141</v>
      </c>
      <c r="F980" s="145" t="s">
        <v>901</v>
      </c>
      <c r="I980" s="146"/>
      <c r="L980" s="31"/>
      <c r="M980" s="147"/>
      <c r="T980" s="55"/>
      <c r="AT980" s="16" t="s">
        <v>141</v>
      </c>
      <c r="AU980" s="16" t="s">
        <v>90</v>
      </c>
    </row>
    <row r="981" spans="2:65" s="1" customFormat="1" ht="21.75" customHeight="1">
      <c r="B981" s="31"/>
      <c r="C981" s="131" t="s">
        <v>902</v>
      </c>
      <c r="D981" s="131" t="s">
        <v>134</v>
      </c>
      <c r="E981" s="132" t="s">
        <v>903</v>
      </c>
      <c r="F981" s="133" t="s">
        <v>904</v>
      </c>
      <c r="G981" s="134" t="s">
        <v>165</v>
      </c>
      <c r="H981" s="135">
        <v>37</v>
      </c>
      <c r="I981" s="136"/>
      <c r="J981" s="137">
        <f>ROUND(I981*H981,2)</f>
        <v>0</v>
      </c>
      <c r="K981" s="133" t="s">
        <v>138</v>
      </c>
      <c r="L981" s="31"/>
      <c r="M981" s="138" t="s">
        <v>1</v>
      </c>
      <c r="N981" s="139" t="s">
        <v>45</v>
      </c>
      <c r="P981" s="140">
        <f>O981*H981</f>
        <v>0</v>
      </c>
      <c r="Q981" s="140">
        <v>8.8000000000000003E-4</v>
      </c>
      <c r="R981" s="140">
        <f>Q981*H981</f>
        <v>3.2559999999999999E-2</v>
      </c>
      <c r="S981" s="140">
        <v>0</v>
      </c>
      <c r="T981" s="141">
        <f>S981*H981</f>
        <v>0</v>
      </c>
      <c r="AR981" s="142" t="s">
        <v>139</v>
      </c>
      <c r="AT981" s="142" t="s">
        <v>134</v>
      </c>
      <c r="AU981" s="142" t="s">
        <v>90</v>
      </c>
      <c r="AY981" s="16" t="s">
        <v>132</v>
      </c>
      <c r="BE981" s="143">
        <f>IF(N981="základní",J981,0)</f>
        <v>0</v>
      </c>
      <c r="BF981" s="143">
        <f>IF(N981="snížená",J981,0)</f>
        <v>0</v>
      </c>
      <c r="BG981" s="143">
        <f>IF(N981="zákl. přenesená",J981,0)</f>
        <v>0</v>
      </c>
      <c r="BH981" s="143">
        <f>IF(N981="sníž. přenesená",J981,0)</f>
        <v>0</v>
      </c>
      <c r="BI981" s="143">
        <f>IF(N981="nulová",J981,0)</f>
        <v>0</v>
      </c>
      <c r="BJ981" s="16" t="s">
        <v>88</v>
      </c>
      <c r="BK981" s="143">
        <f>ROUND(I981*H981,2)</f>
        <v>0</v>
      </c>
      <c r="BL981" s="16" t="s">
        <v>139</v>
      </c>
      <c r="BM981" s="142" t="s">
        <v>905</v>
      </c>
    </row>
    <row r="982" spans="2:65" s="1" customFormat="1" ht="19.5">
      <c r="B982" s="31"/>
      <c r="D982" s="144" t="s">
        <v>141</v>
      </c>
      <c r="F982" s="145" t="s">
        <v>906</v>
      </c>
      <c r="I982" s="146"/>
      <c r="L982" s="31"/>
      <c r="M982" s="147"/>
      <c r="T982" s="55"/>
      <c r="AT982" s="16" t="s">
        <v>141</v>
      </c>
      <c r="AU982" s="16" t="s">
        <v>90</v>
      </c>
    </row>
    <row r="983" spans="2:65" s="12" customFormat="1" ht="11.25">
      <c r="B983" s="148"/>
      <c r="D983" s="144" t="s">
        <v>143</v>
      </c>
      <c r="E983" s="149" t="s">
        <v>1</v>
      </c>
      <c r="F983" s="150" t="s">
        <v>907</v>
      </c>
      <c r="H983" s="149" t="s">
        <v>1</v>
      </c>
      <c r="I983" s="151"/>
      <c r="L983" s="148"/>
      <c r="M983" s="152"/>
      <c r="T983" s="153"/>
      <c r="AT983" s="149" t="s">
        <v>143</v>
      </c>
      <c r="AU983" s="149" t="s">
        <v>90</v>
      </c>
      <c r="AV983" s="12" t="s">
        <v>88</v>
      </c>
      <c r="AW983" s="12" t="s">
        <v>36</v>
      </c>
      <c r="AX983" s="12" t="s">
        <v>80</v>
      </c>
      <c r="AY983" s="149" t="s">
        <v>132</v>
      </c>
    </row>
    <row r="984" spans="2:65" s="13" customFormat="1" ht="11.25">
      <c r="B984" s="154"/>
      <c r="D984" s="144" t="s">
        <v>143</v>
      </c>
      <c r="E984" s="155" t="s">
        <v>1</v>
      </c>
      <c r="F984" s="156" t="s">
        <v>400</v>
      </c>
      <c r="H984" s="157">
        <v>37</v>
      </c>
      <c r="I984" s="158"/>
      <c r="L984" s="154"/>
      <c r="M984" s="159"/>
      <c r="T984" s="160"/>
      <c r="AT984" s="155" t="s">
        <v>143</v>
      </c>
      <c r="AU984" s="155" t="s">
        <v>90</v>
      </c>
      <c r="AV984" s="13" t="s">
        <v>90</v>
      </c>
      <c r="AW984" s="13" t="s">
        <v>36</v>
      </c>
      <c r="AX984" s="13" t="s">
        <v>80</v>
      </c>
      <c r="AY984" s="155" t="s">
        <v>132</v>
      </c>
    </row>
    <row r="985" spans="2:65" s="14" customFormat="1" ht="11.25">
      <c r="B985" s="161"/>
      <c r="D985" s="144" t="s">
        <v>143</v>
      </c>
      <c r="E985" s="162" t="s">
        <v>1</v>
      </c>
      <c r="F985" s="163" t="s">
        <v>146</v>
      </c>
      <c r="H985" s="164">
        <v>37</v>
      </c>
      <c r="I985" s="165"/>
      <c r="L985" s="161"/>
      <c r="M985" s="166"/>
      <c r="T985" s="167"/>
      <c r="AT985" s="162" t="s">
        <v>143</v>
      </c>
      <c r="AU985" s="162" t="s">
        <v>90</v>
      </c>
      <c r="AV985" s="14" t="s">
        <v>139</v>
      </c>
      <c r="AW985" s="14" t="s">
        <v>36</v>
      </c>
      <c r="AX985" s="14" t="s">
        <v>88</v>
      </c>
      <c r="AY985" s="162" t="s">
        <v>132</v>
      </c>
    </row>
    <row r="986" spans="2:65" s="1" customFormat="1" ht="37.9" customHeight="1">
      <c r="B986" s="31"/>
      <c r="C986" s="169" t="s">
        <v>908</v>
      </c>
      <c r="D986" s="169" t="s">
        <v>249</v>
      </c>
      <c r="E986" s="170" t="s">
        <v>909</v>
      </c>
      <c r="F986" s="171" t="s">
        <v>251</v>
      </c>
      <c r="G986" s="172" t="s">
        <v>165</v>
      </c>
      <c r="H986" s="173">
        <v>37</v>
      </c>
      <c r="I986" s="174"/>
      <c r="J986" s="175">
        <f>ROUND(I986*H986,2)</f>
        <v>0</v>
      </c>
      <c r="K986" s="171" t="s">
        <v>1</v>
      </c>
      <c r="L986" s="176"/>
      <c r="M986" s="177" t="s">
        <v>1</v>
      </c>
      <c r="N986" s="178" t="s">
        <v>45</v>
      </c>
      <c r="P986" s="140">
        <f>O986*H986</f>
        <v>0</v>
      </c>
      <c r="Q986" s="140">
        <v>0</v>
      </c>
      <c r="R986" s="140">
        <f>Q986*H986</f>
        <v>0</v>
      </c>
      <c r="S986" s="140">
        <v>0</v>
      </c>
      <c r="T986" s="141">
        <f>S986*H986</f>
        <v>0</v>
      </c>
      <c r="AR986" s="142" t="s">
        <v>185</v>
      </c>
      <c r="AT986" s="142" t="s">
        <v>249</v>
      </c>
      <c r="AU986" s="142" t="s">
        <v>90</v>
      </c>
      <c r="AY986" s="16" t="s">
        <v>132</v>
      </c>
      <c r="BE986" s="143">
        <f>IF(N986="základní",J986,0)</f>
        <v>0</v>
      </c>
      <c r="BF986" s="143">
        <f>IF(N986="snížená",J986,0)</f>
        <v>0</v>
      </c>
      <c r="BG986" s="143">
        <f>IF(N986="zákl. přenesená",J986,0)</f>
        <v>0</v>
      </c>
      <c r="BH986" s="143">
        <f>IF(N986="sníž. přenesená",J986,0)</f>
        <v>0</v>
      </c>
      <c r="BI986" s="143">
        <f>IF(N986="nulová",J986,0)</f>
        <v>0</v>
      </c>
      <c r="BJ986" s="16" t="s">
        <v>88</v>
      </c>
      <c r="BK986" s="143">
        <f>ROUND(I986*H986,2)</f>
        <v>0</v>
      </c>
      <c r="BL986" s="16" t="s">
        <v>139</v>
      </c>
      <c r="BM986" s="142" t="s">
        <v>910</v>
      </c>
    </row>
    <row r="987" spans="2:65" s="1" customFormat="1" ht="19.5">
      <c r="B987" s="31"/>
      <c r="D987" s="144" t="s">
        <v>141</v>
      </c>
      <c r="F987" s="145" t="s">
        <v>251</v>
      </c>
      <c r="I987" s="146"/>
      <c r="L987" s="31"/>
      <c r="M987" s="147"/>
      <c r="T987" s="55"/>
      <c r="AT987" s="16" t="s">
        <v>141</v>
      </c>
      <c r="AU987" s="16" t="s">
        <v>90</v>
      </c>
    </row>
    <row r="988" spans="2:65" s="1" customFormat="1" ht="19.5">
      <c r="B988" s="31"/>
      <c r="D988" s="144" t="s">
        <v>244</v>
      </c>
      <c r="F988" s="168" t="s">
        <v>253</v>
      </c>
      <c r="I988" s="146"/>
      <c r="L988" s="31"/>
      <c r="M988" s="147"/>
      <c r="T988" s="55"/>
      <c r="AT988" s="16" t="s">
        <v>244</v>
      </c>
      <c r="AU988" s="16" t="s">
        <v>90</v>
      </c>
    </row>
    <row r="989" spans="2:65" s="12" customFormat="1" ht="11.25">
      <c r="B989" s="148"/>
      <c r="D989" s="144" t="s">
        <v>143</v>
      </c>
      <c r="E989" s="149" t="s">
        <v>1</v>
      </c>
      <c r="F989" s="150" t="s">
        <v>907</v>
      </c>
      <c r="H989" s="149" t="s">
        <v>1</v>
      </c>
      <c r="I989" s="151"/>
      <c r="L989" s="148"/>
      <c r="M989" s="152"/>
      <c r="T989" s="153"/>
      <c r="AT989" s="149" t="s">
        <v>143</v>
      </c>
      <c r="AU989" s="149" t="s">
        <v>90</v>
      </c>
      <c r="AV989" s="12" t="s">
        <v>88</v>
      </c>
      <c r="AW989" s="12" t="s">
        <v>36</v>
      </c>
      <c r="AX989" s="12" t="s">
        <v>80</v>
      </c>
      <c r="AY989" s="149" t="s">
        <v>132</v>
      </c>
    </row>
    <row r="990" spans="2:65" s="13" customFormat="1" ht="11.25">
      <c r="B990" s="154"/>
      <c r="D990" s="144" t="s">
        <v>143</v>
      </c>
      <c r="E990" s="155" t="s">
        <v>1</v>
      </c>
      <c r="F990" s="156" t="s">
        <v>400</v>
      </c>
      <c r="H990" s="157">
        <v>37</v>
      </c>
      <c r="I990" s="158"/>
      <c r="L990" s="154"/>
      <c r="M990" s="159"/>
      <c r="T990" s="160"/>
      <c r="AT990" s="155" t="s">
        <v>143</v>
      </c>
      <c r="AU990" s="155" t="s">
        <v>90</v>
      </c>
      <c r="AV990" s="13" t="s">
        <v>90</v>
      </c>
      <c r="AW990" s="13" t="s">
        <v>36</v>
      </c>
      <c r="AX990" s="13" t="s">
        <v>80</v>
      </c>
      <c r="AY990" s="155" t="s">
        <v>132</v>
      </c>
    </row>
    <row r="991" spans="2:65" s="14" customFormat="1" ht="11.25">
      <c r="B991" s="161"/>
      <c r="D991" s="144" t="s">
        <v>143</v>
      </c>
      <c r="E991" s="162" t="s">
        <v>1</v>
      </c>
      <c r="F991" s="163" t="s">
        <v>146</v>
      </c>
      <c r="H991" s="164">
        <v>37</v>
      </c>
      <c r="I991" s="165"/>
      <c r="L991" s="161"/>
      <c r="M991" s="166"/>
      <c r="T991" s="167"/>
      <c r="AT991" s="162" t="s">
        <v>143</v>
      </c>
      <c r="AU991" s="162" t="s">
        <v>90</v>
      </c>
      <c r="AV991" s="14" t="s">
        <v>139</v>
      </c>
      <c r="AW991" s="14" t="s">
        <v>36</v>
      </c>
      <c r="AX991" s="14" t="s">
        <v>88</v>
      </c>
      <c r="AY991" s="162" t="s">
        <v>132</v>
      </c>
    </row>
    <row r="992" spans="2:65" s="1" customFormat="1" ht="24.2" customHeight="1">
      <c r="B992" s="31"/>
      <c r="C992" s="169" t="s">
        <v>911</v>
      </c>
      <c r="D992" s="169" t="s">
        <v>249</v>
      </c>
      <c r="E992" s="170" t="s">
        <v>255</v>
      </c>
      <c r="F992" s="171" t="s">
        <v>256</v>
      </c>
      <c r="G992" s="172" t="s">
        <v>257</v>
      </c>
      <c r="H992" s="173">
        <v>2</v>
      </c>
      <c r="I992" s="174"/>
      <c r="J992" s="175">
        <f>ROUND(I992*H992,2)</f>
        <v>0</v>
      </c>
      <c r="K992" s="171" t="s">
        <v>138</v>
      </c>
      <c r="L992" s="176"/>
      <c r="M992" s="177" t="s">
        <v>1</v>
      </c>
      <c r="N992" s="178" t="s">
        <v>45</v>
      </c>
      <c r="P992" s="140">
        <f>O992*H992</f>
        <v>0</v>
      </c>
      <c r="Q992" s="140">
        <v>2.66E-3</v>
      </c>
      <c r="R992" s="140">
        <f>Q992*H992</f>
        <v>5.3200000000000001E-3</v>
      </c>
      <c r="S992" s="140">
        <v>0</v>
      </c>
      <c r="T992" s="141">
        <f>S992*H992</f>
        <v>0</v>
      </c>
      <c r="AR992" s="142" t="s">
        <v>185</v>
      </c>
      <c r="AT992" s="142" t="s">
        <v>249</v>
      </c>
      <c r="AU992" s="142" t="s">
        <v>90</v>
      </c>
      <c r="AY992" s="16" t="s">
        <v>132</v>
      </c>
      <c r="BE992" s="143">
        <f>IF(N992="základní",J992,0)</f>
        <v>0</v>
      </c>
      <c r="BF992" s="143">
        <f>IF(N992="snížená",J992,0)</f>
        <v>0</v>
      </c>
      <c r="BG992" s="143">
        <f>IF(N992="zákl. přenesená",J992,0)</f>
        <v>0</v>
      </c>
      <c r="BH992" s="143">
        <f>IF(N992="sníž. přenesená",J992,0)</f>
        <v>0</v>
      </c>
      <c r="BI992" s="143">
        <f>IF(N992="nulová",J992,0)</f>
        <v>0</v>
      </c>
      <c r="BJ992" s="16" t="s">
        <v>88</v>
      </c>
      <c r="BK992" s="143">
        <f>ROUND(I992*H992,2)</f>
        <v>0</v>
      </c>
      <c r="BL992" s="16" t="s">
        <v>139</v>
      </c>
      <c r="BM992" s="142" t="s">
        <v>912</v>
      </c>
    </row>
    <row r="993" spans="2:65" s="1" customFormat="1" ht="11.25">
      <c r="B993" s="31"/>
      <c r="D993" s="144" t="s">
        <v>141</v>
      </c>
      <c r="F993" s="145" t="s">
        <v>256</v>
      </c>
      <c r="I993" s="146"/>
      <c r="L993" s="31"/>
      <c r="M993" s="147"/>
      <c r="T993" s="55"/>
      <c r="AT993" s="16" t="s">
        <v>141</v>
      </c>
      <c r="AU993" s="16" t="s">
        <v>90</v>
      </c>
    </row>
    <row r="994" spans="2:65" s="12" customFormat="1" ht="11.25">
      <c r="B994" s="148"/>
      <c r="D994" s="144" t="s">
        <v>143</v>
      </c>
      <c r="E994" s="149" t="s">
        <v>1</v>
      </c>
      <c r="F994" s="150" t="s">
        <v>259</v>
      </c>
      <c r="H994" s="149" t="s">
        <v>1</v>
      </c>
      <c r="I994" s="151"/>
      <c r="L994" s="148"/>
      <c r="M994" s="152"/>
      <c r="T994" s="153"/>
      <c r="AT994" s="149" t="s">
        <v>143</v>
      </c>
      <c r="AU994" s="149" t="s">
        <v>90</v>
      </c>
      <c r="AV994" s="12" t="s">
        <v>88</v>
      </c>
      <c r="AW994" s="12" t="s">
        <v>36</v>
      </c>
      <c r="AX994" s="12" t="s">
        <v>80</v>
      </c>
      <c r="AY994" s="149" t="s">
        <v>132</v>
      </c>
    </row>
    <row r="995" spans="2:65" s="13" customFormat="1" ht="11.25">
      <c r="B995" s="154"/>
      <c r="D995" s="144" t="s">
        <v>143</v>
      </c>
      <c r="E995" s="155" t="s">
        <v>1</v>
      </c>
      <c r="F995" s="156" t="s">
        <v>90</v>
      </c>
      <c r="H995" s="157">
        <v>2</v>
      </c>
      <c r="I995" s="158"/>
      <c r="L995" s="154"/>
      <c r="M995" s="159"/>
      <c r="T995" s="160"/>
      <c r="AT995" s="155" t="s">
        <v>143</v>
      </c>
      <c r="AU995" s="155" t="s">
        <v>90</v>
      </c>
      <c r="AV995" s="13" t="s">
        <v>90</v>
      </c>
      <c r="AW995" s="13" t="s">
        <v>36</v>
      </c>
      <c r="AX995" s="13" t="s">
        <v>80</v>
      </c>
      <c r="AY995" s="155" t="s">
        <v>132</v>
      </c>
    </row>
    <row r="996" spans="2:65" s="14" customFormat="1" ht="11.25">
      <c r="B996" s="161"/>
      <c r="D996" s="144" t="s">
        <v>143</v>
      </c>
      <c r="E996" s="162" t="s">
        <v>1</v>
      </c>
      <c r="F996" s="163" t="s">
        <v>146</v>
      </c>
      <c r="H996" s="164">
        <v>2</v>
      </c>
      <c r="I996" s="165"/>
      <c r="L996" s="161"/>
      <c r="M996" s="166"/>
      <c r="T996" s="167"/>
      <c r="AT996" s="162" t="s">
        <v>143</v>
      </c>
      <c r="AU996" s="162" t="s">
        <v>90</v>
      </c>
      <c r="AV996" s="14" t="s">
        <v>139</v>
      </c>
      <c r="AW996" s="14" t="s">
        <v>36</v>
      </c>
      <c r="AX996" s="14" t="s">
        <v>88</v>
      </c>
      <c r="AY996" s="162" t="s">
        <v>132</v>
      </c>
    </row>
    <row r="997" spans="2:65" s="11" customFormat="1" ht="22.9" customHeight="1">
      <c r="B997" s="119"/>
      <c r="D997" s="120" t="s">
        <v>79</v>
      </c>
      <c r="E997" s="129" t="s">
        <v>197</v>
      </c>
      <c r="F997" s="129" t="s">
        <v>913</v>
      </c>
      <c r="I997" s="122"/>
      <c r="J997" s="130">
        <f>BK997</f>
        <v>0</v>
      </c>
      <c r="L997" s="119"/>
      <c r="M997" s="124"/>
      <c r="P997" s="125">
        <f>SUM(P998:P1002)</f>
        <v>0</v>
      </c>
      <c r="R997" s="125">
        <f>SUM(R998:R1002)</f>
        <v>6.0800000000000003E-4</v>
      </c>
      <c r="T997" s="126">
        <f>SUM(T998:T1002)</f>
        <v>1.6800000000000001E-3</v>
      </c>
      <c r="AR997" s="120" t="s">
        <v>88</v>
      </c>
      <c r="AT997" s="127" t="s">
        <v>79</v>
      </c>
      <c r="AU997" s="127" t="s">
        <v>88</v>
      </c>
      <c r="AY997" s="120" t="s">
        <v>132</v>
      </c>
      <c r="BK997" s="128">
        <f>SUM(BK998:BK1002)</f>
        <v>0</v>
      </c>
    </row>
    <row r="998" spans="2:65" s="1" customFormat="1" ht="24.2" customHeight="1">
      <c r="B998" s="31"/>
      <c r="C998" s="131" t="s">
        <v>914</v>
      </c>
      <c r="D998" s="131" t="s">
        <v>134</v>
      </c>
      <c r="E998" s="132" t="s">
        <v>915</v>
      </c>
      <c r="F998" s="133" t="s">
        <v>916</v>
      </c>
      <c r="G998" s="134" t="s">
        <v>165</v>
      </c>
      <c r="H998" s="135">
        <v>0.8</v>
      </c>
      <c r="I998" s="136"/>
      <c r="J998" s="137">
        <f>ROUND(I998*H998,2)</f>
        <v>0</v>
      </c>
      <c r="K998" s="133" t="s">
        <v>138</v>
      </c>
      <c r="L998" s="31"/>
      <c r="M998" s="138" t="s">
        <v>1</v>
      </c>
      <c r="N998" s="139" t="s">
        <v>45</v>
      </c>
      <c r="P998" s="140">
        <f>O998*H998</f>
        <v>0</v>
      </c>
      <c r="Q998" s="140">
        <v>7.6000000000000004E-4</v>
      </c>
      <c r="R998" s="140">
        <f>Q998*H998</f>
        <v>6.0800000000000003E-4</v>
      </c>
      <c r="S998" s="140">
        <v>2.0999999999999999E-3</v>
      </c>
      <c r="T998" s="141">
        <f>S998*H998</f>
        <v>1.6800000000000001E-3</v>
      </c>
      <c r="AR998" s="142" t="s">
        <v>139</v>
      </c>
      <c r="AT998" s="142" t="s">
        <v>134</v>
      </c>
      <c r="AU998" s="142" t="s">
        <v>90</v>
      </c>
      <c r="AY998" s="16" t="s">
        <v>132</v>
      </c>
      <c r="BE998" s="143">
        <f>IF(N998="základní",J998,0)</f>
        <v>0</v>
      </c>
      <c r="BF998" s="143">
        <f>IF(N998="snížená",J998,0)</f>
        <v>0</v>
      </c>
      <c r="BG998" s="143">
        <f>IF(N998="zákl. přenesená",J998,0)</f>
        <v>0</v>
      </c>
      <c r="BH998" s="143">
        <f>IF(N998="sníž. přenesená",J998,0)</f>
        <v>0</v>
      </c>
      <c r="BI998" s="143">
        <f>IF(N998="nulová",J998,0)</f>
        <v>0</v>
      </c>
      <c r="BJ998" s="16" t="s">
        <v>88</v>
      </c>
      <c r="BK998" s="143">
        <f>ROUND(I998*H998,2)</f>
        <v>0</v>
      </c>
      <c r="BL998" s="16" t="s">
        <v>139</v>
      </c>
      <c r="BM998" s="142" t="s">
        <v>917</v>
      </c>
    </row>
    <row r="999" spans="2:65" s="1" customFormat="1" ht="29.25">
      <c r="B999" s="31"/>
      <c r="D999" s="144" t="s">
        <v>141</v>
      </c>
      <c r="F999" s="145" t="s">
        <v>918</v>
      </c>
      <c r="I999" s="146"/>
      <c r="L999" s="31"/>
      <c r="M999" s="147"/>
      <c r="T999" s="55"/>
      <c r="AT999" s="16" t="s">
        <v>141</v>
      </c>
      <c r="AU999" s="16" t="s">
        <v>90</v>
      </c>
    </row>
    <row r="1000" spans="2:65" s="12" customFormat="1" ht="11.25">
      <c r="B1000" s="148"/>
      <c r="D1000" s="144" t="s">
        <v>143</v>
      </c>
      <c r="E1000" s="149" t="s">
        <v>1</v>
      </c>
      <c r="F1000" s="150" t="s">
        <v>919</v>
      </c>
      <c r="H1000" s="149" t="s">
        <v>1</v>
      </c>
      <c r="I1000" s="151"/>
      <c r="L1000" s="148"/>
      <c r="M1000" s="152"/>
      <c r="T1000" s="153"/>
      <c r="AT1000" s="149" t="s">
        <v>143</v>
      </c>
      <c r="AU1000" s="149" t="s">
        <v>90</v>
      </c>
      <c r="AV1000" s="12" t="s">
        <v>88</v>
      </c>
      <c r="AW1000" s="12" t="s">
        <v>36</v>
      </c>
      <c r="AX1000" s="12" t="s">
        <v>80</v>
      </c>
      <c r="AY1000" s="149" t="s">
        <v>132</v>
      </c>
    </row>
    <row r="1001" spans="2:65" s="12" customFormat="1" ht="11.25">
      <c r="B1001" s="148"/>
      <c r="D1001" s="144" t="s">
        <v>143</v>
      </c>
      <c r="E1001" s="149" t="s">
        <v>1</v>
      </c>
      <c r="F1001" s="150" t="s">
        <v>920</v>
      </c>
      <c r="H1001" s="149" t="s">
        <v>1</v>
      </c>
      <c r="I1001" s="151"/>
      <c r="L1001" s="148"/>
      <c r="M1001" s="152"/>
      <c r="T1001" s="153"/>
      <c r="AT1001" s="149" t="s">
        <v>143</v>
      </c>
      <c r="AU1001" s="149" t="s">
        <v>90</v>
      </c>
      <c r="AV1001" s="12" t="s">
        <v>88</v>
      </c>
      <c r="AW1001" s="12" t="s">
        <v>36</v>
      </c>
      <c r="AX1001" s="12" t="s">
        <v>80</v>
      </c>
      <c r="AY1001" s="149" t="s">
        <v>132</v>
      </c>
    </row>
    <row r="1002" spans="2:65" s="13" customFormat="1" ht="11.25">
      <c r="B1002" s="154"/>
      <c r="D1002" s="144" t="s">
        <v>143</v>
      </c>
      <c r="E1002" s="155" t="s">
        <v>1</v>
      </c>
      <c r="F1002" s="156" t="s">
        <v>921</v>
      </c>
      <c r="H1002" s="157">
        <v>0.8</v>
      </c>
      <c r="I1002" s="158"/>
      <c r="L1002" s="154"/>
      <c r="M1002" s="159"/>
      <c r="T1002" s="160"/>
      <c r="AT1002" s="155" t="s">
        <v>143</v>
      </c>
      <c r="AU1002" s="155" t="s">
        <v>90</v>
      </c>
      <c r="AV1002" s="13" t="s">
        <v>90</v>
      </c>
      <c r="AW1002" s="13" t="s">
        <v>36</v>
      </c>
      <c r="AX1002" s="13" t="s">
        <v>88</v>
      </c>
      <c r="AY1002" s="155" t="s">
        <v>132</v>
      </c>
    </row>
    <row r="1003" spans="2:65" s="11" customFormat="1" ht="22.9" customHeight="1">
      <c r="B1003" s="119"/>
      <c r="D1003" s="120" t="s">
        <v>79</v>
      </c>
      <c r="E1003" s="129" t="s">
        <v>922</v>
      </c>
      <c r="F1003" s="129" t="s">
        <v>923</v>
      </c>
      <c r="I1003" s="122"/>
      <c r="J1003" s="130">
        <f>BK1003</f>
        <v>0</v>
      </c>
      <c r="L1003" s="119"/>
      <c r="M1003" s="124"/>
      <c r="P1003" s="125">
        <f>SUM(P1004:P1012)</f>
        <v>0</v>
      </c>
      <c r="R1003" s="125">
        <f>SUM(R1004:R1012)</f>
        <v>0</v>
      </c>
      <c r="T1003" s="126">
        <f>SUM(T1004:T1012)</f>
        <v>0</v>
      </c>
      <c r="AR1003" s="120" t="s">
        <v>88</v>
      </c>
      <c r="AT1003" s="127" t="s">
        <v>79</v>
      </c>
      <c r="AU1003" s="127" t="s">
        <v>88</v>
      </c>
      <c r="AY1003" s="120" t="s">
        <v>132</v>
      </c>
      <c r="BK1003" s="128">
        <f>SUM(BK1004:BK1012)</f>
        <v>0</v>
      </c>
    </row>
    <row r="1004" spans="2:65" s="1" customFormat="1" ht="24.2" customHeight="1">
      <c r="B1004" s="31"/>
      <c r="C1004" s="131" t="s">
        <v>924</v>
      </c>
      <c r="D1004" s="131" t="s">
        <v>134</v>
      </c>
      <c r="E1004" s="132" t="s">
        <v>925</v>
      </c>
      <c r="F1004" s="133" t="s">
        <v>926</v>
      </c>
      <c r="G1004" s="134" t="s">
        <v>317</v>
      </c>
      <c r="H1004" s="135">
        <v>3.722</v>
      </c>
      <c r="I1004" s="136"/>
      <c r="J1004" s="137">
        <f>ROUND(I1004*H1004,2)</f>
        <v>0</v>
      </c>
      <c r="K1004" s="133" t="s">
        <v>138</v>
      </c>
      <c r="L1004" s="31"/>
      <c r="M1004" s="138" t="s">
        <v>1</v>
      </c>
      <c r="N1004" s="139" t="s">
        <v>45</v>
      </c>
      <c r="P1004" s="140">
        <f>O1004*H1004</f>
        <v>0</v>
      </c>
      <c r="Q1004" s="140">
        <v>0</v>
      </c>
      <c r="R1004" s="140">
        <f>Q1004*H1004</f>
        <v>0</v>
      </c>
      <c r="S1004" s="140">
        <v>0</v>
      </c>
      <c r="T1004" s="141">
        <f>S1004*H1004</f>
        <v>0</v>
      </c>
      <c r="AR1004" s="142" t="s">
        <v>139</v>
      </c>
      <c r="AT1004" s="142" t="s">
        <v>134</v>
      </c>
      <c r="AU1004" s="142" t="s">
        <v>90</v>
      </c>
      <c r="AY1004" s="16" t="s">
        <v>132</v>
      </c>
      <c r="BE1004" s="143">
        <f>IF(N1004="základní",J1004,0)</f>
        <v>0</v>
      </c>
      <c r="BF1004" s="143">
        <f>IF(N1004="snížená",J1004,0)</f>
        <v>0</v>
      </c>
      <c r="BG1004" s="143">
        <f>IF(N1004="zákl. přenesená",J1004,0)</f>
        <v>0</v>
      </c>
      <c r="BH1004" s="143">
        <f>IF(N1004="sníž. přenesená",J1004,0)</f>
        <v>0</v>
      </c>
      <c r="BI1004" s="143">
        <f>IF(N1004="nulová",J1004,0)</f>
        <v>0</v>
      </c>
      <c r="BJ1004" s="16" t="s">
        <v>88</v>
      </c>
      <c r="BK1004" s="143">
        <f>ROUND(I1004*H1004,2)</f>
        <v>0</v>
      </c>
      <c r="BL1004" s="16" t="s">
        <v>139</v>
      </c>
      <c r="BM1004" s="142" t="s">
        <v>927</v>
      </c>
    </row>
    <row r="1005" spans="2:65" s="1" customFormat="1" ht="11.25">
      <c r="B1005" s="31"/>
      <c r="D1005" s="144" t="s">
        <v>141</v>
      </c>
      <c r="F1005" s="145" t="s">
        <v>926</v>
      </c>
      <c r="I1005" s="146"/>
      <c r="L1005" s="31"/>
      <c r="M1005" s="147"/>
      <c r="T1005" s="55"/>
      <c r="AT1005" s="16" t="s">
        <v>141</v>
      </c>
      <c r="AU1005" s="16" t="s">
        <v>90</v>
      </c>
    </row>
    <row r="1006" spans="2:65" s="1" customFormat="1" ht="24.2" customHeight="1">
      <c r="B1006" s="31"/>
      <c r="C1006" s="131" t="s">
        <v>928</v>
      </c>
      <c r="D1006" s="131" t="s">
        <v>134</v>
      </c>
      <c r="E1006" s="132" t="s">
        <v>929</v>
      </c>
      <c r="F1006" s="133" t="s">
        <v>930</v>
      </c>
      <c r="G1006" s="134" t="s">
        <v>317</v>
      </c>
      <c r="H1006" s="135">
        <v>74.44</v>
      </c>
      <c r="I1006" s="136"/>
      <c r="J1006" s="137">
        <f>ROUND(I1006*H1006,2)</f>
        <v>0</v>
      </c>
      <c r="K1006" s="133" t="s">
        <v>138</v>
      </c>
      <c r="L1006" s="31"/>
      <c r="M1006" s="138" t="s">
        <v>1</v>
      </c>
      <c r="N1006" s="139" t="s">
        <v>45</v>
      </c>
      <c r="P1006" s="140">
        <f>O1006*H1006</f>
        <v>0</v>
      </c>
      <c r="Q1006" s="140">
        <v>0</v>
      </c>
      <c r="R1006" s="140">
        <f>Q1006*H1006</f>
        <v>0</v>
      </c>
      <c r="S1006" s="140">
        <v>0</v>
      </c>
      <c r="T1006" s="141">
        <f>S1006*H1006</f>
        <v>0</v>
      </c>
      <c r="AR1006" s="142" t="s">
        <v>139</v>
      </c>
      <c r="AT1006" s="142" t="s">
        <v>134</v>
      </c>
      <c r="AU1006" s="142" t="s">
        <v>90</v>
      </c>
      <c r="AY1006" s="16" t="s">
        <v>132</v>
      </c>
      <c r="BE1006" s="143">
        <f>IF(N1006="základní",J1006,0)</f>
        <v>0</v>
      </c>
      <c r="BF1006" s="143">
        <f>IF(N1006="snížená",J1006,0)</f>
        <v>0</v>
      </c>
      <c r="BG1006" s="143">
        <f>IF(N1006="zákl. přenesená",J1006,0)</f>
        <v>0</v>
      </c>
      <c r="BH1006" s="143">
        <f>IF(N1006="sníž. přenesená",J1006,0)</f>
        <v>0</v>
      </c>
      <c r="BI1006" s="143">
        <f>IF(N1006="nulová",J1006,0)</f>
        <v>0</v>
      </c>
      <c r="BJ1006" s="16" t="s">
        <v>88</v>
      </c>
      <c r="BK1006" s="143">
        <f>ROUND(I1006*H1006,2)</f>
        <v>0</v>
      </c>
      <c r="BL1006" s="16" t="s">
        <v>139</v>
      </c>
      <c r="BM1006" s="142" t="s">
        <v>931</v>
      </c>
    </row>
    <row r="1007" spans="2:65" s="1" customFormat="1" ht="19.5">
      <c r="B1007" s="31"/>
      <c r="D1007" s="144" t="s">
        <v>141</v>
      </c>
      <c r="F1007" s="145" t="s">
        <v>930</v>
      </c>
      <c r="I1007" s="146"/>
      <c r="L1007" s="31"/>
      <c r="M1007" s="147"/>
      <c r="T1007" s="55"/>
      <c r="AT1007" s="16" t="s">
        <v>141</v>
      </c>
      <c r="AU1007" s="16" t="s">
        <v>90</v>
      </c>
    </row>
    <row r="1008" spans="2:65" s="13" customFormat="1" ht="11.25">
      <c r="B1008" s="154"/>
      <c r="D1008" s="144" t="s">
        <v>143</v>
      </c>
      <c r="F1008" s="156" t="s">
        <v>932</v>
      </c>
      <c r="H1008" s="157">
        <v>74.44</v>
      </c>
      <c r="I1008" s="158"/>
      <c r="L1008" s="154"/>
      <c r="M1008" s="159"/>
      <c r="T1008" s="160"/>
      <c r="AT1008" s="155" t="s">
        <v>143</v>
      </c>
      <c r="AU1008" s="155" t="s">
        <v>90</v>
      </c>
      <c r="AV1008" s="13" t="s">
        <v>90</v>
      </c>
      <c r="AW1008" s="13" t="s">
        <v>4</v>
      </c>
      <c r="AX1008" s="13" t="s">
        <v>88</v>
      </c>
      <c r="AY1008" s="155" t="s">
        <v>132</v>
      </c>
    </row>
    <row r="1009" spans="2:65" s="1" customFormat="1" ht="16.5" customHeight="1">
      <c r="B1009" s="31"/>
      <c r="C1009" s="131" t="s">
        <v>933</v>
      </c>
      <c r="D1009" s="131" t="s">
        <v>134</v>
      </c>
      <c r="E1009" s="132" t="s">
        <v>934</v>
      </c>
      <c r="F1009" s="133" t="s">
        <v>935</v>
      </c>
      <c r="G1009" s="134" t="s">
        <v>317</v>
      </c>
      <c r="H1009" s="135">
        <v>3.722</v>
      </c>
      <c r="I1009" s="136"/>
      <c r="J1009" s="137">
        <f>ROUND(I1009*H1009,2)</f>
        <v>0</v>
      </c>
      <c r="K1009" s="133" t="s">
        <v>138</v>
      </c>
      <c r="L1009" s="31"/>
      <c r="M1009" s="138" t="s">
        <v>1</v>
      </c>
      <c r="N1009" s="139" t="s">
        <v>45</v>
      </c>
      <c r="P1009" s="140">
        <f>O1009*H1009</f>
        <v>0</v>
      </c>
      <c r="Q1009" s="140">
        <v>0</v>
      </c>
      <c r="R1009" s="140">
        <f>Q1009*H1009</f>
        <v>0</v>
      </c>
      <c r="S1009" s="140">
        <v>0</v>
      </c>
      <c r="T1009" s="141">
        <f>S1009*H1009</f>
        <v>0</v>
      </c>
      <c r="AR1009" s="142" t="s">
        <v>139</v>
      </c>
      <c r="AT1009" s="142" t="s">
        <v>134</v>
      </c>
      <c r="AU1009" s="142" t="s">
        <v>90</v>
      </c>
      <c r="AY1009" s="16" t="s">
        <v>132</v>
      </c>
      <c r="BE1009" s="143">
        <f>IF(N1009="základní",J1009,0)</f>
        <v>0</v>
      </c>
      <c r="BF1009" s="143">
        <f>IF(N1009="snížená",J1009,0)</f>
        <v>0</v>
      </c>
      <c r="BG1009" s="143">
        <f>IF(N1009="zákl. přenesená",J1009,0)</f>
        <v>0</v>
      </c>
      <c r="BH1009" s="143">
        <f>IF(N1009="sníž. přenesená",J1009,0)</f>
        <v>0</v>
      </c>
      <c r="BI1009" s="143">
        <f>IF(N1009="nulová",J1009,0)</f>
        <v>0</v>
      </c>
      <c r="BJ1009" s="16" t="s">
        <v>88</v>
      </c>
      <c r="BK1009" s="143">
        <f>ROUND(I1009*H1009,2)</f>
        <v>0</v>
      </c>
      <c r="BL1009" s="16" t="s">
        <v>139</v>
      </c>
      <c r="BM1009" s="142" t="s">
        <v>936</v>
      </c>
    </row>
    <row r="1010" spans="2:65" s="1" customFormat="1" ht="11.25">
      <c r="B1010" s="31"/>
      <c r="D1010" s="144" t="s">
        <v>141</v>
      </c>
      <c r="F1010" s="145" t="s">
        <v>935</v>
      </c>
      <c r="I1010" s="146"/>
      <c r="L1010" s="31"/>
      <c r="M1010" s="147"/>
      <c r="T1010" s="55"/>
      <c r="AT1010" s="16" t="s">
        <v>141</v>
      </c>
      <c r="AU1010" s="16" t="s">
        <v>90</v>
      </c>
    </row>
    <row r="1011" spans="2:65" s="1" customFormat="1" ht="44.25" customHeight="1">
      <c r="B1011" s="31"/>
      <c r="C1011" s="131" t="s">
        <v>937</v>
      </c>
      <c r="D1011" s="131" t="s">
        <v>134</v>
      </c>
      <c r="E1011" s="132" t="s">
        <v>938</v>
      </c>
      <c r="F1011" s="133" t="s">
        <v>939</v>
      </c>
      <c r="G1011" s="134" t="s">
        <v>317</v>
      </c>
      <c r="H1011" s="135">
        <v>3.722</v>
      </c>
      <c r="I1011" s="136"/>
      <c r="J1011" s="137">
        <f>ROUND(I1011*H1011,2)</f>
        <v>0</v>
      </c>
      <c r="K1011" s="133" t="s">
        <v>138</v>
      </c>
      <c r="L1011" s="31"/>
      <c r="M1011" s="138" t="s">
        <v>1</v>
      </c>
      <c r="N1011" s="139" t="s">
        <v>45</v>
      </c>
      <c r="P1011" s="140">
        <f>O1011*H1011</f>
        <v>0</v>
      </c>
      <c r="Q1011" s="140">
        <v>0</v>
      </c>
      <c r="R1011" s="140">
        <f>Q1011*H1011</f>
        <v>0</v>
      </c>
      <c r="S1011" s="140">
        <v>0</v>
      </c>
      <c r="T1011" s="141">
        <f>S1011*H1011</f>
        <v>0</v>
      </c>
      <c r="AR1011" s="142" t="s">
        <v>139</v>
      </c>
      <c r="AT1011" s="142" t="s">
        <v>134</v>
      </c>
      <c r="AU1011" s="142" t="s">
        <v>90</v>
      </c>
      <c r="AY1011" s="16" t="s">
        <v>132</v>
      </c>
      <c r="BE1011" s="143">
        <f>IF(N1011="základní",J1011,0)</f>
        <v>0</v>
      </c>
      <c r="BF1011" s="143">
        <f>IF(N1011="snížená",J1011,0)</f>
        <v>0</v>
      </c>
      <c r="BG1011" s="143">
        <f>IF(N1011="zákl. přenesená",J1011,0)</f>
        <v>0</v>
      </c>
      <c r="BH1011" s="143">
        <f>IF(N1011="sníž. přenesená",J1011,0)</f>
        <v>0</v>
      </c>
      <c r="BI1011" s="143">
        <f>IF(N1011="nulová",J1011,0)</f>
        <v>0</v>
      </c>
      <c r="BJ1011" s="16" t="s">
        <v>88</v>
      </c>
      <c r="BK1011" s="143">
        <f>ROUND(I1011*H1011,2)</f>
        <v>0</v>
      </c>
      <c r="BL1011" s="16" t="s">
        <v>139</v>
      </c>
      <c r="BM1011" s="142" t="s">
        <v>940</v>
      </c>
    </row>
    <row r="1012" spans="2:65" s="1" customFormat="1" ht="29.25">
      <c r="B1012" s="31"/>
      <c r="D1012" s="144" t="s">
        <v>141</v>
      </c>
      <c r="F1012" s="145" t="s">
        <v>319</v>
      </c>
      <c r="I1012" s="146"/>
      <c r="L1012" s="31"/>
      <c r="M1012" s="147"/>
      <c r="T1012" s="55"/>
      <c r="AT1012" s="16" t="s">
        <v>141</v>
      </c>
      <c r="AU1012" s="16" t="s">
        <v>90</v>
      </c>
    </row>
    <row r="1013" spans="2:65" s="11" customFormat="1" ht="22.9" customHeight="1">
      <c r="B1013" s="119"/>
      <c r="D1013" s="120" t="s">
        <v>79</v>
      </c>
      <c r="E1013" s="129" t="s">
        <v>941</v>
      </c>
      <c r="F1013" s="129" t="s">
        <v>942</v>
      </c>
      <c r="I1013" s="122"/>
      <c r="J1013" s="130">
        <f>BK1013</f>
        <v>0</v>
      </c>
      <c r="L1013" s="119"/>
      <c r="M1013" s="124"/>
      <c r="P1013" s="125">
        <f>SUM(P1014:P1015)</f>
        <v>0</v>
      </c>
      <c r="R1013" s="125">
        <f>SUM(R1014:R1015)</f>
        <v>0</v>
      </c>
      <c r="T1013" s="126">
        <f>SUM(T1014:T1015)</f>
        <v>0</v>
      </c>
      <c r="AR1013" s="120" t="s">
        <v>88</v>
      </c>
      <c r="AT1013" s="127" t="s">
        <v>79</v>
      </c>
      <c r="AU1013" s="127" t="s">
        <v>88</v>
      </c>
      <c r="AY1013" s="120" t="s">
        <v>132</v>
      </c>
      <c r="BK1013" s="128">
        <f>SUM(BK1014:BK1015)</f>
        <v>0</v>
      </c>
    </row>
    <row r="1014" spans="2:65" s="1" customFormat="1" ht="24.2" customHeight="1">
      <c r="B1014" s="31"/>
      <c r="C1014" s="131" t="s">
        <v>943</v>
      </c>
      <c r="D1014" s="131" t="s">
        <v>134</v>
      </c>
      <c r="E1014" s="132" t="s">
        <v>944</v>
      </c>
      <c r="F1014" s="133" t="s">
        <v>945</v>
      </c>
      <c r="G1014" s="134" t="s">
        <v>317</v>
      </c>
      <c r="H1014" s="135">
        <v>615.17999999999995</v>
      </c>
      <c r="I1014" s="136"/>
      <c r="J1014" s="137">
        <f>ROUND(I1014*H1014,2)</f>
        <v>0</v>
      </c>
      <c r="K1014" s="133" t="s">
        <v>138</v>
      </c>
      <c r="L1014" s="31"/>
      <c r="M1014" s="138" t="s">
        <v>1</v>
      </c>
      <c r="N1014" s="139" t="s">
        <v>45</v>
      </c>
      <c r="P1014" s="140">
        <f>O1014*H1014</f>
        <v>0</v>
      </c>
      <c r="Q1014" s="140">
        <v>0</v>
      </c>
      <c r="R1014" s="140">
        <f>Q1014*H1014</f>
        <v>0</v>
      </c>
      <c r="S1014" s="140">
        <v>0</v>
      </c>
      <c r="T1014" s="141">
        <f>S1014*H1014</f>
        <v>0</v>
      </c>
      <c r="AR1014" s="142" t="s">
        <v>139</v>
      </c>
      <c r="AT1014" s="142" t="s">
        <v>134</v>
      </c>
      <c r="AU1014" s="142" t="s">
        <v>90</v>
      </c>
      <c r="AY1014" s="16" t="s">
        <v>132</v>
      </c>
      <c r="BE1014" s="143">
        <f>IF(N1014="základní",J1014,0)</f>
        <v>0</v>
      </c>
      <c r="BF1014" s="143">
        <f>IF(N1014="snížená",J1014,0)</f>
        <v>0</v>
      </c>
      <c r="BG1014" s="143">
        <f>IF(N1014="zákl. přenesená",J1014,0)</f>
        <v>0</v>
      </c>
      <c r="BH1014" s="143">
        <f>IF(N1014="sníž. přenesená",J1014,0)</f>
        <v>0</v>
      </c>
      <c r="BI1014" s="143">
        <f>IF(N1014="nulová",J1014,0)</f>
        <v>0</v>
      </c>
      <c r="BJ1014" s="16" t="s">
        <v>88</v>
      </c>
      <c r="BK1014" s="143">
        <f>ROUND(I1014*H1014,2)</f>
        <v>0</v>
      </c>
      <c r="BL1014" s="16" t="s">
        <v>139</v>
      </c>
      <c r="BM1014" s="142" t="s">
        <v>946</v>
      </c>
    </row>
    <row r="1015" spans="2:65" s="1" customFormat="1" ht="29.25">
      <c r="B1015" s="31"/>
      <c r="D1015" s="144" t="s">
        <v>141</v>
      </c>
      <c r="F1015" s="145" t="s">
        <v>947</v>
      </c>
      <c r="I1015" s="146"/>
      <c r="L1015" s="31"/>
      <c r="M1015" s="147"/>
      <c r="T1015" s="55"/>
      <c r="AT1015" s="16" t="s">
        <v>141</v>
      </c>
      <c r="AU1015" s="16" t="s">
        <v>90</v>
      </c>
    </row>
    <row r="1016" spans="2:65" s="11" customFormat="1" ht="25.9" customHeight="1">
      <c r="B1016" s="119"/>
      <c r="D1016" s="120" t="s">
        <v>79</v>
      </c>
      <c r="E1016" s="121" t="s">
        <v>948</v>
      </c>
      <c r="F1016" s="121" t="s">
        <v>949</v>
      </c>
      <c r="I1016" s="122"/>
      <c r="J1016" s="123">
        <f>BK1016</f>
        <v>0</v>
      </c>
      <c r="L1016" s="119"/>
      <c r="M1016" s="124"/>
      <c r="P1016" s="125">
        <f>P1017+P1026</f>
        <v>0</v>
      </c>
      <c r="R1016" s="125">
        <f>R1017+R1026</f>
        <v>3.8399999999999997E-2</v>
      </c>
      <c r="T1016" s="126">
        <f>T1017+T1026</f>
        <v>0</v>
      </c>
      <c r="AR1016" s="120" t="s">
        <v>90</v>
      </c>
      <c r="AT1016" s="127" t="s">
        <v>79</v>
      </c>
      <c r="AU1016" s="127" t="s">
        <v>80</v>
      </c>
      <c r="AY1016" s="120" t="s">
        <v>132</v>
      </c>
      <c r="BK1016" s="128">
        <f>BK1017+BK1026</f>
        <v>0</v>
      </c>
    </row>
    <row r="1017" spans="2:65" s="11" customFormat="1" ht="22.9" customHeight="1">
      <c r="B1017" s="119"/>
      <c r="D1017" s="120" t="s">
        <v>79</v>
      </c>
      <c r="E1017" s="129" t="s">
        <v>950</v>
      </c>
      <c r="F1017" s="129" t="s">
        <v>951</v>
      </c>
      <c r="I1017" s="122"/>
      <c r="J1017" s="130">
        <f>BK1017</f>
        <v>0</v>
      </c>
      <c r="L1017" s="119"/>
      <c r="M1017" s="124"/>
      <c r="P1017" s="125">
        <f>SUM(P1018:P1025)</f>
        <v>0</v>
      </c>
      <c r="R1017" s="125">
        <f>SUM(R1018:R1025)</f>
        <v>0</v>
      </c>
      <c r="T1017" s="126">
        <f>SUM(T1018:T1025)</f>
        <v>0</v>
      </c>
      <c r="AR1017" s="120" t="s">
        <v>90</v>
      </c>
      <c r="AT1017" s="127" t="s">
        <v>79</v>
      </c>
      <c r="AU1017" s="127" t="s">
        <v>88</v>
      </c>
      <c r="AY1017" s="120" t="s">
        <v>132</v>
      </c>
      <c r="BK1017" s="128">
        <f>SUM(BK1018:BK1025)</f>
        <v>0</v>
      </c>
    </row>
    <row r="1018" spans="2:65" s="1" customFormat="1" ht="16.5" customHeight="1">
      <c r="B1018" s="31"/>
      <c r="C1018" s="131" t="s">
        <v>952</v>
      </c>
      <c r="D1018" s="131" t="s">
        <v>134</v>
      </c>
      <c r="E1018" s="132" t="s">
        <v>953</v>
      </c>
      <c r="F1018" s="133" t="s">
        <v>954</v>
      </c>
      <c r="G1018" s="134" t="s">
        <v>257</v>
      </c>
      <c r="H1018" s="135">
        <v>1</v>
      </c>
      <c r="I1018" s="136"/>
      <c r="J1018" s="137">
        <f>ROUND(I1018*H1018,2)</f>
        <v>0</v>
      </c>
      <c r="K1018" s="133" t="s">
        <v>1</v>
      </c>
      <c r="L1018" s="31"/>
      <c r="M1018" s="138" t="s">
        <v>1</v>
      </c>
      <c r="N1018" s="139" t="s">
        <v>45</v>
      </c>
      <c r="P1018" s="140">
        <f>O1018*H1018</f>
        <v>0</v>
      </c>
      <c r="Q1018" s="140">
        <v>0</v>
      </c>
      <c r="R1018" s="140">
        <f>Q1018*H1018</f>
        <v>0</v>
      </c>
      <c r="S1018" s="140">
        <v>0</v>
      </c>
      <c r="T1018" s="141">
        <f>S1018*H1018</f>
        <v>0</v>
      </c>
      <c r="AR1018" s="142" t="s">
        <v>260</v>
      </c>
      <c r="AT1018" s="142" t="s">
        <v>134</v>
      </c>
      <c r="AU1018" s="142" t="s">
        <v>90</v>
      </c>
      <c r="AY1018" s="16" t="s">
        <v>132</v>
      </c>
      <c r="BE1018" s="143">
        <f>IF(N1018="základní",J1018,0)</f>
        <v>0</v>
      </c>
      <c r="BF1018" s="143">
        <f>IF(N1018="snížená",J1018,0)</f>
        <v>0</v>
      </c>
      <c r="BG1018" s="143">
        <f>IF(N1018="zákl. přenesená",J1018,0)</f>
        <v>0</v>
      </c>
      <c r="BH1018" s="143">
        <f>IF(N1018="sníž. přenesená",J1018,0)</f>
        <v>0</v>
      </c>
      <c r="BI1018" s="143">
        <f>IF(N1018="nulová",J1018,0)</f>
        <v>0</v>
      </c>
      <c r="BJ1018" s="16" t="s">
        <v>88</v>
      </c>
      <c r="BK1018" s="143">
        <f>ROUND(I1018*H1018,2)</f>
        <v>0</v>
      </c>
      <c r="BL1018" s="16" t="s">
        <v>260</v>
      </c>
      <c r="BM1018" s="142" t="s">
        <v>955</v>
      </c>
    </row>
    <row r="1019" spans="2:65" s="1" customFormat="1" ht="11.25">
      <c r="B1019" s="31"/>
      <c r="D1019" s="144" t="s">
        <v>141</v>
      </c>
      <c r="F1019" s="145" t="s">
        <v>954</v>
      </c>
      <c r="I1019" s="146"/>
      <c r="L1019" s="31"/>
      <c r="M1019" s="147"/>
      <c r="T1019" s="55"/>
      <c r="AT1019" s="16" t="s">
        <v>141</v>
      </c>
      <c r="AU1019" s="16" t="s">
        <v>90</v>
      </c>
    </row>
    <row r="1020" spans="2:65" s="12" customFormat="1" ht="11.25">
      <c r="B1020" s="148"/>
      <c r="D1020" s="144" t="s">
        <v>143</v>
      </c>
      <c r="E1020" s="149" t="s">
        <v>1</v>
      </c>
      <c r="F1020" s="150" t="s">
        <v>814</v>
      </c>
      <c r="H1020" s="149" t="s">
        <v>1</v>
      </c>
      <c r="I1020" s="151"/>
      <c r="L1020" s="148"/>
      <c r="M1020" s="152"/>
      <c r="T1020" s="153"/>
      <c r="AT1020" s="149" t="s">
        <v>143</v>
      </c>
      <c r="AU1020" s="149" t="s">
        <v>90</v>
      </c>
      <c r="AV1020" s="12" t="s">
        <v>88</v>
      </c>
      <c r="AW1020" s="12" t="s">
        <v>36</v>
      </c>
      <c r="AX1020" s="12" t="s">
        <v>80</v>
      </c>
      <c r="AY1020" s="149" t="s">
        <v>132</v>
      </c>
    </row>
    <row r="1021" spans="2:65" s="13" customFormat="1" ht="11.25">
      <c r="B1021" s="154"/>
      <c r="D1021" s="144" t="s">
        <v>143</v>
      </c>
      <c r="E1021" s="155" t="s">
        <v>1</v>
      </c>
      <c r="F1021" s="156" t="s">
        <v>88</v>
      </c>
      <c r="H1021" s="157">
        <v>1</v>
      </c>
      <c r="I1021" s="158"/>
      <c r="L1021" s="154"/>
      <c r="M1021" s="159"/>
      <c r="T1021" s="160"/>
      <c r="AT1021" s="155" t="s">
        <v>143</v>
      </c>
      <c r="AU1021" s="155" t="s">
        <v>90</v>
      </c>
      <c r="AV1021" s="13" t="s">
        <v>90</v>
      </c>
      <c r="AW1021" s="13" t="s">
        <v>36</v>
      </c>
      <c r="AX1021" s="13" t="s">
        <v>88</v>
      </c>
      <c r="AY1021" s="155" t="s">
        <v>132</v>
      </c>
    </row>
    <row r="1022" spans="2:65" s="1" customFormat="1" ht="21.75" customHeight="1">
      <c r="B1022" s="31"/>
      <c r="C1022" s="169" t="s">
        <v>956</v>
      </c>
      <c r="D1022" s="169" t="s">
        <v>249</v>
      </c>
      <c r="E1022" s="170" t="s">
        <v>957</v>
      </c>
      <c r="F1022" s="171" t="s">
        <v>958</v>
      </c>
      <c r="G1022" s="172" t="s">
        <v>257</v>
      </c>
      <c r="H1022" s="173">
        <v>1</v>
      </c>
      <c r="I1022" s="174"/>
      <c r="J1022" s="175">
        <f>ROUND(I1022*H1022,2)</f>
        <v>0</v>
      </c>
      <c r="K1022" s="171" t="s">
        <v>1</v>
      </c>
      <c r="L1022" s="176"/>
      <c r="M1022" s="177" t="s">
        <v>1</v>
      </c>
      <c r="N1022" s="178" t="s">
        <v>45</v>
      </c>
      <c r="P1022" s="140">
        <f>O1022*H1022</f>
        <v>0</v>
      </c>
      <c r="Q1022" s="140">
        <v>0</v>
      </c>
      <c r="R1022" s="140">
        <f>Q1022*H1022</f>
        <v>0</v>
      </c>
      <c r="S1022" s="140">
        <v>0</v>
      </c>
      <c r="T1022" s="141">
        <f>S1022*H1022</f>
        <v>0</v>
      </c>
      <c r="AR1022" s="142" t="s">
        <v>362</v>
      </c>
      <c r="AT1022" s="142" t="s">
        <v>249</v>
      </c>
      <c r="AU1022" s="142" t="s">
        <v>90</v>
      </c>
      <c r="AY1022" s="16" t="s">
        <v>132</v>
      </c>
      <c r="BE1022" s="143">
        <f>IF(N1022="základní",J1022,0)</f>
        <v>0</v>
      </c>
      <c r="BF1022" s="143">
        <f>IF(N1022="snížená",J1022,0)</f>
        <v>0</v>
      </c>
      <c r="BG1022" s="143">
        <f>IF(N1022="zákl. přenesená",J1022,0)</f>
        <v>0</v>
      </c>
      <c r="BH1022" s="143">
        <f>IF(N1022="sníž. přenesená",J1022,0)</f>
        <v>0</v>
      </c>
      <c r="BI1022" s="143">
        <f>IF(N1022="nulová",J1022,0)</f>
        <v>0</v>
      </c>
      <c r="BJ1022" s="16" t="s">
        <v>88</v>
      </c>
      <c r="BK1022" s="143">
        <f>ROUND(I1022*H1022,2)</f>
        <v>0</v>
      </c>
      <c r="BL1022" s="16" t="s">
        <v>260</v>
      </c>
      <c r="BM1022" s="142" t="s">
        <v>959</v>
      </c>
    </row>
    <row r="1023" spans="2:65" s="1" customFormat="1" ht="19.5">
      <c r="B1023" s="31"/>
      <c r="D1023" s="144" t="s">
        <v>141</v>
      </c>
      <c r="F1023" s="145" t="s">
        <v>960</v>
      </c>
      <c r="I1023" s="146"/>
      <c r="L1023" s="31"/>
      <c r="M1023" s="147"/>
      <c r="T1023" s="55"/>
      <c r="AT1023" s="16" t="s">
        <v>141</v>
      </c>
      <c r="AU1023" s="16" t="s">
        <v>90</v>
      </c>
    </row>
    <row r="1024" spans="2:65" s="12" customFormat="1" ht="11.25">
      <c r="B1024" s="148"/>
      <c r="D1024" s="144" t="s">
        <v>143</v>
      </c>
      <c r="E1024" s="149" t="s">
        <v>1</v>
      </c>
      <c r="F1024" s="150" t="s">
        <v>814</v>
      </c>
      <c r="H1024" s="149" t="s">
        <v>1</v>
      </c>
      <c r="I1024" s="151"/>
      <c r="L1024" s="148"/>
      <c r="M1024" s="152"/>
      <c r="T1024" s="153"/>
      <c r="AT1024" s="149" t="s">
        <v>143</v>
      </c>
      <c r="AU1024" s="149" t="s">
        <v>90</v>
      </c>
      <c r="AV1024" s="12" t="s">
        <v>88</v>
      </c>
      <c r="AW1024" s="12" t="s">
        <v>36</v>
      </c>
      <c r="AX1024" s="12" t="s">
        <v>80</v>
      </c>
      <c r="AY1024" s="149" t="s">
        <v>132</v>
      </c>
    </row>
    <row r="1025" spans="2:65" s="13" customFormat="1" ht="11.25">
      <c r="B1025" s="154"/>
      <c r="D1025" s="144" t="s">
        <v>143</v>
      </c>
      <c r="E1025" s="155" t="s">
        <v>1</v>
      </c>
      <c r="F1025" s="156" t="s">
        <v>88</v>
      </c>
      <c r="H1025" s="157">
        <v>1</v>
      </c>
      <c r="I1025" s="158"/>
      <c r="L1025" s="154"/>
      <c r="M1025" s="159"/>
      <c r="T1025" s="160"/>
      <c r="AT1025" s="155" t="s">
        <v>143</v>
      </c>
      <c r="AU1025" s="155" t="s">
        <v>90</v>
      </c>
      <c r="AV1025" s="13" t="s">
        <v>90</v>
      </c>
      <c r="AW1025" s="13" t="s">
        <v>36</v>
      </c>
      <c r="AX1025" s="13" t="s">
        <v>88</v>
      </c>
      <c r="AY1025" s="155" t="s">
        <v>132</v>
      </c>
    </row>
    <row r="1026" spans="2:65" s="11" customFormat="1" ht="22.9" customHeight="1">
      <c r="B1026" s="119"/>
      <c r="D1026" s="120" t="s">
        <v>79</v>
      </c>
      <c r="E1026" s="129" t="s">
        <v>961</v>
      </c>
      <c r="F1026" s="129" t="s">
        <v>962</v>
      </c>
      <c r="I1026" s="122"/>
      <c r="J1026" s="130">
        <f>BK1026</f>
        <v>0</v>
      </c>
      <c r="L1026" s="119"/>
      <c r="M1026" s="124"/>
      <c r="P1026" s="125">
        <f>SUM(P1027:P1040)</f>
        <v>0</v>
      </c>
      <c r="R1026" s="125">
        <f>SUM(R1027:R1040)</f>
        <v>3.8399999999999997E-2</v>
      </c>
      <c r="T1026" s="126">
        <f>SUM(T1027:T1040)</f>
        <v>0</v>
      </c>
      <c r="AR1026" s="120" t="s">
        <v>90</v>
      </c>
      <c r="AT1026" s="127" t="s">
        <v>79</v>
      </c>
      <c r="AU1026" s="127" t="s">
        <v>88</v>
      </c>
      <c r="AY1026" s="120" t="s">
        <v>132</v>
      </c>
      <c r="BK1026" s="128">
        <f>SUM(BK1027:BK1040)</f>
        <v>0</v>
      </c>
    </row>
    <row r="1027" spans="2:65" s="1" customFormat="1" ht="24.2" customHeight="1">
      <c r="B1027" s="31"/>
      <c r="C1027" s="131" t="s">
        <v>963</v>
      </c>
      <c r="D1027" s="131" t="s">
        <v>134</v>
      </c>
      <c r="E1027" s="132" t="s">
        <v>964</v>
      </c>
      <c r="F1027" s="133" t="s">
        <v>965</v>
      </c>
      <c r="G1027" s="134" t="s">
        <v>165</v>
      </c>
      <c r="H1027" s="135">
        <v>6</v>
      </c>
      <c r="I1027" s="136"/>
      <c r="J1027" s="137">
        <f>ROUND(I1027*H1027,2)</f>
        <v>0</v>
      </c>
      <c r="K1027" s="133" t="s">
        <v>138</v>
      </c>
      <c r="L1027" s="31"/>
      <c r="M1027" s="138" t="s">
        <v>1</v>
      </c>
      <c r="N1027" s="139" t="s">
        <v>45</v>
      </c>
      <c r="P1027" s="140">
        <f>O1027*H1027</f>
        <v>0</v>
      </c>
      <c r="Q1027" s="140">
        <v>0</v>
      </c>
      <c r="R1027" s="140">
        <f>Q1027*H1027</f>
        <v>0</v>
      </c>
      <c r="S1027" s="140">
        <v>0</v>
      </c>
      <c r="T1027" s="141">
        <f>S1027*H1027</f>
        <v>0</v>
      </c>
      <c r="AR1027" s="142" t="s">
        <v>260</v>
      </c>
      <c r="AT1027" s="142" t="s">
        <v>134</v>
      </c>
      <c r="AU1027" s="142" t="s">
        <v>90</v>
      </c>
      <c r="AY1027" s="16" t="s">
        <v>132</v>
      </c>
      <c r="BE1027" s="143">
        <f>IF(N1027="základní",J1027,0)</f>
        <v>0</v>
      </c>
      <c r="BF1027" s="143">
        <f>IF(N1027="snížená",J1027,0)</f>
        <v>0</v>
      </c>
      <c r="BG1027" s="143">
        <f>IF(N1027="zákl. přenesená",J1027,0)</f>
        <v>0</v>
      </c>
      <c r="BH1027" s="143">
        <f>IF(N1027="sníž. přenesená",J1027,0)</f>
        <v>0</v>
      </c>
      <c r="BI1027" s="143">
        <f>IF(N1027="nulová",J1027,0)</f>
        <v>0</v>
      </c>
      <c r="BJ1027" s="16" t="s">
        <v>88</v>
      </c>
      <c r="BK1027" s="143">
        <f>ROUND(I1027*H1027,2)</f>
        <v>0</v>
      </c>
      <c r="BL1027" s="16" t="s">
        <v>260</v>
      </c>
      <c r="BM1027" s="142" t="s">
        <v>966</v>
      </c>
    </row>
    <row r="1028" spans="2:65" s="1" customFormat="1" ht="11.25">
      <c r="B1028" s="31"/>
      <c r="D1028" s="144" t="s">
        <v>141</v>
      </c>
      <c r="F1028" s="145" t="s">
        <v>967</v>
      </c>
      <c r="I1028" s="146"/>
      <c r="L1028" s="31"/>
      <c r="M1028" s="147"/>
      <c r="T1028" s="55"/>
      <c r="AT1028" s="16" t="s">
        <v>141</v>
      </c>
      <c r="AU1028" s="16" t="s">
        <v>90</v>
      </c>
    </row>
    <row r="1029" spans="2:65" s="12" customFormat="1" ht="11.25">
      <c r="B1029" s="148"/>
      <c r="D1029" s="144" t="s">
        <v>143</v>
      </c>
      <c r="E1029" s="149" t="s">
        <v>1</v>
      </c>
      <c r="F1029" s="150" t="s">
        <v>814</v>
      </c>
      <c r="H1029" s="149" t="s">
        <v>1</v>
      </c>
      <c r="I1029" s="151"/>
      <c r="L1029" s="148"/>
      <c r="M1029" s="152"/>
      <c r="T1029" s="153"/>
      <c r="AT1029" s="149" t="s">
        <v>143</v>
      </c>
      <c r="AU1029" s="149" t="s">
        <v>90</v>
      </c>
      <c r="AV1029" s="12" t="s">
        <v>88</v>
      </c>
      <c r="AW1029" s="12" t="s">
        <v>36</v>
      </c>
      <c r="AX1029" s="12" t="s">
        <v>80</v>
      </c>
      <c r="AY1029" s="149" t="s">
        <v>132</v>
      </c>
    </row>
    <row r="1030" spans="2:65" s="13" customFormat="1" ht="11.25">
      <c r="B1030" s="154"/>
      <c r="D1030" s="144" t="s">
        <v>143</v>
      </c>
      <c r="E1030" s="155" t="s">
        <v>1</v>
      </c>
      <c r="F1030" s="156" t="s">
        <v>968</v>
      </c>
      <c r="H1030" s="157">
        <v>2.5</v>
      </c>
      <c r="I1030" s="158"/>
      <c r="L1030" s="154"/>
      <c r="M1030" s="159"/>
      <c r="T1030" s="160"/>
      <c r="AT1030" s="155" t="s">
        <v>143</v>
      </c>
      <c r="AU1030" s="155" t="s">
        <v>90</v>
      </c>
      <c r="AV1030" s="13" t="s">
        <v>90</v>
      </c>
      <c r="AW1030" s="13" t="s">
        <v>36</v>
      </c>
      <c r="AX1030" s="13" t="s">
        <v>80</v>
      </c>
      <c r="AY1030" s="155" t="s">
        <v>132</v>
      </c>
    </row>
    <row r="1031" spans="2:65" s="12" customFormat="1" ht="11.25">
      <c r="B1031" s="148"/>
      <c r="D1031" s="144" t="s">
        <v>143</v>
      </c>
      <c r="E1031" s="149" t="s">
        <v>1</v>
      </c>
      <c r="F1031" s="150" t="s">
        <v>754</v>
      </c>
      <c r="H1031" s="149" t="s">
        <v>1</v>
      </c>
      <c r="I1031" s="151"/>
      <c r="L1031" s="148"/>
      <c r="M1031" s="152"/>
      <c r="T1031" s="153"/>
      <c r="AT1031" s="149" t="s">
        <v>143</v>
      </c>
      <c r="AU1031" s="149" t="s">
        <v>90</v>
      </c>
      <c r="AV1031" s="12" t="s">
        <v>88</v>
      </c>
      <c r="AW1031" s="12" t="s">
        <v>36</v>
      </c>
      <c r="AX1031" s="12" t="s">
        <v>80</v>
      </c>
      <c r="AY1031" s="149" t="s">
        <v>132</v>
      </c>
    </row>
    <row r="1032" spans="2:65" s="13" customFormat="1" ht="11.25">
      <c r="B1032" s="154"/>
      <c r="D1032" s="144" t="s">
        <v>143</v>
      </c>
      <c r="E1032" s="155" t="s">
        <v>1</v>
      </c>
      <c r="F1032" s="156" t="s">
        <v>969</v>
      </c>
      <c r="H1032" s="157">
        <v>3.5</v>
      </c>
      <c r="I1032" s="158"/>
      <c r="L1032" s="154"/>
      <c r="M1032" s="159"/>
      <c r="T1032" s="160"/>
      <c r="AT1032" s="155" t="s">
        <v>143</v>
      </c>
      <c r="AU1032" s="155" t="s">
        <v>90</v>
      </c>
      <c r="AV1032" s="13" t="s">
        <v>90</v>
      </c>
      <c r="AW1032" s="13" t="s">
        <v>36</v>
      </c>
      <c r="AX1032" s="13" t="s">
        <v>80</v>
      </c>
      <c r="AY1032" s="155" t="s">
        <v>132</v>
      </c>
    </row>
    <row r="1033" spans="2:65" s="14" customFormat="1" ht="11.25">
      <c r="B1033" s="161"/>
      <c r="D1033" s="144" t="s">
        <v>143</v>
      </c>
      <c r="E1033" s="162" t="s">
        <v>1</v>
      </c>
      <c r="F1033" s="163" t="s">
        <v>146</v>
      </c>
      <c r="H1033" s="164">
        <v>6</v>
      </c>
      <c r="I1033" s="165"/>
      <c r="L1033" s="161"/>
      <c r="M1033" s="166"/>
      <c r="T1033" s="167"/>
      <c r="AT1033" s="162" t="s">
        <v>143</v>
      </c>
      <c r="AU1033" s="162" t="s">
        <v>90</v>
      </c>
      <c r="AV1033" s="14" t="s">
        <v>139</v>
      </c>
      <c r="AW1033" s="14" t="s">
        <v>36</v>
      </c>
      <c r="AX1033" s="14" t="s">
        <v>88</v>
      </c>
      <c r="AY1033" s="162" t="s">
        <v>132</v>
      </c>
    </row>
    <row r="1034" spans="2:65" s="1" customFormat="1" ht="24.2" customHeight="1">
      <c r="B1034" s="31"/>
      <c r="C1034" s="169" t="s">
        <v>970</v>
      </c>
      <c r="D1034" s="169" t="s">
        <v>249</v>
      </c>
      <c r="E1034" s="170" t="s">
        <v>971</v>
      </c>
      <c r="F1034" s="171" t="s">
        <v>972</v>
      </c>
      <c r="G1034" s="172" t="s">
        <v>257</v>
      </c>
      <c r="H1034" s="173">
        <v>2</v>
      </c>
      <c r="I1034" s="174"/>
      <c r="J1034" s="175">
        <f>ROUND(I1034*H1034,2)</f>
        <v>0</v>
      </c>
      <c r="K1034" s="171" t="s">
        <v>138</v>
      </c>
      <c r="L1034" s="176"/>
      <c r="M1034" s="177" t="s">
        <v>1</v>
      </c>
      <c r="N1034" s="178" t="s">
        <v>45</v>
      </c>
      <c r="P1034" s="140">
        <f>O1034*H1034</f>
        <v>0</v>
      </c>
      <c r="Q1034" s="140">
        <v>1.9199999999999998E-2</v>
      </c>
      <c r="R1034" s="140">
        <f>Q1034*H1034</f>
        <v>3.8399999999999997E-2</v>
      </c>
      <c r="S1034" s="140">
        <v>0</v>
      </c>
      <c r="T1034" s="141">
        <f>S1034*H1034</f>
        <v>0</v>
      </c>
      <c r="AR1034" s="142" t="s">
        <v>362</v>
      </c>
      <c r="AT1034" s="142" t="s">
        <v>249</v>
      </c>
      <c r="AU1034" s="142" t="s">
        <v>90</v>
      </c>
      <c r="AY1034" s="16" t="s">
        <v>132</v>
      </c>
      <c r="BE1034" s="143">
        <f>IF(N1034="základní",J1034,0)</f>
        <v>0</v>
      </c>
      <c r="BF1034" s="143">
        <f>IF(N1034="snížená",J1034,0)</f>
        <v>0</v>
      </c>
      <c r="BG1034" s="143">
        <f>IF(N1034="zákl. přenesená",J1034,0)</f>
        <v>0</v>
      </c>
      <c r="BH1034" s="143">
        <f>IF(N1034="sníž. přenesená",J1034,0)</f>
        <v>0</v>
      </c>
      <c r="BI1034" s="143">
        <f>IF(N1034="nulová",J1034,0)</f>
        <v>0</v>
      </c>
      <c r="BJ1034" s="16" t="s">
        <v>88</v>
      </c>
      <c r="BK1034" s="143">
        <f>ROUND(I1034*H1034,2)</f>
        <v>0</v>
      </c>
      <c r="BL1034" s="16" t="s">
        <v>260</v>
      </c>
      <c r="BM1034" s="142" t="s">
        <v>973</v>
      </c>
    </row>
    <row r="1035" spans="2:65" s="1" customFormat="1" ht="11.25">
      <c r="B1035" s="31"/>
      <c r="D1035" s="144" t="s">
        <v>141</v>
      </c>
      <c r="F1035" s="145" t="s">
        <v>972</v>
      </c>
      <c r="I1035" s="146"/>
      <c r="L1035" s="31"/>
      <c r="M1035" s="147"/>
      <c r="T1035" s="55"/>
      <c r="AT1035" s="16" t="s">
        <v>141</v>
      </c>
      <c r="AU1035" s="16" t="s">
        <v>90</v>
      </c>
    </row>
    <row r="1036" spans="2:65" s="12" customFormat="1" ht="11.25">
      <c r="B1036" s="148"/>
      <c r="D1036" s="144" t="s">
        <v>143</v>
      </c>
      <c r="E1036" s="149" t="s">
        <v>1</v>
      </c>
      <c r="F1036" s="150" t="s">
        <v>814</v>
      </c>
      <c r="H1036" s="149" t="s">
        <v>1</v>
      </c>
      <c r="I1036" s="151"/>
      <c r="L1036" s="148"/>
      <c r="M1036" s="152"/>
      <c r="T1036" s="153"/>
      <c r="AT1036" s="149" t="s">
        <v>143</v>
      </c>
      <c r="AU1036" s="149" t="s">
        <v>90</v>
      </c>
      <c r="AV1036" s="12" t="s">
        <v>88</v>
      </c>
      <c r="AW1036" s="12" t="s">
        <v>36</v>
      </c>
      <c r="AX1036" s="12" t="s">
        <v>80</v>
      </c>
      <c r="AY1036" s="149" t="s">
        <v>132</v>
      </c>
    </row>
    <row r="1037" spans="2:65" s="13" customFormat="1" ht="11.25">
      <c r="B1037" s="154"/>
      <c r="D1037" s="144" t="s">
        <v>143</v>
      </c>
      <c r="E1037" s="155" t="s">
        <v>1</v>
      </c>
      <c r="F1037" s="156" t="s">
        <v>88</v>
      </c>
      <c r="H1037" s="157">
        <v>1</v>
      </c>
      <c r="I1037" s="158"/>
      <c r="L1037" s="154"/>
      <c r="M1037" s="159"/>
      <c r="T1037" s="160"/>
      <c r="AT1037" s="155" t="s">
        <v>143</v>
      </c>
      <c r="AU1037" s="155" t="s">
        <v>90</v>
      </c>
      <c r="AV1037" s="13" t="s">
        <v>90</v>
      </c>
      <c r="AW1037" s="13" t="s">
        <v>36</v>
      </c>
      <c r="AX1037" s="13" t="s">
        <v>80</v>
      </c>
      <c r="AY1037" s="155" t="s">
        <v>132</v>
      </c>
    </row>
    <row r="1038" spans="2:65" s="12" customFormat="1" ht="11.25">
      <c r="B1038" s="148"/>
      <c r="D1038" s="144" t="s">
        <v>143</v>
      </c>
      <c r="E1038" s="149" t="s">
        <v>1</v>
      </c>
      <c r="F1038" s="150" t="s">
        <v>754</v>
      </c>
      <c r="H1038" s="149" t="s">
        <v>1</v>
      </c>
      <c r="I1038" s="151"/>
      <c r="L1038" s="148"/>
      <c r="M1038" s="152"/>
      <c r="T1038" s="153"/>
      <c r="AT1038" s="149" t="s">
        <v>143</v>
      </c>
      <c r="AU1038" s="149" t="s">
        <v>90</v>
      </c>
      <c r="AV1038" s="12" t="s">
        <v>88</v>
      </c>
      <c r="AW1038" s="12" t="s">
        <v>36</v>
      </c>
      <c r="AX1038" s="12" t="s">
        <v>80</v>
      </c>
      <c r="AY1038" s="149" t="s">
        <v>132</v>
      </c>
    </row>
    <row r="1039" spans="2:65" s="13" customFormat="1" ht="11.25">
      <c r="B1039" s="154"/>
      <c r="D1039" s="144" t="s">
        <v>143</v>
      </c>
      <c r="E1039" s="155" t="s">
        <v>1</v>
      </c>
      <c r="F1039" s="156" t="s">
        <v>88</v>
      </c>
      <c r="H1039" s="157">
        <v>1</v>
      </c>
      <c r="I1039" s="158"/>
      <c r="L1039" s="154"/>
      <c r="M1039" s="159"/>
      <c r="T1039" s="160"/>
      <c r="AT1039" s="155" t="s">
        <v>143</v>
      </c>
      <c r="AU1039" s="155" t="s">
        <v>90</v>
      </c>
      <c r="AV1039" s="13" t="s">
        <v>90</v>
      </c>
      <c r="AW1039" s="13" t="s">
        <v>36</v>
      </c>
      <c r="AX1039" s="13" t="s">
        <v>80</v>
      </c>
      <c r="AY1039" s="155" t="s">
        <v>132</v>
      </c>
    </row>
    <row r="1040" spans="2:65" s="14" customFormat="1" ht="11.25">
      <c r="B1040" s="161"/>
      <c r="D1040" s="144" t="s">
        <v>143</v>
      </c>
      <c r="E1040" s="162" t="s">
        <v>1</v>
      </c>
      <c r="F1040" s="163" t="s">
        <v>146</v>
      </c>
      <c r="H1040" s="164">
        <v>2</v>
      </c>
      <c r="I1040" s="165"/>
      <c r="L1040" s="161"/>
      <c r="M1040" s="166"/>
      <c r="T1040" s="167"/>
      <c r="AT1040" s="162" t="s">
        <v>143</v>
      </c>
      <c r="AU1040" s="162" t="s">
        <v>90</v>
      </c>
      <c r="AV1040" s="14" t="s">
        <v>139</v>
      </c>
      <c r="AW1040" s="14" t="s">
        <v>36</v>
      </c>
      <c r="AX1040" s="14" t="s">
        <v>88</v>
      </c>
      <c r="AY1040" s="162" t="s">
        <v>132</v>
      </c>
    </row>
    <row r="1041" spans="2:65" s="11" customFormat="1" ht="25.9" customHeight="1">
      <c r="B1041" s="119"/>
      <c r="D1041" s="120" t="s">
        <v>79</v>
      </c>
      <c r="E1041" s="121" t="s">
        <v>249</v>
      </c>
      <c r="F1041" s="121" t="s">
        <v>974</v>
      </c>
      <c r="I1041" s="122"/>
      <c r="J1041" s="123">
        <f>BK1041</f>
        <v>0</v>
      </c>
      <c r="L1041" s="119"/>
      <c r="M1041" s="124"/>
      <c r="P1041" s="125">
        <f>P1042</f>
        <v>0</v>
      </c>
      <c r="R1041" s="125">
        <f>R1042</f>
        <v>4.9230000000000003E-2</v>
      </c>
      <c r="T1041" s="126">
        <f>T1042</f>
        <v>0</v>
      </c>
      <c r="AR1041" s="120" t="s">
        <v>156</v>
      </c>
      <c r="AT1041" s="127" t="s">
        <v>79</v>
      </c>
      <c r="AU1041" s="127" t="s">
        <v>80</v>
      </c>
      <c r="AY1041" s="120" t="s">
        <v>132</v>
      </c>
      <c r="BK1041" s="128">
        <f>BK1042</f>
        <v>0</v>
      </c>
    </row>
    <row r="1042" spans="2:65" s="11" customFormat="1" ht="22.9" customHeight="1">
      <c r="B1042" s="119"/>
      <c r="D1042" s="120" t="s">
        <v>79</v>
      </c>
      <c r="E1042" s="129" t="s">
        <v>975</v>
      </c>
      <c r="F1042" s="129" t="s">
        <v>976</v>
      </c>
      <c r="I1042" s="122"/>
      <c r="J1042" s="130">
        <f>BK1042</f>
        <v>0</v>
      </c>
      <c r="L1042" s="119"/>
      <c r="M1042" s="124"/>
      <c r="P1042" s="125">
        <f>SUM(P1043:P1067)</f>
        <v>0</v>
      </c>
      <c r="R1042" s="125">
        <f>SUM(R1043:R1067)</f>
        <v>4.9230000000000003E-2</v>
      </c>
      <c r="T1042" s="126">
        <f>SUM(T1043:T1067)</f>
        <v>0</v>
      </c>
      <c r="AR1042" s="120" t="s">
        <v>156</v>
      </c>
      <c r="AT1042" s="127" t="s">
        <v>79</v>
      </c>
      <c r="AU1042" s="127" t="s">
        <v>88</v>
      </c>
      <c r="AY1042" s="120" t="s">
        <v>132</v>
      </c>
      <c r="BK1042" s="128">
        <f>SUM(BK1043:BK1067)</f>
        <v>0</v>
      </c>
    </row>
    <row r="1043" spans="2:65" s="1" customFormat="1" ht="24.2" customHeight="1">
      <c r="B1043" s="31"/>
      <c r="C1043" s="131" t="s">
        <v>977</v>
      </c>
      <c r="D1043" s="131" t="s">
        <v>134</v>
      </c>
      <c r="E1043" s="132" t="s">
        <v>978</v>
      </c>
      <c r="F1043" s="133" t="s">
        <v>979</v>
      </c>
      <c r="G1043" s="134" t="s">
        <v>257</v>
      </c>
      <c r="H1043" s="135">
        <v>1</v>
      </c>
      <c r="I1043" s="136"/>
      <c r="J1043" s="137">
        <f>ROUND(I1043*H1043,2)</f>
        <v>0</v>
      </c>
      <c r="K1043" s="133" t="s">
        <v>1</v>
      </c>
      <c r="L1043" s="31"/>
      <c r="M1043" s="138" t="s">
        <v>1</v>
      </c>
      <c r="N1043" s="139" t="s">
        <v>45</v>
      </c>
      <c r="P1043" s="140">
        <f>O1043*H1043</f>
        <v>0</v>
      </c>
      <c r="Q1043" s="140">
        <v>0</v>
      </c>
      <c r="R1043" s="140">
        <f>Q1043*H1043</f>
        <v>0</v>
      </c>
      <c r="S1043" s="140">
        <v>0</v>
      </c>
      <c r="T1043" s="141">
        <f>S1043*H1043</f>
        <v>0</v>
      </c>
      <c r="AR1043" s="142" t="s">
        <v>551</v>
      </c>
      <c r="AT1043" s="142" t="s">
        <v>134</v>
      </c>
      <c r="AU1043" s="142" t="s">
        <v>90</v>
      </c>
      <c r="AY1043" s="16" t="s">
        <v>132</v>
      </c>
      <c r="BE1043" s="143">
        <f>IF(N1043="základní",J1043,0)</f>
        <v>0</v>
      </c>
      <c r="BF1043" s="143">
        <f>IF(N1043="snížená",J1043,0)</f>
        <v>0</v>
      </c>
      <c r="BG1043" s="143">
        <f>IF(N1043="zákl. přenesená",J1043,0)</f>
        <v>0</v>
      </c>
      <c r="BH1043" s="143">
        <f>IF(N1043="sníž. přenesená",J1043,0)</f>
        <v>0</v>
      </c>
      <c r="BI1043" s="143">
        <f>IF(N1043="nulová",J1043,0)</f>
        <v>0</v>
      </c>
      <c r="BJ1043" s="16" t="s">
        <v>88</v>
      </c>
      <c r="BK1043" s="143">
        <f>ROUND(I1043*H1043,2)</f>
        <v>0</v>
      </c>
      <c r="BL1043" s="16" t="s">
        <v>551</v>
      </c>
      <c r="BM1043" s="142" t="s">
        <v>980</v>
      </c>
    </row>
    <row r="1044" spans="2:65" s="1" customFormat="1" ht="11.25">
      <c r="B1044" s="31"/>
      <c r="D1044" s="144" t="s">
        <v>141</v>
      </c>
      <c r="F1044" s="145" t="s">
        <v>979</v>
      </c>
      <c r="I1044" s="146"/>
      <c r="L1044" s="31"/>
      <c r="M1044" s="147"/>
      <c r="T1044" s="55"/>
      <c r="AT1044" s="16" t="s">
        <v>141</v>
      </c>
      <c r="AU1044" s="16" t="s">
        <v>90</v>
      </c>
    </row>
    <row r="1045" spans="2:65" s="12" customFormat="1" ht="11.25">
      <c r="B1045" s="148"/>
      <c r="D1045" s="144" t="s">
        <v>143</v>
      </c>
      <c r="E1045" s="149" t="s">
        <v>1</v>
      </c>
      <c r="F1045" s="150" t="s">
        <v>814</v>
      </c>
      <c r="H1045" s="149" t="s">
        <v>1</v>
      </c>
      <c r="I1045" s="151"/>
      <c r="L1045" s="148"/>
      <c r="M1045" s="152"/>
      <c r="T1045" s="153"/>
      <c r="AT1045" s="149" t="s">
        <v>143</v>
      </c>
      <c r="AU1045" s="149" t="s">
        <v>90</v>
      </c>
      <c r="AV1045" s="12" t="s">
        <v>88</v>
      </c>
      <c r="AW1045" s="12" t="s">
        <v>36</v>
      </c>
      <c r="AX1045" s="12" t="s">
        <v>80</v>
      </c>
      <c r="AY1045" s="149" t="s">
        <v>132</v>
      </c>
    </row>
    <row r="1046" spans="2:65" s="13" customFormat="1" ht="11.25">
      <c r="B1046" s="154"/>
      <c r="D1046" s="144" t="s">
        <v>143</v>
      </c>
      <c r="E1046" s="155" t="s">
        <v>1</v>
      </c>
      <c r="F1046" s="156" t="s">
        <v>88</v>
      </c>
      <c r="H1046" s="157">
        <v>1</v>
      </c>
      <c r="I1046" s="158"/>
      <c r="L1046" s="154"/>
      <c r="M1046" s="159"/>
      <c r="T1046" s="160"/>
      <c r="AT1046" s="155" t="s">
        <v>143</v>
      </c>
      <c r="AU1046" s="155" t="s">
        <v>90</v>
      </c>
      <c r="AV1046" s="13" t="s">
        <v>90</v>
      </c>
      <c r="AW1046" s="13" t="s">
        <v>36</v>
      </c>
      <c r="AX1046" s="13" t="s">
        <v>88</v>
      </c>
      <c r="AY1046" s="155" t="s">
        <v>132</v>
      </c>
    </row>
    <row r="1047" spans="2:65" s="1" customFormat="1" ht="16.5" customHeight="1">
      <c r="B1047" s="31"/>
      <c r="C1047" s="169" t="s">
        <v>981</v>
      </c>
      <c r="D1047" s="169" t="s">
        <v>249</v>
      </c>
      <c r="E1047" s="170" t="s">
        <v>982</v>
      </c>
      <c r="F1047" s="171" t="s">
        <v>983</v>
      </c>
      <c r="G1047" s="172" t="s">
        <v>257</v>
      </c>
      <c r="H1047" s="173">
        <v>1</v>
      </c>
      <c r="I1047" s="174"/>
      <c r="J1047" s="175">
        <f>ROUND(I1047*H1047,2)</f>
        <v>0</v>
      </c>
      <c r="K1047" s="171" t="s">
        <v>1</v>
      </c>
      <c r="L1047" s="176"/>
      <c r="M1047" s="177" t="s">
        <v>1</v>
      </c>
      <c r="N1047" s="178" t="s">
        <v>45</v>
      </c>
      <c r="P1047" s="140">
        <f>O1047*H1047</f>
        <v>0</v>
      </c>
      <c r="Q1047" s="140">
        <v>7.2300000000000003E-3</v>
      </c>
      <c r="R1047" s="140">
        <f>Q1047*H1047</f>
        <v>7.2300000000000003E-3</v>
      </c>
      <c r="S1047" s="140">
        <v>0</v>
      </c>
      <c r="T1047" s="141">
        <f>S1047*H1047</f>
        <v>0</v>
      </c>
      <c r="AR1047" s="142" t="s">
        <v>840</v>
      </c>
      <c r="AT1047" s="142" t="s">
        <v>249</v>
      </c>
      <c r="AU1047" s="142" t="s">
        <v>90</v>
      </c>
      <c r="AY1047" s="16" t="s">
        <v>132</v>
      </c>
      <c r="BE1047" s="143">
        <f>IF(N1047="základní",J1047,0)</f>
        <v>0</v>
      </c>
      <c r="BF1047" s="143">
        <f>IF(N1047="snížená",J1047,0)</f>
        <v>0</v>
      </c>
      <c r="BG1047" s="143">
        <f>IF(N1047="zákl. přenesená",J1047,0)</f>
        <v>0</v>
      </c>
      <c r="BH1047" s="143">
        <f>IF(N1047="sníž. přenesená",J1047,0)</f>
        <v>0</v>
      </c>
      <c r="BI1047" s="143">
        <f>IF(N1047="nulová",J1047,0)</f>
        <v>0</v>
      </c>
      <c r="BJ1047" s="16" t="s">
        <v>88</v>
      </c>
      <c r="BK1047" s="143">
        <f>ROUND(I1047*H1047,2)</f>
        <v>0</v>
      </c>
      <c r="BL1047" s="16" t="s">
        <v>840</v>
      </c>
      <c r="BM1047" s="142" t="s">
        <v>984</v>
      </c>
    </row>
    <row r="1048" spans="2:65" s="1" customFormat="1" ht="11.25">
      <c r="B1048" s="31"/>
      <c r="D1048" s="144" t="s">
        <v>141</v>
      </c>
      <c r="F1048" s="145" t="s">
        <v>983</v>
      </c>
      <c r="I1048" s="146"/>
      <c r="L1048" s="31"/>
      <c r="M1048" s="147"/>
      <c r="T1048" s="55"/>
      <c r="AT1048" s="16" t="s">
        <v>141</v>
      </c>
      <c r="AU1048" s="16" t="s">
        <v>90</v>
      </c>
    </row>
    <row r="1049" spans="2:65" s="12" customFormat="1" ht="11.25">
      <c r="B1049" s="148"/>
      <c r="D1049" s="144" t="s">
        <v>143</v>
      </c>
      <c r="E1049" s="149" t="s">
        <v>1</v>
      </c>
      <c r="F1049" s="150" t="s">
        <v>814</v>
      </c>
      <c r="H1049" s="149" t="s">
        <v>1</v>
      </c>
      <c r="I1049" s="151"/>
      <c r="L1049" s="148"/>
      <c r="M1049" s="152"/>
      <c r="T1049" s="153"/>
      <c r="AT1049" s="149" t="s">
        <v>143</v>
      </c>
      <c r="AU1049" s="149" t="s">
        <v>90</v>
      </c>
      <c r="AV1049" s="12" t="s">
        <v>88</v>
      </c>
      <c r="AW1049" s="12" t="s">
        <v>36</v>
      </c>
      <c r="AX1049" s="12" t="s">
        <v>80</v>
      </c>
      <c r="AY1049" s="149" t="s">
        <v>132</v>
      </c>
    </row>
    <row r="1050" spans="2:65" s="13" customFormat="1" ht="11.25">
      <c r="B1050" s="154"/>
      <c r="D1050" s="144" t="s">
        <v>143</v>
      </c>
      <c r="E1050" s="155" t="s">
        <v>1</v>
      </c>
      <c r="F1050" s="156" t="s">
        <v>88</v>
      </c>
      <c r="H1050" s="157">
        <v>1</v>
      </c>
      <c r="I1050" s="158"/>
      <c r="L1050" s="154"/>
      <c r="M1050" s="159"/>
      <c r="T1050" s="160"/>
      <c r="AT1050" s="155" t="s">
        <v>143</v>
      </c>
      <c r="AU1050" s="155" t="s">
        <v>90</v>
      </c>
      <c r="AV1050" s="13" t="s">
        <v>90</v>
      </c>
      <c r="AW1050" s="13" t="s">
        <v>36</v>
      </c>
      <c r="AX1050" s="13" t="s">
        <v>88</v>
      </c>
      <c r="AY1050" s="155" t="s">
        <v>132</v>
      </c>
    </row>
    <row r="1051" spans="2:65" s="1" customFormat="1" ht="21.75" customHeight="1">
      <c r="B1051" s="31"/>
      <c r="C1051" s="131" t="s">
        <v>985</v>
      </c>
      <c r="D1051" s="131" t="s">
        <v>134</v>
      </c>
      <c r="E1051" s="132" t="s">
        <v>986</v>
      </c>
      <c r="F1051" s="133" t="s">
        <v>987</v>
      </c>
      <c r="G1051" s="134" t="s">
        <v>257</v>
      </c>
      <c r="H1051" s="135">
        <v>1</v>
      </c>
      <c r="I1051" s="136"/>
      <c r="J1051" s="137">
        <f>ROUND(I1051*H1051,2)</f>
        <v>0</v>
      </c>
      <c r="K1051" s="133" t="s">
        <v>1</v>
      </c>
      <c r="L1051" s="31"/>
      <c r="M1051" s="138" t="s">
        <v>1</v>
      </c>
      <c r="N1051" s="139" t="s">
        <v>45</v>
      </c>
      <c r="P1051" s="140">
        <f>O1051*H1051</f>
        <v>0</v>
      </c>
      <c r="Q1051" s="140">
        <v>0</v>
      </c>
      <c r="R1051" s="140">
        <f>Q1051*H1051</f>
        <v>0</v>
      </c>
      <c r="S1051" s="140">
        <v>0</v>
      </c>
      <c r="T1051" s="141">
        <f>S1051*H1051</f>
        <v>0</v>
      </c>
      <c r="AR1051" s="142" t="s">
        <v>551</v>
      </c>
      <c r="AT1051" s="142" t="s">
        <v>134</v>
      </c>
      <c r="AU1051" s="142" t="s">
        <v>90</v>
      </c>
      <c r="AY1051" s="16" t="s">
        <v>132</v>
      </c>
      <c r="BE1051" s="143">
        <f>IF(N1051="základní",J1051,0)</f>
        <v>0</v>
      </c>
      <c r="BF1051" s="143">
        <f>IF(N1051="snížená",J1051,0)</f>
        <v>0</v>
      </c>
      <c r="BG1051" s="143">
        <f>IF(N1051="zákl. přenesená",J1051,0)</f>
        <v>0</v>
      </c>
      <c r="BH1051" s="143">
        <f>IF(N1051="sníž. přenesená",J1051,0)</f>
        <v>0</v>
      </c>
      <c r="BI1051" s="143">
        <f>IF(N1051="nulová",J1051,0)</f>
        <v>0</v>
      </c>
      <c r="BJ1051" s="16" t="s">
        <v>88</v>
      </c>
      <c r="BK1051" s="143">
        <f>ROUND(I1051*H1051,2)</f>
        <v>0</v>
      </c>
      <c r="BL1051" s="16" t="s">
        <v>551</v>
      </c>
      <c r="BM1051" s="142" t="s">
        <v>988</v>
      </c>
    </row>
    <row r="1052" spans="2:65" s="1" customFormat="1" ht="11.25">
      <c r="B1052" s="31"/>
      <c r="D1052" s="144" t="s">
        <v>141</v>
      </c>
      <c r="F1052" s="145" t="s">
        <v>987</v>
      </c>
      <c r="I1052" s="146"/>
      <c r="L1052" s="31"/>
      <c r="M1052" s="147"/>
      <c r="T1052" s="55"/>
      <c r="AT1052" s="16" t="s">
        <v>141</v>
      </c>
      <c r="AU1052" s="16" t="s">
        <v>90</v>
      </c>
    </row>
    <row r="1053" spans="2:65" s="12" customFormat="1" ht="11.25">
      <c r="B1053" s="148"/>
      <c r="D1053" s="144" t="s">
        <v>143</v>
      </c>
      <c r="E1053" s="149" t="s">
        <v>1</v>
      </c>
      <c r="F1053" s="150" t="s">
        <v>814</v>
      </c>
      <c r="H1053" s="149" t="s">
        <v>1</v>
      </c>
      <c r="I1053" s="151"/>
      <c r="L1053" s="148"/>
      <c r="M1053" s="152"/>
      <c r="T1053" s="153"/>
      <c r="AT1053" s="149" t="s">
        <v>143</v>
      </c>
      <c r="AU1053" s="149" t="s">
        <v>90</v>
      </c>
      <c r="AV1053" s="12" t="s">
        <v>88</v>
      </c>
      <c r="AW1053" s="12" t="s">
        <v>36</v>
      </c>
      <c r="AX1053" s="12" t="s">
        <v>80</v>
      </c>
      <c r="AY1053" s="149" t="s">
        <v>132</v>
      </c>
    </row>
    <row r="1054" spans="2:65" s="13" customFormat="1" ht="11.25">
      <c r="B1054" s="154"/>
      <c r="D1054" s="144" t="s">
        <v>143</v>
      </c>
      <c r="E1054" s="155" t="s">
        <v>1</v>
      </c>
      <c r="F1054" s="156" t="s">
        <v>88</v>
      </c>
      <c r="H1054" s="157">
        <v>1</v>
      </c>
      <c r="I1054" s="158"/>
      <c r="L1054" s="154"/>
      <c r="M1054" s="159"/>
      <c r="T1054" s="160"/>
      <c r="AT1054" s="155" t="s">
        <v>143</v>
      </c>
      <c r="AU1054" s="155" t="s">
        <v>90</v>
      </c>
      <c r="AV1054" s="13" t="s">
        <v>90</v>
      </c>
      <c r="AW1054" s="13" t="s">
        <v>36</v>
      </c>
      <c r="AX1054" s="13" t="s">
        <v>88</v>
      </c>
      <c r="AY1054" s="155" t="s">
        <v>132</v>
      </c>
    </row>
    <row r="1055" spans="2:65" s="1" customFormat="1" ht="24.2" customHeight="1">
      <c r="B1055" s="31"/>
      <c r="C1055" s="169" t="s">
        <v>989</v>
      </c>
      <c r="D1055" s="169" t="s">
        <v>249</v>
      </c>
      <c r="E1055" s="170" t="s">
        <v>990</v>
      </c>
      <c r="F1055" s="171" t="s">
        <v>991</v>
      </c>
      <c r="G1055" s="172" t="s">
        <v>257</v>
      </c>
      <c r="H1055" s="173">
        <v>1</v>
      </c>
      <c r="I1055" s="174"/>
      <c r="J1055" s="175">
        <f>ROUND(I1055*H1055,2)</f>
        <v>0</v>
      </c>
      <c r="K1055" s="171" t="s">
        <v>1</v>
      </c>
      <c r="L1055" s="176"/>
      <c r="M1055" s="177" t="s">
        <v>1</v>
      </c>
      <c r="N1055" s="178" t="s">
        <v>45</v>
      </c>
      <c r="P1055" s="140">
        <f>O1055*H1055</f>
        <v>0</v>
      </c>
      <c r="Q1055" s="140">
        <v>0</v>
      </c>
      <c r="R1055" s="140">
        <f>Q1055*H1055</f>
        <v>0</v>
      </c>
      <c r="S1055" s="140">
        <v>0</v>
      </c>
      <c r="T1055" s="141">
        <f>S1055*H1055</f>
        <v>0</v>
      </c>
      <c r="AR1055" s="142" t="s">
        <v>840</v>
      </c>
      <c r="AT1055" s="142" t="s">
        <v>249</v>
      </c>
      <c r="AU1055" s="142" t="s">
        <v>90</v>
      </c>
      <c r="AY1055" s="16" t="s">
        <v>132</v>
      </c>
      <c r="BE1055" s="143">
        <f>IF(N1055="základní",J1055,0)</f>
        <v>0</v>
      </c>
      <c r="BF1055" s="143">
        <f>IF(N1055="snížená",J1055,0)</f>
        <v>0</v>
      </c>
      <c r="BG1055" s="143">
        <f>IF(N1055="zákl. přenesená",J1055,0)</f>
        <v>0</v>
      </c>
      <c r="BH1055" s="143">
        <f>IF(N1055="sníž. přenesená",J1055,0)</f>
        <v>0</v>
      </c>
      <c r="BI1055" s="143">
        <f>IF(N1055="nulová",J1055,0)</f>
        <v>0</v>
      </c>
      <c r="BJ1055" s="16" t="s">
        <v>88</v>
      </c>
      <c r="BK1055" s="143">
        <f>ROUND(I1055*H1055,2)</f>
        <v>0</v>
      </c>
      <c r="BL1055" s="16" t="s">
        <v>840</v>
      </c>
      <c r="BM1055" s="142" t="s">
        <v>992</v>
      </c>
    </row>
    <row r="1056" spans="2:65" s="1" customFormat="1" ht="29.25">
      <c r="B1056" s="31"/>
      <c r="D1056" s="144" t="s">
        <v>141</v>
      </c>
      <c r="F1056" s="145" t="s">
        <v>993</v>
      </c>
      <c r="I1056" s="146"/>
      <c r="L1056" s="31"/>
      <c r="M1056" s="147"/>
      <c r="T1056" s="55"/>
      <c r="AT1056" s="16" t="s">
        <v>141</v>
      </c>
      <c r="AU1056" s="16" t="s">
        <v>90</v>
      </c>
    </row>
    <row r="1057" spans="2:65" s="12" customFormat="1" ht="11.25">
      <c r="B1057" s="148"/>
      <c r="D1057" s="144" t="s">
        <v>143</v>
      </c>
      <c r="E1057" s="149" t="s">
        <v>1</v>
      </c>
      <c r="F1057" s="150" t="s">
        <v>814</v>
      </c>
      <c r="H1057" s="149" t="s">
        <v>1</v>
      </c>
      <c r="I1057" s="151"/>
      <c r="L1057" s="148"/>
      <c r="M1057" s="152"/>
      <c r="T1057" s="153"/>
      <c r="AT1057" s="149" t="s">
        <v>143</v>
      </c>
      <c r="AU1057" s="149" t="s">
        <v>90</v>
      </c>
      <c r="AV1057" s="12" t="s">
        <v>88</v>
      </c>
      <c r="AW1057" s="12" t="s">
        <v>36</v>
      </c>
      <c r="AX1057" s="12" t="s">
        <v>80</v>
      </c>
      <c r="AY1057" s="149" t="s">
        <v>132</v>
      </c>
    </row>
    <row r="1058" spans="2:65" s="13" customFormat="1" ht="11.25">
      <c r="B1058" s="154"/>
      <c r="D1058" s="144" t="s">
        <v>143</v>
      </c>
      <c r="E1058" s="155" t="s">
        <v>1</v>
      </c>
      <c r="F1058" s="156" t="s">
        <v>88</v>
      </c>
      <c r="H1058" s="157">
        <v>1</v>
      </c>
      <c r="I1058" s="158"/>
      <c r="L1058" s="154"/>
      <c r="M1058" s="159"/>
      <c r="T1058" s="160"/>
      <c r="AT1058" s="155" t="s">
        <v>143</v>
      </c>
      <c r="AU1058" s="155" t="s">
        <v>90</v>
      </c>
      <c r="AV1058" s="13" t="s">
        <v>90</v>
      </c>
      <c r="AW1058" s="13" t="s">
        <v>36</v>
      </c>
      <c r="AX1058" s="13" t="s">
        <v>88</v>
      </c>
      <c r="AY1058" s="155" t="s">
        <v>132</v>
      </c>
    </row>
    <row r="1059" spans="2:65" s="1" customFormat="1" ht="16.5" customHeight="1">
      <c r="B1059" s="31"/>
      <c r="C1059" s="131" t="s">
        <v>994</v>
      </c>
      <c r="D1059" s="131" t="s">
        <v>134</v>
      </c>
      <c r="E1059" s="132" t="s">
        <v>995</v>
      </c>
      <c r="F1059" s="133" t="s">
        <v>996</v>
      </c>
      <c r="G1059" s="134" t="s">
        <v>257</v>
      </c>
      <c r="H1059" s="135">
        <v>1</v>
      </c>
      <c r="I1059" s="136"/>
      <c r="J1059" s="137">
        <f>ROUND(I1059*H1059,2)</f>
        <v>0</v>
      </c>
      <c r="K1059" s="133" t="s">
        <v>138</v>
      </c>
      <c r="L1059" s="31"/>
      <c r="M1059" s="138" t="s">
        <v>1</v>
      </c>
      <c r="N1059" s="139" t="s">
        <v>45</v>
      </c>
      <c r="P1059" s="140">
        <f>O1059*H1059</f>
        <v>0</v>
      </c>
      <c r="Q1059" s="140">
        <v>0</v>
      </c>
      <c r="R1059" s="140">
        <f>Q1059*H1059</f>
        <v>0</v>
      </c>
      <c r="S1059" s="140">
        <v>0</v>
      </c>
      <c r="T1059" s="141">
        <f>S1059*H1059</f>
        <v>0</v>
      </c>
      <c r="AR1059" s="142" t="s">
        <v>551</v>
      </c>
      <c r="AT1059" s="142" t="s">
        <v>134</v>
      </c>
      <c r="AU1059" s="142" t="s">
        <v>90</v>
      </c>
      <c r="AY1059" s="16" t="s">
        <v>132</v>
      </c>
      <c r="BE1059" s="143">
        <f>IF(N1059="základní",J1059,0)</f>
        <v>0</v>
      </c>
      <c r="BF1059" s="143">
        <f>IF(N1059="snížená",J1059,0)</f>
        <v>0</v>
      </c>
      <c r="BG1059" s="143">
        <f>IF(N1059="zákl. přenesená",J1059,0)</f>
        <v>0</v>
      </c>
      <c r="BH1059" s="143">
        <f>IF(N1059="sníž. přenesená",J1059,0)</f>
        <v>0</v>
      </c>
      <c r="BI1059" s="143">
        <f>IF(N1059="nulová",J1059,0)</f>
        <v>0</v>
      </c>
      <c r="BJ1059" s="16" t="s">
        <v>88</v>
      </c>
      <c r="BK1059" s="143">
        <f>ROUND(I1059*H1059,2)</f>
        <v>0</v>
      </c>
      <c r="BL1059" s="16" t="s">
        <v>551</v>
      </c>
      <c r="BM1059" s="142" t="s">
        <v>997</v>
      </c>
    </row>
    <row r="1060" spans="2:65" s="1" customFormat="1" ht="11.25">
      <c r="B1060" s="31"/>
      <c r="D1060" s="144" t="s">
        <v>141</v>
      </c>
      <c r="F1060" s="145" t="s">
        <v>996</v>
      </c>
      <c r="I1060" s="146"/>
      <c r="L1060" s="31"/>
      <c r="M1060" s="147"/>
      <c r="T1060" s="55"/>
      <c r="AT1060" s="16" t="s">
        <v>141</v>
      </c>
      <c r="AU1060" s="16" t="s">
        <v>90</v>
      </c>
    </row>
    <row r="1061" spans="2:65" s="12" customFormat="1" ht="11.25">
      <c r="B1061" s="148"/>
      <c r="D1061" s="144" t="s">
        <v>143</v>
      </c>
      <c r="E1061" s="149" t="s">
        <v>1</v>
      </c>
      <c r="F1061" s="150" t="s">
        <v>814</v>
      </c>
      <c r="H1061" s="149" t="s">
        <v>1</v>
      </c>
      <c r="I1061" s="151"/>
      <c r="L1061" s="148"/>
      <c r="M1061" s="152"/>
      <c r="T1061" s="153"/>
      <c r="AT1061" s="149" t="s">
        <v>143</v>
      </c>
      <c r="AU1061" s="149" t="s">
        <v>90</v>
      </c>
      <c r="AV1061" s="12" t="s">
        <v>88</v>
      </c>
      <c r="AW1061" s="12" t="s">
        <v>36</v>
      </c>
      <c r="AX1061" s="12" t="s">
        <v>80</v>
      </c>
      <c r="AY1061" s="149" t="s">
        <v>132</v>
      </c>
    </row>
    <row r="1062" spans="2:65" s="13" customFormat="1" ht="11.25">
      <c r="B1062" s="154"/>
      <c r="D1062" s="144" t="s">
        <v>143</v>
      </c>
      <c r="E1062" s="155" t="s">
        <v>1</v>
      </c>
      <c r="F1062" s="156" t="s">
        <v>88</v>
      </c>
      <c r="H1062" s="157">
        <v>1</v>
      </c>
      <c r="I1062" s="158"/>
      <c r="L1062" s="154"/>
      <c r="M1062" s="159"/>
      <c r="T1062" s="160"/>
      <c r="AT1062" s="155" t="s">
        <v>143</v>
      </c>
      <c r="AU1062" s="155" t="s">
        <v>90</v>
      </c>
      <c r="AV1062" s="13" t="s">
        <v>90</v>
      </c>
      <c r="AW1062" s="13" t="s">
        <v>36</v>
      </c>
      <c r="AX1062" s="13" t="s">
        <v>88</v>
      </c>
      <c r="AY1062" s="155" t="s">
        <v>132</v>
      </c>
    </row>
    <row r="1063" spans="2:65" s="1" customFormat="1" ht="16.5" customHeight="1">
      <c r="B1063" s="31"/>
      <c r="C1063" s="169" t="s">
        <v>998</v>
      </c>
      <c r="D1063" s="169" t="s">
        <v>249</v>
      </c>
      <c r="E1063" s="170" t="s">
        <v>999</v>
      </c>
      <c r="F1063" s="171" t="s">
        <v>1000</v>
      </c>
      <c r="G1063" s="172" t="s">
        <v>257</v>
      </c>
      <c r="H1063" s="173">
        <v>1</v>
      </c>
      <c r="I1063" s="174"/>
      <c r="J1063" s="175">
        <f>ROUND(I1063*H1063,2)</f>
        <v>0</v>
      </c>
      <c r="K1063" s="171" t="s">
        <v>1</v>
      </c>
      <c r="L1063" s="176"/>
      <c r="M1063" s="177" t="s">
        <v>1</v>
      </c>
      <c r="N1063" s="178" t="s">
        <v>45</v>
      </c>
      <c r="P1063" s="140">
        <f>O1063*H1063</f>
        <v>0</v>
      </c>
      <c r="Q1063" s="140">
        <v>4.2000000000000003E-2</v>
      </c>
      <c r="R1063" s="140">
        <f>Q1063*H1063</f>
        <v>4.2000000000000003E-2</v>
      </c>
      <c r="S1063" s="140">
        <v>0</v>
      </c>
      <c r="T1063" s="141">
        <f>S1063*H1063</f>
        <v>0</v>
      </c>
      <c r="AR1063" s="142" t="s">
        <v>840</v>
      </c>
      <c r="AT1063" s="142" t="s">
        <v>249</v>
      </c>
      <c r="AU1063" s="142" t="s">
        <v>90</v>
      </c>
      <c r="AY1063" s="16" t="s">
        <v>132</v>
      </c>
      <c r="BE1063" s="143">
        <f>IF(N1063="základní",J1063,0)</f>
        <v>0</v>
      </c>
      <c r="BF1063" s="143">
        <f>IF(N1063="snížená",J1063,0)</f>
        <v>0</v>
      </c>
      <c r="BG1063" s="143">
        <f>IF(N1063="zákl. přenesená",J1063,0)</f>
        <v>0</v>
      </c>
      <c r="BH1063" s="143">
        <f>IF(N1063="sníž. přenesená",J1063,0)</f>
        <v>0</v>
      </c>
      <c r="BI1063" s="143">
        <f>IF(N1063="nulová",J1063,0)</f>
        <v>0</v>
      </c>
      <c r="BJ1063" s="16" t="s">
        <v>88</v>
      </c>
      <c r="BK1063" s="143">
        <f>ROUND(I1063*H1063,2)</f>
        <v>0</v>
      </c>
      <c r="BL1063" s="16" t="s">
        <v>840</v>
      </c>
      <c r="BM1063" s="142" t="s">
        <v>1001</v>
      </c>
    </row>
    <row r="1064" spans="2:65" s="1" customFormat="1" ht="11.25">
      <c r="B1064" s="31"/>
      <c r="D1064" s="144" t="s">
        <v>141</v>
      </c>
      <c r="F1064" s="145" t="s">
        <v>1000</v>
      </c>
      <c r="I1064" s="146"/>
      <c r="L1064" s="31"/>
      <c r="M1064" s="147"/>
      <c r="T1064" s="55"/>
      <c r="AT1064" s="16" t="s">
        <v>141</v>
      </c>
      <c r="AU1064" s="16" t="s">
        <v>90</v>
      </c>
    </row>
    <row r="1065" spans="2:65" s="1" customFormat="1" ht="58.5">
      <c r="B1065" s="31"/>
      <c r="D1065" s="144" t="s">
        <v>244</v>
      </c>
      <c r="F1065" s="168" t="s">
        <v>1002</v>
      </c>
      <c r="I1065" s="146"/>
      <c r="L1065" s="31"/>
      <c r="M1065" s="147"/>
      <c r="T1065" s="55"/>
      <c r="AT1065" s="16" t="s">
        <v>244</v>
      </c>
      <c r="AU1065" s="16" t="s">
        <v>90</v>
      </c>
    </row>
    <row r="1066" spans="2:65" s="12" customFormat="1" ht="11.25">
      <c r="B1066" s="148"/>
      <c r="D1066" s="144" t="s">
        <v>143</v>
      </c>
      <c r="E1066" s="149" t="s">
        <v>1</v>
      </c>
      <c r="F1066" s="150" t="s">
        <v>814</v>
      </c>
      <c r="H1066" s="149" t="s">
        <v>1</v>
      </c>
      <c r="I1066" s="151"/>
      <c r="L1066" s="148"/>
      <c r="M1066" s="152"/>
      <c r="T1066" s="153"/>
      <c r="AT1066" s="149" t="s">
        <v>143</v>
      </c>
      <c r="AU1066" s="149" t="s">
        <v>90</v>
      </c>
      <c r="AV1066" s="12" t="s">
        <v>88</v>
      </c>
      <c r="AW1066" s="12" t="s">
        <v>36</v>
      </c>
      <c r="AX1066" s="12" t="s">
        <v>80</v>
      </c>
      <c r="AY1066" s="149" t="s">
        <v>132</v>
      </c>
    </row>
    <row r="1067" spans="2:65" s="13" customFormat="1" ht="11.25">
      <c r="B1067" s="154"/>
      <c r="D1067" s="144" t="s">
        <v>143</v>
      </c>
      <c r="E1067" s="155" t="s">
        <v>1</v>
      </c>
      <c r="F1067" s="156" t="s">
        <v>88</v>
      </c>
      <c r="H1067" s="157">
        <v>1</v>
      </c>
      <c r="I1067" s="158"/>
      <c r="L1067" s="154"/>
      <c r="M1067" s="179"/>
      <c r="N1067" s="180"/>
      <c r="O1067" s="180"/>
      <c r="P1067" s="180"/>
      <c r="Q1067" s="180"/>
      <c r="R1067" s="180"/>
      <c r="S1067" s="180"/>
      <c r="T1067" s="181"/>
      <c r="AT1067" s="155" t="s">
        <v>143</v>
      </c>
      <c r="AU1067" s="155" t="s">
        <v>90</v>
      </c>
      <c r="AV1067" s="13" t="s">
        <v>90</v>
      </c>
      <c r="AW1067" s="13" t="s">
        <v>36</v>
      </c>
      <c r="AX1067" s="13" t="s">
        <v>88</v>
      </c>
      <c r="AY1067" s="155" t="s">
        <v>132</v>
      </c>
    </row>
    <row r="1068" spans="2:65" s="1" customFormat="1" ht="6.95" customHeight="1">
      <c r="B1068" s="43"/>
      <c r="C1068" s="44"/>
      <c r="D1068" s="44"/>
      <c r="E1068" s="44"/>
      <c r="F1068" s="44"/>
      <c r="G1068" s="44"/>
      <c r="H1068" s="44"/>
      <c r="I1068" s="44"/>
      <c r="J1068" s="44"/>
      <c r="K1068" s="44"/>
      <c r="L1068" s="31"/>
    </row>
  </sheetData>
  <sheetProtection algorithmName="SHA-512" hashValue="bd9wTybJE3Ww5OIk5TCEX+RCuaPK+q+fKnTZMBJOLBQsA5BU7OsVvw6NDDyF4TLHV4Xy2ADbKBwQ6RnkNzzbLg==" saltValue="vpxpfbjoRvNt9rgOl5fzPSVGlIP8fyF79tfrh45s2AjWRqUDhMPKOcazoIuHJTHQewGGtjz5kIXuY01vouuc/Q==" spinCount="100000" sheet="1" objects="1" scenarios="1" formatColumns="0" formatRows="0" autoFilter="0"/>
  <autoFilter ref="C129:K1067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5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6" t="s">
        <v>94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90</v>
      </c>
    </row>
    <row r="4" spans="2:46" ht="24.95" customHeight="1">
      <c r="B4" s="19"/>
      <c r="D4" s="20" t="s">
        <v>95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20" t="str">
        <f>'Rekapitulace stavby'!K6</f>
        <v>Pardubice, Pardubičky - propojení vodovodních řadů DN 600 a DN 300</v>
      </c>
      <c r="F7" s="221"/>
      <c r="G7" s="221"/>
      <c r="H7" s="221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201" t="s">
        <v>1003</v>
      </c>
      <c r="F9" s="222"/>
      <c r="G9" s="222"/>
      <c r="H9" s="222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23. 8. 2024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3" t="str">
        <f>'Rekapitulace stavby'!E14</f>
        <v>Vyplň údaj</v>
      </c>
      <c r="F18" s="185"/>
      <c r="G18" s="185"/>
      <c r="H18" s="185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28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38</v>
      </c>
      <c r="I24" s="26" t="s">
        <v>28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8"/>
      <c r="E27" s="190" t="s">
        <v>1</v>
      </c>
      <c r="F27" s="190"/>
      <c r="G27" s="190"/>
      <c r="H27" s="190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40</v>
      </c>
      <c r="J30" s="65">
        <f>ROUND(J121,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4" t="s">
        <v>44</v>
      </c>
      <c r="E33" s="26" t="s">
        <v>45</v>
      </c>
      <c r="F33" s="90">
        <f>ROUND((SUM(BE121:BE153)),  2)</f>
        <v>0</v>
      </c>
      <c r="I33" s="91">
        <v>0.21</v>
      </c>
      <c r="J33" s="90">
        <f>ROUND(((SUM(BE121:BE153))*I33),  2)</f>
        <v>0</v>
      </c>
      <c r="L33" s="31"/>
    </row>
    <row r="34" spans="2:12" s="1" customFormat="1" ht="14.45" customHeight="1">
      <c r="B34" s="31"/>
      <c r="E34" s="26" t="s">
        <v>46</v>
      </c>
      <c r="F34" s="90">
        <f>ROUND((SUM(BF121:BF153)),  2)</f>
        <v>0</v>
      </c>
      <c r="I34" s="91">
        <v>0.12</v>
      </c>
      <c r="J34" s="90">
        <f>ROUND(((SUM(BF121:BF153))*I34),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90">
        <f>ROUND((SUM(BG121:BG153)),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90">
        <f>ROUND((SUM(BH121:BH153)),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90">
        <f>ROUND((SUM(BI121:BI153)),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50</v>
      </c>
      <c r="E39" s="56"/>
      <c r="F39" s="56"/>
      <c r="G39" s="94" t="s">
        <v>51</v>
      </c>
      <c r="H39" s="95" t="s">
        <v>52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98" t="s">
        <v>56</v>
      </c>
      <c r="G61" s="42" t="s">
        <v>55</v>
      </c>
      <c r="H61" s="33"/>
      <c r="I61" s="33"/>
      <c r="J61" s="99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98" t="s">
        <v>56</v>
      </c>
      <c r="G76" s="42" t="s">
        <v>55</v>
      </c>
      <c r="H76" s="33"/>
      <c r="I76" s="33"/>
      <c r="J76" s="99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26.25" customHeight="1">
      <c r="B85" s="31"/>
      <c r="E85" s="220" t="str">
        <f>E7</f>
        <v>Pardubice, Pardubičky - propojení vodovodních řadů DN 600 a DN 300</v>
      </c>
      <c r="F85" s="221"/>
      <c r="G85" s="221"/>
      <c r="H85" s="221"/>
      <c r="L85" s="31"/>
    </row>
    <row r="86" spans="2:47" s="1" customFormat="1" ht="12" customHeight="1">
      <c r="B86" s="31"/>
      <c r="C86" s="26" t="s">
        <v>96</v>
      </c>
      <c r="L86" s="31"/>
    </row>
    <row r="87" spans="2:47" s="1" customFormat="1" ht="16.5" customHeight="1">
      <c r="B87" s="31"/>
      <c r="E87" s="201" t="str">
        <f>E9</f>
        <v>856-10 - VON 01 - Vedlejší a ostatní náklady</v>
      </c>
      <c r="F87" s="222"/>
      <c r="G87" s="222"/>
      <c r="H87" s="222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Pardubice</v>
      </c>
      <c r="I89" s="26" t="s">
        <v>22</v>
      </c>
      <c r="J89" s="51" t="str">
        <f>IF(J12="","",J12)</f>
        <v>23. 8. 2024</v>
      </c>
      <c r="L89" s="31"/>
    </row>
    <row r="90" spans="2:47" s="1" customFormat="1" ht="6.95" customHeight="1">
      <c r="B90" s="31"/>
      <c r="L90" s="31"/>
    </row>
    <row r="91" spans="2:47" s="1" customFormat="1" ht="25.7" customHeight="1">
      <c r="B91" s="31"/>
      <c r="C91" s="26" t="s">
        <v>24</v>
      </c>
      <c r="F91" s="24" t="str">
        <f>E15</f>
        <v>Vodovody a kanalizace Pardubice a.s</v>
      </c>
      <c r="I91" s="26" t="s">
        <v>32</v>
      </c>
      <c r="J91" s="29" t="str">
        <f>E21</f>
        <v>VK PROJEKT, spol. s r.o.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37</v>
      </c>
      <c r="J92" s="29" t="str">
        <f>E24</f>
        <v>Ladislav Konvalina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99</v>
      </c>
      <c r="D94" s="92"/>
      <c r="E94" s="92"/>
      <c r="F94" s="92"/>
      <c r="G94" s="92"/>
      <c r="H94" s="92"/>
      <c r="I94" s="92"/>
      <c r="J94" s="101" t="s">
        <v>100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101</v>
      </c>
      <c r="J96" s="65">
        <f>J121</f>
        <v>0</v>
      </c>
      <c r="L96" s="31"/>
      <c r="AU96" s="16" t="s">
        <v>102</v>
      </c>
    </row>
    <row r="97" spans="2:12" s="8" customFormat="1" ht="24.95" customHeight="1">
      <c r="B97" s="103"/>
      <c r="D97" s="104" t="s">
        <v>1004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2:12" s="9" customFormat="1" ht="19.899999999999999" customHeight="1">
      <c r="B98" s="107"/>
      <c r="D98" s="108" t="s">
        <v>1005</v>
      </c>
      <c r="E98" s="109"/>
      <c r="F98" s="109"/>
      <c r="G98" s="109"/>
      <c r="H98" s="109"/>
      <c r="I98" s="109"/>
      <c r="J98" s="110">
        <f>J123</f>
        <v>0</v>
      </c>
      <c r="L98" s="107"/>
    </row>
    <row r="99" spans="2:12" s="9" customFormat="1" ht="19.899999999999999" customHeight="1">
      <c r="B99" s="107"/>
      <c r="D99" s="108" t="s">
        <v>1006</v>
      </c>
      <c r="E99" s="109"/>
      <c r="F99" s="109"/>
      <c r="G99" s="109"/>
      <c r="H99" s="109"/>
      <c r="I99" s="109"/>
      <c r="J99" s="110">
        <f>J135</f>
        <v>0</v>
      </c>
      <c r="L99" s="107"/>
    </row>
    <row r="100" spans="2:12" s="9" customFormat="1" ht="19.899999999999999" customHeight="1">
      <c r="B100" s="107"/>
      <c r="D100" s="108" t="s">
        <v>1007</v>
      </c>
      <c r="E100" s="109"/>
      <c r="F100" s="109"/>
      <c r="G100" s="109"/>
      <c r="H100" s="109"/>
      <c r="I100" s="109"/>
      <c r="J100" s="110">
        <f>J142</f>
        <v>0</v>
      </c>
      <c r="L100" s="107"/>
    </row>
    <row r="101" spans="2:12" s="9" customFormat="1" ht="19.899999999999999" customHeight="1">
      <c r="B101" s="107"/>
      <c r="D101" s="108" t="s">
        <v>1008</v>
      </c>
      <c r="E101" s="109"/>
      <c r="F101" s="109"/>
      <c r="G101" s="109"/>
      <c r="H101" s="109"/>
      <c r="I101" s="109"/>
      <c r="J101" s="110">
        <f>J149</f>
        <v>0</v>
      </c>
      <c r="L101" s="107"/>
    </row>
    <row r="102" spans="2:12" s="1" customFormat="1" ht="21.75" customHeight="1">
      <c r="B102" s="31"/>
      <c r="L102" s="31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1"/>
    </row>
    <row r="107" spans="2:12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1"/>
    </row>
    <row r="108" spans="2:12" s="1" customFormat="1" ht="24.95" customHeight="1">
      <c r="B108" s="31"/>
      <c r="C108" s="20" t="s">
        <v>117</v>
      </c>
      <c r="L108" s="31"/>
    </row>
    <row r="109" spans="2:12" s="1" customFormat="1" ht="6.95" customHeight="1">
      <c r="B109" s="31"/>
      <c r="L109" s="31"/>
    </row>
    <row r="110" spans="2:12" s="1" customFormat="1" ht="12" customHeight="1">
      <c r="B110" s="31"/>
      <c r="C110" s="26" t="s">
        <v>16</v>
      </c>
      <c r="L110" s="31"/>
    </row>
    <row r="111" spans="2:12" s="1" customFormat="1" ht="26.25" customHeight="1">
      <c r="B111" s="31"/>
      <c r="E111" s="220" t="str">
        <f>E7</f>
        <v>Pardubice, Pardubičky - propojení vodovodních řadů DN 600 a DN 300</v>
      </c>
      <c r="F111" s="221"/>
      <c r="G111" s="221"/>
      <c r="H111" s="221"/>
      <c r="L111" s="31"/>
    </row>
    <row r="112" spans="2:12" s="1" customFormat="1" ht="12" customHeight="1">
      <c r="B112" s="31"/>
      <c r="C112" s="26" t="s">
        <v>96</v>
      </c>
      <c r="L112" s="31"/>
    </row>
    <row r="113" spans="2:65" s="1" customFormat="1" ht="16.5" customHeight="1">
      <c r="B113" s="31"/>
      <c r="E113" s="201" t="str">
        <f>E9</f>
        <v>856-10 - VON 01 - Vedlejší a ostatní náklady</v>
      </c>
      <c r="F113" s="222"/>
      <c r="G113" s="222"/>
      <c r="H113" s="222"/>
      <c r="L113" s="31"/>
    </row>
    <row r="114" spans="2:65" s="1" customFormat="1" ht="6.95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F12</f>
        <v>Pardubice</v>
      </c>
      <c r="I115" s="26" t="s">
        <v>22</v>
      </c>
      <c r="J115" s="51" t="str">
        <f>IF(J12="","",J12)</f>
        <v>23. 8. 2024</v>
      </c>
      <c r="L115" s="31"/>
    </row>
    <row r="116" spans="2:65" s="1" customFormat="1" ht="6.95" customHeight="1">
      <c r="B116" s="31"/>
      <c r="L116" s="31"/>
    </row>
    <row r="117" spans="2:65" s="1" customFormat="1" ht="25.7" customHeight="1">
      <c r="B117" s="31"/>
      <c r="C117" s="26" t="s">
        <v>24</v>
      </c>
      <c r="F117" s="24" t="str">
        <f>E15</f>
        <v>Vodovody a kanalizace Pardubice a.s</v>
      </c>
      <c r="I117" s="26" t="s">
        <v>32</v>
      </c>
      <c r="J117" s="29" t="str">
        <f>E21</f>
        <v>VK PROJEKT, spol. s r.o.</v>
      </c>
      <c r="L117" s="31"/>
    </row>
    <row r="118" spans="2:65" s="1" customFormat="1" ht="15.2" customHeight="1">
      <c r="B118" s="31"/>
      <c r="C118" s="26" t="s">
        <v>30</v>
      </c>
      <c r="F118" s="24" t="str">
        <f>IF(E18="","",E18)</f>
        <v>Vyplň údaj</v>
      </c>
      <c r="I118" s="26" t="s">
        <v>37</v>
      </c>
      <c r="J118" s="29" t="str">
        <f>E24</f>
        <v>Ladislav Konvalina</v>
      </c>
      <c r="L118" s="31"/>
    </row>
    <row r="119" spans="2:65" s="1" customFormat="1" ht="10.35" customHeight="1">
      <c r="B119" s="31"/>
      <c r="L119" s="31"/>
    </row>
    <row r="120" spans="2:65" s="10" customFormat="1" ht="29.25" customHeight="1">
      <c r="B120" s="111"/>
      <c r="C120" s="112" t="s">
        <v>118</v>
      </c>
      <c r="D120" s="113" t="s">
        <v>65</v>
      </c>
      <c r="E120" s="113" t="s">
        <v>61</v>
      </c>
      <c r="F120" s="113" t="s">
        <v>62</v>
      </c>
      <c r="G120" s="113" t="s">
        <v>119</v>
      </c>
      <c r="H120" s="113" t="s">
        <v>120</v>
      </c>
      <c r="I120" s="113" t="s">
        <v>121</v>
      </c>
      <c r="J120" s="113" t="s">
        <v>100</v>
      </c>
      <c r="K120" s="114" t="s">
        <v>122</v>
      </c>
      <c r="L120" s="111"/>
      <c r="M120" s="58" t="s">
        <v>1</v>
      </c>
      <c r="N120" s="59" t="s">
        <v>44</v>
      </c>
      <c r="O120" s="59" t="s">
        <v>123</v>
      </c>
      <c r="P120" s="59" t="s">
        <v>124</v>
      </c>
      <c r="Q120" s="59" t="s">
        <v>125</v>
      </c>
      <c r="R120" s="59" t="s">
        <v>126</v>
      </c>
      <c r="S120" s="59" t="s">
        <v>127</v>
      </c>
      <c r="T120" s="60" t="s">
        <v>128</v>
      </c>
    </row>
    <row r="121" spans="2:65" s="1" customFormat="1" ht="22.9" customHeight="1">
      <c r="B121" s="31"/>
      <c r="C121" s="63" t="s">
        <v>129</v>
      </c>
      <c r="J121" s="115">
        <f>BK121</f>
        <v>0</v>
      </c>
      <c r="L121" s="31"/>
      <c r="M121" s="61"/>
      <c r="N121" s="52"/>
      <c r="O121" s="52"/>
      <c r="P121" s="116">
        <f>P122</f>
        <v>0</v>
      </c>
      <c r="Q121" s="52"/>
      <c r="R121" s="116">
        <f>R122</f>
        <v>0</v>
      </c>
      <c r="S121" s="52"/>
      <c r="T121" s="117">
        <f>T122</f>
        <v>0</v>
      </c>
      <c r="AT121" s="16" t="s">
        <v>79</v>
      </c>
      <c r="AU121" s="16" t="s">
        <v>102</v>
      </c>
      <c r="BK121" s="118">
        <f>BK122</f>
        <v>0</v>
      </c>
    </row>
    <row r="122" spans="2:65" s="11" customFormat="1" ht="25.9" customHeight="1">
      <c r="B122" s="119"/>
      <c r="D122" s="120" t="s">
        <v>79</v>
      </c>
      <c r="E122" s="121" t="s">
        <v>1009</v>
      </c>
      <c r="F122" s="121" t="s">
        <v>1010</v>
      </c>
      <c r="I122" s="122"/>
      <c r="J122" s="123">
        <f>BK122</f>
        <v>0</v>
      </c>
      <c r="L122" s="119"/>
      <c r="M122" s="124"/>
      <c r="P122" s="125">
        <f>P123+P135+P142+P149</f>
        <v>0</v>
      </c>
      <c r="R122" s="125">
        <f>R123+R135+R142+R149</f>
        <v>0</v>
      </c>
      <c r="T122" s="126">
        <f>T123+T135+T142+T149</f>
        <v>0</v>
      </c>
      <c r="AR122" s="120" t="s">
        <v>169</v>
      </c>
      <c r="AT122" s="127" t="s">
        <v>79</v>
      </c>
      <c r="AU122" s="127" t="s">
        <v>80</v>
      </c>
      <c r="AY122" s="120" t="s">
        <v>132</v>
      </c>
      <c r="BK122" s="128">
        <f>BK123+BK135+BK142+BK149</f>
        <v>0</v>
      </c>
    </row>
    <row r="123" spans="2:65" s="11" customFormat="1" ht="22.9" customHeight="1">
      <c r="B123" s="119"/>
      <c r="D123" s="120" t="s">
        <v>79</v>
      </c>
      <c r="E123" s="129" t="s">
        <v>1011</v>
      </c>
      <c r="F123" s="129" t="s">
        <v>1012</v>
      </c>
      <c r="I123" s="122"/>
      <c r="J123" s="130">
        <f>BK123</f>
        <v>0</v>
      </c>
      <c r="L123" s="119"/>
      <c r="M123" s="124"/>
      <c r="P123" s="125">
        <f>SUM(P124:P134)</f>
        <v>0</v>
      </c>
      <c r="R123" s="125">
        <f>SUM(R124:R134)</f>
        <v>0</v>
      </c>
      <c r="T123" s="126">
        <f>SUM(T124:T134)</f>
        <v>0</v>
      </c>
      <c r="AR123" s="120" t="s">
        <v>169</v>
      </c>
      <c r="AT123" s="127" t="s">
        <v>79</v>
      </c>
      <c r="AU123" s="127" t="s">
        <v>88</v>
      </c>
      <c r="AY123" s="120" t="s">
        <v>132</v>
      </c>
      <c r="BK123" s="128">
        <f>SUM(BK124:BK134)</f>
        <v>0</v>
      </c>
    </row>
    <row r="124" spans="2:65" s="1" customFormat="1" ht="24.2" customHeight="1">
      <c r="B124" s="31"/>
      <c r="C124" s="131" t="s">
        <v>88</v>
      </c>
      <c r="D124" s="131" t="s">
        <v>134</v>
      </c>
      <c r="E124" s="132" t="s">
        <v>1013</v>
      </c>
      <c r="F124" s="133" t="s">
        <v>1014</v>
      </c>
      <c r="G124" s="134" t="s">
        <v>1015</v>
      </c>
      <c r="H124" s="135">
        <v>1</v>
      </c>
      <c r="I124" s="136"/>
      <c r="J124" s="137">
        <f>ROUND(I124*H124,2)</f>
        <v>0</v>
      </c>
      <c r="K124" s="133" t="s">
        <v>138</v>
      </c>
      <c r="L124" s="31"/>
      <c r="M124" s="138" t="s">
        <v>1</v>
      </c>
      <c r="N124" s="139" t="s">
        <v>45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139</v>
      </c>
      <c r="AT124" s="142" t="s">
        <v>134</v>
      </c>
      <c r="AU124" s="142" t="s">
        <v>90</v>
      </c>
      <c r="AY124" s="16" t="s">
        <v>132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6" t="s">
        <v>88</v>
      </c>
      <c r="BK124" s="143">
        <f>ROUND(I124*H124,2)</f>
        <v>0</v>
      </c>
      <c r="BL124" s="16" t="s">
        <v>139</v>
      </c>
      <c r="BM124" s="142" t="s">
        <v>1016</v>
      </c>
    </row>
    <row r="125" spans="2:65" s="1" customFormat="1" ht="11.25">
      <c r="B125" s="31"/>
      <c r="D125" s="144" t="s">
        <v>141</v>
      </c>
      <c r="F125" s="145" t="s">
        <v>1014</v>
      </c>
      <c r="I125" s="146"/>
      <c r="L125" s="31"/>
      <c r="M125" s="147"/>
      <c r="T125" s="55"/>
      <c r="AT125" s="16" t="s">
        <v>141</v>
      </c>
      <c r="AU125" s="16" t="s">
        <v>90</v>
      </c>
    </row>
    <row r="126" spans="2:65" s="1" customFormat="1" ht="21.75" customHeight="1">
      <c r="B126" s="31"/>
      <c r="C126" s="131" t="s">
        <v>90</v>
      </c>
      <c r="D126" s="131" t="s">
        <v>134</v>
      </c>
      <c r="E126" s="132" t="s">
        <v>1017</v>
      </c>
      <c r="F126" s="133" t="s">
        <v>1018</v>
      </c>
      <c r="G126" s="134" t="s">
        <v>1015</v>
      </c>
      <c r="H126" s="135">
        <v>1</v>
      </c>
      <c r="I126" s="136"/>
      <c r="J126" s="137">
        <f>ROUND(I126*H126,2)</f>
        <v>0</v>
      </c>
      <c r="K126" s="133" t="s">
        <v>138</v>
      </c>
      <c r="L126" s="31"/>
      <c r="M126" s="138" t="s">
        <v>1</v>
      </c>
      <c r="N126" s="139" t="s">
        <v>45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139</v>
      </c>
      <c r="AT126" s="142" t="s">
        <v>134</v>
      </c>
      <c r="AU126" s="142" t="s">
        <v>90</v>
      </c>
      <c r="AY126" s="16" t="s">
        <v>132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6" t="s">
        <v>88</v>
      </c>
      <c r="BK126" s="143">
        <f>ROUND(I126*H126,2)</f>
        <v>0</v>
      </c>
      <c r="BL126" s="16" t="s">
        <v>139</v>
      </c>
      <c r="BM126" s="142" t="s">
        <v>1019</v>
      </c>
    </row>
    <row r="127" spans="2:65" s="1" customFormat="1" ht="11.25">
      <c r="B127" s="31"/>
      <c r="D127" s="144" t="s">
        <v>141</v>
      </c>
      <c r="F127" s="145" t="s">
        <v>1018</v>
      </c>
      <c r="I127" s="146"/>
      <c r="L127" s="31"/>
      <c r="M127" s="147"/>
      <c r="T127" s="55"/>
      <c r="AT127" s="16" t="s">
        <v>141</v>
      </c>
      <c r="AU127" s="16" t="s">
        <v>90</v>
      </c>
    </row>
    <row r="128" spans="2:65" s="1" customFormat="1" ht="16.5" customHeight="1">
      <c r="B128" s="31"/>
      <c r="C128" s="131" t="s">
        <v>156</v>
      </c>
      <c r="D128" s="131" t="s">
        <v>134</v>
      </c>
      <c r="E128" s="132" t="s">
        <v>1020</v>
      </c>
      <c r="F128" s="133" t="s">
        <v>1021</v>
      </c>
      <c r="G128" s="134" t="s">
        <v>1015</v>
      </c>
      <c r="H128" s="135">
        <v>1</v>
      </c>
      <c r="I128" s="136"/>
      <c r="J128" s="137">
        <f>ROUND(I128*H128,2)</f>
        <v>0</v>
      </c>
      <c r="K128" s="133" t="s">
        <v>138</v>
      </c>
      <c r="L128" s="31"/>
      <c r="M128" s="138" t="s">
        <v>1</v>
      </c>
      <c r="N128" s="139" t="s">
        <v>45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1022</v>
      </c>
      <c r="AT128" s="142" t="s">
        <v>134</v>
      </c>
      <c r="AU128" s="142" t="s">
        <v>90</v>
      </c>
      <c r="AY128" s="16" t="s">
        <v>132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88</v>
      </c>
      <c r="BK128" s="143">
        <f>ROUND(I128*H128,2)</f>
        <v>0</v>
      </c>
      <c r="BL128" s="16" t="s">
        <v>1022</v>
      </c>
      <c r="BM128" s="142" t="s">
        <v>1023</v>
      </c>
    </row>
    <row r="129" spans="2:65" s="1" customFormat="1" ht="19.5">
      <c r="B129" s="31"/>
      <c r="D129" s="144" t="s">
        <v>141</v>
      </c>
      <c r="F129" s="145" t="s">
        <v>1024</v>
      </c>
      <c r="I129" s="146"/>
      <c r="L129" s="31"/>
      <c r="M129" s="147"/>
      <c r="T129" s="55"/>
      <c r="AT129" s="16" t="s">
        <v>141</v>
      </c>
      <c r="AU129" s="16" t="s">
        <v>90</v>
      </c>
    </row>
    <row r="130" spans="2:65" s="1" customFormat="1" ht="16.5" customHeight="1">
      <c r="B130" s="31"/>
      <c r="C130" s="131" t="s">
        <v>139</v>
      </c>
      <c r="D130" s="131" t="s">
        <v>134</v>
      </c>
      <c r="E130" s="132" t="s">
        <v>1025</v>
      </c>
      <c r="F130" s="133" t="s">
        <v>1026</v>
      </c>
      <c r="G130" s="134" t="s">
        <v>1015</v>
      </c>
      <c r="H130" s="135">
        <v>1</v>
      </c>
      <c r="I130" s="136"/>
      <c r="J130" s="137">
        <f>ROUND(I130*H130,2)</f>
        <v>0</v>
      </c>
      <c r="K130" s="133" t="s">
        <v>138</v>
      </c>
      <c r="L130" s="31"/>
      <c r="M130" s="138" t="s">
        <v>1</v>
      </c>
      <c r="N130" s="139" t="s">
        <v>45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1022</v>
      </c>
      <c r="AT130" s="142" t="s">
        <v>134</v>
      </c>
      <c r="AU130" s="142" t="s">
        <v>90</v>
      </c>
      <c r="AY130" s="16" t="s">
        <v>132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6" t="s">
        <v>88</v>
      </c>
      <c r="BK130" s="143">
        <f>ROUND(I130*H130,2)</f>
        <v>0</v>
      </c>
      <c r="BL130" s="16" t="s">
        <v>1022</v>
      </c>
      <c r="BM130" s="142" t="s">
        <v>1027</v>
      </c>
    </row>
    <row r="131" spans="2:65" s="1" customFormat="1" ht="11.25">
      <c r="B131" s="31"/>
      <c r="D131" s="144" t="s">
        <v>141</v>
      </c>
      <c r="F131" s="145" t="s">
        <v>1026</v>
      </c>
      <c r="I131" s="146"/>
      <c r="L131" s="31"/>
      <c r="M131" s="147"/>
      <c r="T131" s="55"/>
      <c r="AT131" s="16" t="s">
        <v>141</v>
      </c>
      <c r="AU131" s="16" t="s">
        <v>90</v>
      </c>
    </row>
    <row r="132" spans="2:65" s="1" customFormat="1" ht="19.5">
      <c r="B132" s="31"/>
      <c r="D132" s="144" t="s">
        <v>244</v>
      </c>
      <c r="F132" s="168" t="s">
        <v>1028</v>
      </c>
      <c r="I132" s="146"/>
      <c r="L132" s="31"/>
      <c r="M132" s="147"/>
      <c r="T132" s="55"/>
      <c r="AT132" s="16" t="s">
        <v>244</v>
      </c>
      <c r="AU132" s="16" t="s">
        <v>90</v>
      </c>
    </row>
    <row r="133" spans="2:65" s="1" customFormat="1" ht="16.5" customHeight="1">
      <c r="B133" s="31"/>
      <c r="C133" s="131" t="s">
        <v>169</v>
      </c>
      <c r="D133" s="131" t="s">
        <v>134</v>
      </c>
      <c r="E133" s="132" t="s">
        <v>1029</v>
      </c>
      <c r="F133" s="133" t="s">
        <v>1030</v>
      </c>
      <c r="G133" s="134" t="s">
        <v>1015</v>
      </c>
      <c r="H133" s="135">
        <v>1</v>
      </c>
      <c r="I133" s="136"/>
      <c r="J133" s="137">
        <f>ROUND(I133*H133,2)</f>
        <v>0</v>
      </c>
      <c r="K133" s="133" t="s">
        <v>138</v>
      </c>
      <c r="L133" s="31"/>
      <c r="M133" s="138" t="s">
        <v>1</v>
      </c>
      <c r="N133" s="139" t="s">
        <v>45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139</v>
      </c>
      <c r="AT133" s="142" t="s">
        <v>134</v>
      </c>
      <c r="AU133" s="142" t="s">
        <v>90</v>
      </c>
      <c r="AY133" s="16" t="s">
        <v>132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6" t="s">
        <v>88</v>
      </c>
      <c r="BK133" s="143">
        <f>ROUND(I133*H133,2)</f>
        <v>0</v>
      </c>
      <c r="BL133" s="16" t="s">
        <v>139</v>
      </c>
      <c r="BM133" s="142" t="s">
        <v>1031</v>
      </c>
    </row>
    <row r="134" spans="2:65" s="1" customFormat="1" ht="11.25">
      <c r="B134" s="31"/>
      <c r="D134" s="144" t="s">
        <v>141</v>
      </c>
      <c r="F134" s="145" t="s">
        <v>1030</v>
      </c>
      <c r="I134" s="146"/>
      <c r="L134" s="31"/>
      <c r="M134" s="147"/>
      <c r="T134" s="55"/>
      <c r="AT134" s="16" t="s">
        <v>141</v>
      </c>
      <c r="AU134" s="16" t="s">
        <v>90</v>
      </c>
    </row>
    <row r="135" spans="2:65" s="11" customFormat="1" ht="22.9" customHeight="1">
      <c r="B135" s="119"/>
      <c r="D135" s="120" t="s">
        <v>79</v>
      </c>
      <c r="E135" s="129" t="s">
        <v>1032</v>
      </c>
      <c r="F135" s="129" t="s">
        <v>1033</v>
      </c>
      <c r="I135" s="122"/>
      <c r="J135" s="130">
        <f>BK135</f>
        <v>0</v>
      </c>
      <c r="L135" s="119"/>
      <c r="M135" s="124"/>
      <c r="P135" s="125">
        <f>SUM(P136:P141)</f>
        <v>0</v>
      </c>
      <c r="R135" s="125">
        <f>SUM(R136:R141)</f>
        <v>0</v>
      </c>
      <c r="T135" s="126">
        <f>SUM(T136:T141)</f>
        <v>0</v>
      </c>
      <c r="AR135" s="120" t="s">
        <v>169</v>
      </c>
      <c r="AT135" s="127" t="s">
        <v>79</v>
      </c>
      <c r="AU135" s="127" t="s">
        <v>88</v>
      </c>
      <c r="AY135" s="120" t="s">
        <v>132</v>
      </c>
      <c r="BK135" s="128">
        <f>SUM(BK136:BK141)</f>
        <v>0</v>
      </c>
    </row>
    <row r="136" spans="2:65" s="1" customFormat="1" ht="16.5" customHeight="1">
      <c r="B136" s="31"/>
      <c r="C136" s="131" t="s">
        <v>174</v>
      </c>
      <c r="D136" s="131" t="s">
        <v>134</v>
      </c>
      <c r="E136" s="132" t="s">
        <v>1034</v>
      </c>
      <c r="F136" s="133" t="s">
        <v>1033</v>
      </c>
      <c r="G136" s="134" t="s">
        <v>1015</v>
      </c>
      <c r="H136" s="135">
        <v>1</v>
      </c>
      <c r="I136" s="136"/>
      <c r="J136" s="137">
        <f>ROUND(I136*H136,2)</f>
        <v>0</v>
      </c>
      <c r="K136" s="133" t="s">
        <v>138</v>
      </c>
      <c r="L136" s="31"/>
      <c r="M136" s="138" t="s">
        <v>1</v>
      </c>
      <c r="N136" s="139" t="s">
        <v>45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139</v>
      </c>
      <c r="AT136" s="142" t="s">
        <v>134</v>
      </c>
      <c r="AU136" s="142" t="s">
        <v>90</v>
      </c>
      <c r="AY136" s="16" t="s">
        <v>132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88</v>
      </c>
      <c r="BK136" s="143">
        <f>ROUND(I136*H136,2)</f>
        <v>0</v>
      </c>
      <c r="BL136" s="16" t="s">
        <v>139</v>
      </c>
      <c r="BM136" s="142" t="s">
        <v>1035</v>
      </c>
    </row>
    <row r="137" spans="2:65" s="1" customFormat="1" ht="11.25">
      <c r="B137" s="31"/>
      <c r="D137" s="144" t="s">
        <v>141</v>
      </c>
      <c r="F137" s="145" t="s">
        <v>1033</v>
      </c>
      <c r="I137" s="146"/>
      <c r="L137" s="31"/>
      <c r="M137" s="147"/>
      <c r="T137" s="55"/>
      <c r="AT137" s="16" t="s">
        <v>141</v>
      </c>
      <c r="AU137" s="16" t="s">
        <v>90</v>
      </c>
    </row>
    <row r="138" spans="2:65" s="1" customFormat="1" ht="16.5" customHeight="1">
      <c r="B138" s="31"/>
      <c r="C138" s="131" t="s">
        <v>180</v>
      </c>
      <c r="D138" s="131" t="s">
        <v>134</v>
      </c>
      <c r="E138" s="132" t="s">
        <v>1036</v>
      </c>
      <c r="F138" s="133" t="s">
        <v>1037</v>
      </c>
      <c r="G138" s="134" t="s">
        <v>1015</v>
      </c>
      <c r="H138" s="135">
        <v>1</v>
      </c>
      <c r="I138" s="136"/>
      <c r="J138" s="137">
        <f>ROUND(I138*H138,2)</f>
        <v>0</v>
      </c>
      <c r="K138" s="133" t="s">
        <v>138</v>
      </c>
      <c r="L138" s="31"/>
      <c r="M138" s="138" t="s">
        <v>1</v>
      </c>
      <c r="N138" s="139" t="s">
        <v>45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139</v>
      </c>
      <c r="AT138" s="142" t="s">
        <v>134</v>
      </c>
      <c r="AU138" s="142" t="s">
        <v>90</v>
      </c>
      <c r="AY138" s="16" t="s">
        <v>132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6" t="s">
        <v>88</v>
      </c>
      <c r="BK138" s="143">
        <f>ROUND(I138*H138,2)</f>
        <v>0</v>
      </c>
      <c r="BL138" s="16" t="s">
        <v>139</v>
      </c>
      <c r="BM138" s="142" t="s">
        <v>1038</v>
      </c>
    </row>
    <row r="139" spans="2:65" s="1" customFormat="1" ht="11.25">
      <c r="B139" s="31"/>
      <c r="D139" s="144" t="s">
        <v>141</v>
      </c>
      <c r="F139" s="145" t="s">
        <v>1037</v>
      </c>
      <c r="I139" s="146"/>
      <c r="L139" s="31"/>
      <c r="M139" s="147"/>
      <c r="T139" s="55"/>
      <c r="AT139" s="16" t="s">
        <v>141</v>
      </c>
      <c r="AU139" s="16" t="s">
        <v>90</v>
      </c>
    </row>
    <row r="140" spans="2:65" s="1" customFormat="1" ht="16.5" customHeight="1">
      <c r="B140" s="31"/>
      <c r="C140" s="131" t="s">
        <v>185</v>
      </c>
      <c r="D140" s="131" t="s">
        <v>134</v>
      </c>
      <c r="E140" s="132" t="s">
        <v>1039</v>
      </c>
      <c r="F140" s="133" t="s">
        <v>1040</v>
      </c>
      <c r="G140" s="134" t="s">
        <v>1015</v>
      </c>
      <c r="H140" s="135">
        <v>1</v>
      </c>
      <c r="I140" s="136"/>
      <c r="J140" s="137">
        <f>ROUND(I140*H140,2)</f>
        <v>0</v>
      </c>
      <c r="K140" s="133" t="s">
        <v>138</v>
      </c>
      <c r="L140" s="31"/>
      <c r="M140" s="138" t="s">
        <v>1</v>
      </c>
      <c r="N140" s="139" t="s">
        <v>45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1022</v>
      </c>
      <c r="AT140" s="142" t="s">
        <v>134</v>
      </c>
      <c r="AU140" s="142" t="s">
        <v>90</v>
      </c>
      <c r="AY140" s="16" t="s">
        <v>132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88</v>
      </c>
      <c r="BK140" s="143">
        <f>ROUND(I140*H140,2)</f>
        <v>0</v>
      </c>
      <c r="BL140" s="16" t="s">
        <v>1022</v>
      </c>
      <c r="BM140" s="142" t="s">
        <v>1041</v>
      </c>
    </row>
    <row r="141" spans="2:65" s="1" customFormat="1" ht="11.25">
      <c r="B141" s="31"/>
      <c r="D141" s="144" t="s">
        <v>141</v>
      </c>
      <c r="F141" s="145" t="s">
        <v>1040</v>
      </c>
      <c r="I141" s="146"/>
      <c r="L141" s="31"/>
      <c r="M141" s="147"/>
      <c r="T141" s="55"/>
      <c r="AT141" s="16" t="s">
        <v>141</v>
      </c>
      <c r="AU141" s="16" t="s">
        <v>90</v>
      </c>
    </row>
    <row r="142" spans="2:65" s="11" customFormat="1" ht="22.9" customHeight="1">
      <c r="B142" s="119"/>
      <c r="D142" s="120" t="s">
        <v>79</v>
      </c>
      <c r="E142" s="129" t="s">
        <v>1042</v>
      </c>
      <c r="F142" s="129" t="s">
        <v>1043</v>
      </c>
      <c r="I142" s="122"/>
      <c r="J142" s="130">
        <f>BK142</f>
        <v>0</v>
      </c>
      <c r="L142" s="119"/>
      <c r="M142" s="124"/>
      <c r="P142" s="125">
        <f>SUM(P143:P148)</f>
        <v>0</v>
      </c>
      <c r="R142" s="125">
        <f>SUM(R143:R148)</f>
        <v>0</v>
      </c>
      <c r="T142" s="126">
        <f>SUM(T143:T148)</f>
        <v>0</v>
      </c>
      <c r="AR142" s="120" t="s">
        <v>169</v>
      </c>
      <c r="AT142" s="127" t="s">
        <v>79</v>
      </c>
      <c r="AU142" s="127" t="s">
        <v>88</v>
      </c>
      <c r="AY142" s="120" t="s">
        <v>132</v>
      </c>
      <c r="BK142" s="128">
        <f>SUM(BK143:BK148)</f>
        <v>0</v>
      </c>
    </row>
    <row r="143" spans="2:65" s="1" customFormat="1" ht="16.5" customHeight="1">
      <c r="B143" s="31"/>
      <c r="C143" s="131" t="s">
        <v>197</v>
      </c>
      <c r="D143" s="131" t="s">
        <v>134</v>
      </c>
      <c r="E143" s="132" t="s">
        <v>1044</v>
      </c>
      <c r="F143" s="133" t="s">
        <v>1045</v>
      </c>
      <c r="G143" s="134" t="s">
        <v>1015</v>
      </c>
      <c r="H143" s="135">
        <v>1</v>
      </c>
      <c r="I143" s="136"/>
      <c r="J143" s="137">
        <f>ROUND(I143*H143,2)</f>
        <v>0</v>
      </c>
      <c r="K143" s="133" t="s">
        <v>138</v>
      </c>
      <c r="L143" s="31"/>
      <c r="M143" s="138" t="s">
        <v>1</v>
      </c>
      <c r="N143" s="139" t="s">
        <v>45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1022</v>
      </c>
      <c r="AT143" s="142" t="s">
        <v>134</v>
      </c>
      <c r="AU143" s="142" t="s">
        <v>90</v>
      </c>
      <c r="AY143" s="16" t="s">
        <v>132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6" t="s">
        <v>88</v>
      </c>
      <c r="BK143" s="143">
        <f>ROUND(I143*H143,2)</f>
        <v>0</v>
      </c>
      <c r="BL143" s="16" t="s">
        <v>1022</v>
      </c>
      <c r="BM143" s="142" t="s">
        <v>1046</v>
      </c>
    </row>
    <row r="144" spans="2:65" s="1" customFormat="1" ht="11.25">
      <c r="B144" s="31"/>
      <c r="D144" s="144" t="s">
        <v>141</v>
      </c>
      <c r="F144" s="145" t="s">
        <v>1045</v>
      </c>
      <c r="I144" s="146"/>
      <c r="L144" s="31"/>
      <c r="M144" s="147"/>
      <c r="T144" s="55"/>
      <c r="AT144" s="16" t="s">
        <v>141</v>
      </c>
      <c r="AU144" s="16" t="s">
        <v>90</v>
      </c>
    </row>
    <row r="145" spans="2:65" s="1" customFormat="1" ht="16.5" customHeight="1">
      <c r="B145" s="31"/>
      <c r="C145" s="131" t="s">
        <v>203</v>
      </c>
      <c r="D145" s="131" t="s">
        <v>134</v>
      </c>
      <c r="E145" s="132" t="s">
        <v>1047</v>
      </c>
      <c r="F145" s="133" t="s">
        <v>1048</v>
      </c>
      <c r="G145" s="134" t="s">
        <v>1015</v>
      </c>
      <c r="H145" s="135">
        <v>1</v>
      </c>
      <c r="I145" s="136"/>
      <c r="J145" s="137">
        <f>ROUND(I145*H145,2)</f>
        <v>0</v>
      </c>
      <c r="K145" s="133" t="s">
        <v>138</v>
      </c>
      <c r="L145" s="31"/>
      <c r="M145" s="138" t="s">
        <v>1</v>
      </c>
      <c r="N145" s="139" t="s">
        <v>45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1022</v>
      </c>
      <c r="AT145" s="142" t="s">
        <v>134</v>
      </c>
      <c r="AU145" s="142" t="s">
        <v>90</v>
      </c>
      <c r="AY145" s="16" t="s">
        <v>132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6" t="s">
        <v>88</v>
      </c>
      <c r="BK145" s="143">
        <f>ROUND(I145*H145,2)</f>
        <v>0</v>
      </c>
      <c r="BL145" s="16" t="s">
        <v>1022</v>
      </c>
      <c r="BM145" s="142" t="s">
        <v>1049</v>
      </c>
    </row>
    <row r="146" spans="2:65" s="1" customFormat="1" ht="11.25">
      <c r="B146" s="31"/>
      <c r="D146" s="144" t="s">
        <v>141</v>
      </c>
      <c r="F146" s="145" t="s">
        <v>1050</v>
      </c>
      <c r="I146" s="146"/>
      <c r="L146" s="31"/>
      <c r="M146" s="147"/>
      <c r="T146" s="55"/>
      <c r="AT146" s="16" t="s">
        <v>141</v>
      </c>
      <c r="AU146" s="16" t="s">
        <v>90</v>
      </c>
    </row>
    <row r="147" spans="2:65" s="1" customFormat="1" ht="16.5" customHeight="1">
      <c r="B147" s="31"/>
      <c r="C147" s="131" t="s">
        <v>214</v>
      </c>
      <c r="D147" s="131" t="s">
        <v>134</v>
      </c>
      <c r="E147" s="132" t="s">
        <v>1051</v>
      </c>
      <c r="F147" s="133" t="s">
        <v>1052</v>
      </c>
      <c r="G147" s="134" t="s">
        <v>1015</v>
      </c>
      <c r="H147" s="135">
        <v>1</v>
      </c>
      <c r="I147" s="136"/>
      <c r="J147" s="137">
        <f>ROUND(I147*H147,2)</f>
        <v>0</v>
      </c>
      <c r="K147" s="133" t="s">
        <v>138</v>
      </c>
      <c r="L147" s="31"/>
      <c r="M147" s="138" t="s">
        <v>1</v>
      </c>
      <c r="N147" s="139" t="s">
        <v>45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139</v>
      </c>
      <c r="AT147" s="142" t="s">
        <v>134</v>
      </c>
      <c r="AU147" s="142" t="s">
        <v>90</v>
      </c>
      <c r="AY147" s="16" t="s">
        <v>132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6" t="s">
        <v>88</v>
      </c>
      <c r="BK147" s="143">
        <f>ROUND(I147*H147,2)</f>
        <v>0</v>
      </c>
      <c r="BL147" s="16" t="s">
        <v>139</v>
      </c>
      <c r="BM147" s="142" t="s">
        <v>1053</v>
      </c>
    </row>
    <row r="148" spans="2:65" s="1" customFormat="1" ht="11.25">
      <c r="B148" s="31"/>
      <c r="D148" s="144" t="s">
        <v>141</v>
      </c>
      <c r="F148" s="145" t="s">
        <v>1052</v>
      </c>
      <c r="I148" s="146"/>
      <c r="L148" s="31"/>
      <c r="M148" s="147"/>
      <c r="T148" s="55"/>
      <c r="AT148" s="16" t="s">
        <v>141</v>
      </c>
      <c r="AU148" s="16" t="s">
        <v>90</v>
      </c>
    </row>
    <row r="149" spans="2:65" s="11" customFormat="1" ht="22.9" customHeight="1">
      <c r="B149" s="119"/>
      <c r="D149" s="120" t="s">
        <v>79</v>
      </c>
      <c r="E149" s="129" t="s">
        <v>1054</v>
      </c>
      <c r="F149" s="129" t="s">
        <v>1055</v>
      </c>
      <c r="I149" s="122"/>
      <c r="J149" s="130">
        <f>BK149</f>
        <v>0</v>
      </c>
      <c r="L149" s="119"/>
      <c r="M149" s="124"/>
      <c r="P149" s="125">
        <f>SUM(P150:P153)</f>
        <v>0</v>
      </c>
      <c r="R149" s="125">
        <f>SUM(R150:R153)</f>
        <v>0</v>
      </c>
      <c r="T149" s="126">
        <f>SUM(T150:T153)</f>
        <v>0</v>
      </c>
      <c r="AR149" s="120" t="s">
        <v>169</v>
      </c>
      <c r="AT149" s="127" t="s">
        <v>79</v>
      </c>
      <c r="AU149" s="127" t="s">
        <v>88</v>
      </c>
      <c r="AY149" s="120" t="s">
        <v>132</v>
      </c>
      <c r="BK149" s="128">
        <f>SUM(BK150:BK153)</f>
        <v>0</v>
      </c>
    </row>
    <row r="150" spans="2:65" s="1" customFormat="1" ht="16.5" customHeight="1">
      <c r="B150" s="31"/>
      <c r="C150" s="131" t="s">
        <v>8</v>
      </c>
      <c r="D150" s="131" t="s">
        <v>134</v>
      </c>
      <c r="E150" s="132" t="s">
        <v>1056</v>
      </c>
      <c r="F150" s="133" t="s">
        <v>1057</v>
      </c>
      <c r="G150" s="134" t="s">
        <v>137</v>
      </c>
      <c r="H150" s="135">
        <v>5605</v>
      </c>
      <c r="I150" s="136"/>
      <c r="J150" s="137">
        <f>ROUND(I150*H150,2)</f>
        <v>0</v>
      </c>
      <c r="K150" s="133" t="s">
        <v>138</v>
      </c>
      <c r="L150" s="31"/>
      <c r="M150" s="138" t="s">
        <v>1</v>
      </c>
      <c r="N150" s="139" t="s">
        <v>45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139</v>
      </c>
      <c r="AT150" s="142" t="s">
        <v>134</v>
      </c>
      <c r="AU150" s="142" t="s">
        <v>90</v>
      </c>
      <c r="AY150" s="16" t="s">
        <v>132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88</v>
      </c>
      <c r="BK150" s="143">
        <f>ROUND(I150*H150,2)</f>
        <v>0</v>
      </c>
      <c r="BL150" s="16" t="s">
        <v>139</v>
      </c>
      <c r="BM150" s="142" t="s">
        <v>1058</v>
      </c>
    </row>
    <row r="151" spans="2:65" s="1" customFormat="1" ht="11.25">
      <c r="B151" s="31"/>
      <c r="D151" s="144" t="s">
        <v>141</v>
      </c>
      <c r="F151" s="145" t="s">
        <v>1057</v>
      </c>
      <c r="I151" s="146"/>
      <c r="L151" s="31"/>
      <c r="M151" s="147"/>
      <c r="T151" s="55"/>
      <c r="AT151" s="16" t="s">
        <v>141</v>
      </c>
      <c r="AU151" s="16" t="s">
        <v>90</v>
      </c>
    </row>
    <row r="152" spans="2:65" s="1" customFormat="1" ht="19.5">
      <c r="B152" s="31"/>
      <c r="D152" s="144" t="s">
        <v>244</v>
      </c>
      <c r="F152" s="168" t="s">
        <v>1059</v>
      </c>
      <c r="I152" s="146"/>
      <c r="L152" s="31"/>
      <c r="M152" s="147"/>
      <c r="T152" s="55"/>
      <c r="AT152" s="16" t="s">
        <v>244</v>
      </c>
      <c r="AU152" s="16" t="s">
        <v>90</v>
      </c>
    </row>
    <row r="153" spans="2:65" s="13" customFormat="1" ht="11.25">
      <c r="B153" s="154"/>
      <c r="D153" s="144" t="s">
        <v>143</v>
      </c>
      <c r="E153" s="155" t="s">
        <v>1</v>
      </c>
      <c r="F153" s="156" t="s">
        <v>1060</v>
      </c>
      <c r="H153" s="157">
        <v>5605</v>
      </c>
      <c r="I153" s="158"/>
      <c r="L153" s="154"/>
      <c r="M153" s="179"/>
      <c r="N153" s="180"/>
      <c r="O153" s="180"/>
      <c r="P153" s="180"/>
      <c r="Q153" s="180"/>
      <c r="R153" s="180"/>
      <c r="S153" s="180"/>
      <c r="T153" s="181"/>
      <c r="AT153" s="155" t="s">
        <v>143</v>
      </c>
      <c r="AU153" s="155" t="s">
        <v>90</v>
      </c>
      <c r="AV153" s="13" t="s">
        <v>90</v>
      </c>
      <c r="AW153" s="13" t="s">
        <v>36</v>
      </c>
      <c r="AX153" s="13" t="s">
        <v>88</v>
      </c>
      <c r="AY153" s="155" t="s">
        <v>132</v>
      </c>
    </row>
    <row r="154" spans="2:65" s="1" customFormat="1" ht="6.95" customHeight="1">
      <c r="B154" s="43"/>
      <c r="C154" s="44"/>
      <c r="D154" s="44"/>
      <c r="E154" s="44"/>
      <c r="F154" s="44"/>
      <c r="G154" s="44"/>
      <c r="H154" s="44"/>
      <c r="I154" s="44"/>
      <c r="J154" s="44"/>
      <c r="K154" s="44"/>
      <c r="L154" s="31"/>
    </row>
  </sheetData>
  <sheetProtection algorithmName="SHA-512" hashValue="WeVnJxmJqZk+qZn2m9glsJBqTu5V5gAvagUrC7zSAj5nBqFm8G8bZ9EDW25VH76t9PtqKjDCv3zE8BXKVBXoKg==" saltValue="3p1R531NRkkZSnO6kfoz/Yd9bGi6zT3ZY7n05zdpjuM8gGAJKNVsv32oQJN2+WBebWKD8K9LNMURWWsti+k1Ug==" spinCount="100000" sheet="1" objects="1" scenarios="1" formatColumns="0" formatRows="0" autoFilter="0"/>
  <autoFilter ref="C120:K153" xr:uid="{00000000-0009-0000-0000-00000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856-1 - IO 01 - Vodovod</vt:lpstr>
      <vt:lpstr>856-10 - VON 01 - Vedlejš...</vt:lpstr>
      <vt:lpstr>'856-1 - IO 01 - Vodovod'!Názvy_tisku</vt:lpstr>
      <vt:lpstr>'856-10 - VON 01 - Vedlejš...'!Názvy_tisku</vt:lpstr>
      <vt:lpstr>'Rekapitulace stavby'!Názvy_tisku</vt:lpstr>
      <vt:lpstr>'856-1 - IO 01 - Vodovod'!Oblast_tisku</vt:lpstr>
      <vt:lpstr>'856-10 - VON 01 - Vedlejš...'!Oblast_tisku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DESKTOP-SS04TDM\VK PROJEKT</dc:creator>
  <cp:lastModifiedBy>Ladislav Konvalina</cp:lastModifiedBy>
  <dcterms:created xsi:type="dcterms:W3CDTF">2024-10-17T07:31:27Z</dcterms:created>
  <dcterms:modified xsi:type="dcterms:W3CDTF">2024-10-17T07:32:15Z</dcterms:modified>
</cp:coreProperties>
</file>