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dek.novotny\Downloads\"/>
    </mc:Choice>
  </mc:AlternateContent>
  <bookViews>
    <workbookView xWindow="0" yWindow="0" windowWidth="0" windowHeight="0"/>
  </bookViews>
  <sheets>
    <sheet name="Rekapitulace stavby" sheetId="1" r:id="rId1"/>
    <sheet name="SO 01.1 - Vodovodní řad -..." sheetId="2" r:id="rId2"/>
    <sheet name="DSO 01 - Investice VAK Pa..." sheetId="3" r:id="rId3"/>
    <sheet name="DSO 02 - Investice město ..." sheetId="4" r:id="rId4"/>
    <sheet name="VON - Vedlejší a ostatní ..." sheetId="5" r:id="rId5"/>
    <sheet name="Pokyny pro vyplnění" sheetId="6" r:id="rId6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01.1 - Vodovodní řad -...'!$C$95:$K$370</definedName>
    <definedName name="_xlnm.Print_Area" localSheetId="1">'SO 01.1 - Vodovodní řad -...'!$C$4:$J$41,'SO 01.1 - Vodovodní řad -...'!$C$47:$J$75,'SO 01.1 - Vodovodní řad -...'!$C$81:$K$370</definedName>
    <definedName name="_xlnm.Print_Titles" localSheetId="1">'SO 01.1 - Vodovodní řad -...'!$95:$95</definedName>
    <definedName name="_xlnm._FilterDatabase" localSheetId="2" hidden="1">'DSO 01 - Investice VAK Pa...'!$C$92:$K$309</definedName>
    <definedName name="_xlnm.Print_Area" localSheetId="2">'DSO 01 - Investice VAK Pa...'!$C$4:$J$41,'DSO 01 - Investice VAK Pa...'!$C$47:$J$72,'DSO 01 - Investice VAK Pa...'!$C$78:$K$309</definedName>
    <definedName name="_xlnm.Print_Titles" localSheetId="2">'DSO 01 - Investice VAK Pa...'!$92:$92</definedName>
    <definedName name="_xlnm._FilterDatabase" localSheetId="3" hidden="1">'DSO 02 - Investice město ...'!$C$89:$K$170</definedName>
    <definedName name="_xlnm.Print_Area" localSheetId="3">'DSO 02 - Investice město ...'!$C$4:$J$41,'DSO 02 - Investice město ...'!$C$47:$J$69,'DSO 02 - Investice město ...'!$C$75:$K$170</definedName>
    <definedName name="_xlnm.Print_Titles" localSheetId="3">'DSO 02 - Investice město ...'!$89:$89</definedName>
    <definedName name="_xlnm._FilterDatabase" localSheetId="4" hidden="1">'VON - Vedlejší a ostatní ...'!$C$79:$K$110</definedName>
    <definedName name="_xlnm.Print_Area" localSheetId="4">'VON - Vedlejší a ostatní ...'!$C$4:$J$39,'VON - Vedlejší a ostatní ...'!$C$45:$J$61,'VON - Vedlejší a ostatní ...'!$C$67:$K$110</definedName>
    <definedName name="_xlnm.Print_Titles" localSheetId="4">'VON - Vedlejší a ostatní 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60"/>
  <c i="5" r="J35"/>
  <c i="1" r="AX60"/>
  <c i="5"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70"/>
  <c i="4" r="J39"/>
  <c r="J38"/>
  <c i="1" r="AY59"/>
  <c i="4" r="J37"/>
  <c i="1" r="AX59"/>
  <c i="4" r="BI169"/>
  <c r="BH169"/>
  <c r="BG169"/>
  <c r="BF169"/>
  <c r="T169"/>
  <c r="T168"/>
  <c r="R169"/>
  <c r="R168"/>
  <c r="P169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T142"/>
  <c r="R143"/>
  <c r="R142"/>
  <c r="P143"/>
  <c r="P142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R118"/>
  <c r="P118"/>
  <c r="BI116"/>
  <c r="BH116"/>
  <c r="BG116"/>
  <c r="BF116"/>
  <c r="T116"/>
  <c r="R116"/>
  <c r="P116"/>
  <c r="BI112"/>
  <c r="BH112"/>
  <c r="BG112"/>
  <c r="BF112"/>
  <c r="T112"/>
  <c r="R112"/>
  <c r="P112"/>
  <c r="BI109"/>
  <c r="BH109"/>
  <c r="BG109"/>
  <c r="BF109"/>
  <c r="T109"/>
  <c r="R109"/>
  <c r="P109"/>
  <c r="BI103"/>
  <c r="BH103"/>
  <c r="BG103"/>
  <c r="BF103"/>
  <c r="T103"/>
  <c r="R103"/>
  <c r="P103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59"/>
  <c r="J19"/>
  <c r="J14"/>
  <c r="J84"/>
  <c r="E7"/>
  <c r="E78"/>
  <c i="3" r="J39"/>
  <c r="J38"/>
  <c i="1" r="AY58"/>
  <c i="3" r="J37"/>
  <c i="1" r="AX58"/>
  <c i="3" r="BI308"/>
  <c r="BH308"/>
  <c r="BG308"/>
  <c r="BF308"/>
  <c r="T308"/>
  <c r="T307"/>
  <c r="R308"/>
  <c r="R307"/>
  <c r="P308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89"/>
  <c r="BH289"/>
  <c r="BG289"/>
  <c r="BF289"/>
  <c r="T289"/>
  <c r="R289"/>
  <c r="P289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5"/>
  <c r="BH125"/>
  <c r="BG125"/>
  <c r="BF125"/>
  <c r="T125"/>
  <c r="R125"/>
  <c r="P125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J90"/>
  <c r="J89"/>
  <c r="F89"/>
  <c r="F87"/>
  <c r="E85"/>
  <c r="J59"/>
  <c r="J58"/>
  <c r="F58"/>
  <c r="F56"/>
  <c r="E54"/>
  <c r="J20"/>
  <c r="E20"/>
  <c r="F59"/>
  <c r="J19"/>
  <c r="J14"/>
  <c r="J87"/>
  <c r="E7"/>
  <c r="E81"/>
  <c i="2" r="J39"/>
  <c r="J38"/>
  <c i="1" r="AY56"/>
  <c i="2" r="J37"/>
  <c i="1" r="AX56"/>
  <c i="2" r="BI370"/>
  <c r="BH370"/>
  <c r="BG370"/>
  <c r="BF370"/>
  <c r="T370"/>
  <c r="R370"/>
  <c r="P370"/>
  <c r="BI368"/>
  <c r="BH368"/>
  <c r="BG368"/>
  <c r="BF368"/>
  <c r="T368"/>
  <c r="R368"/>
  <c r="P368"/>
  <c r="BI364"/>
  <c r="BH364"/>
  <c r="BG364"/>
  <c r="BF364"/>
  <c r="T364"/>
  <c r="T363"/>
  <c r="R364"/>
  <c r="R363"/>
  <c r="P364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7"/>
  <c r="BH347"/>
  <c r="BG347"/>
  <c r="BF347"/>
  <c r="T347"/>
  <c r="R347"/>
  <c r="P347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3"/>
  <c r="BH293"/>
  <c r="BG293"/>
  <c r="BF293"/>
  <c r="T293"/>
  <c r="R293"/>
  <c r="P293"/>
  <c r="BI289"/>
  <c r="BH289"/>
  <c r="BG289"/>
  <c r="BF289"/>
  <c r="T289"/>
  <c r="R289"/>
  <c r="P289"/>
  <c r="BI288"/>
  <c r="BH288"/>
  <c r="BG288"/>
  <c r="BF288"/>
  <c r="T288"/>
  <c r="R288"/>
  <c r="P288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R245"/>
  <c r="P245"/>
  <c r="BI241"/>
  <c r="BH241"/>
  <c r="BG241"/>
  <c r="BF241"/>
  <c r="T241"/>
  <c r="R241"/>
  <c r="P241"/>
  <c r="BI234"/>
  <c r="BH234"/>
  <c r="BG234"/>
  <c r="BF234"/>
  <c r="T234"/>
  <c r="R234"/>
  <c r="P234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T192"/>
  <c r="R193"/>
  <c r="R192"/>
  <c r="P193"/>
  <c r="P192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5"/>
  <c r="BH145"/>
  <c r="BG145"/>
  <c r="BF145"/>
  <c r="T145"/>
  <c r="R145"/>
  <c r="P145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18"/>
  <c r="BH118"/>
  <c r="BG118"/>
  <c r="BF118"/>
  <c r="T118"/>
  <c r="R118"/>
  <c r="P118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59"/>
  <c r="J19"/>
  <c r="J14"/>
  <c r="J90"/>
  <c r="E7"/>
  <c r="E84"/>
  <c i="1" r="L50"/>
  <c r="AM50"/>
  <c r="AM49"/>
  <c r="L49"/>
  <c r="AM47"/>
  <c r="L47"/>
  <c r="L45"/>
  <c r="L44"/>
  <c i="5" r="BK101"/>
  <c i="4" r="BK116"/>
  <c i="3" r="BK239"/>
  <c r="BK115"/>
  <c i="2" r="BK341"/>
  <c r="J316"/>
  <c r="BK270"/>
  <c r="J190"/>
  <c r="J111"/>
  <c i="5" r="J108"/>
  <c r="J99"/>
  <c r="BK90"/>
  <c r="BK83"/>
  <c i="4" r="J138"/>
  <c i="3" r="J214"/>
  <c r="BK178"/>
  <c r="BK100"/>
  <c i="2" r="BK339"/>
  <c r="J306"/>
  <c i="5" r="J109"/>
  <c r="BK103"/>
  <c r="BK84"/>
  <c i="4" r="BK156"/>
  <c r="J112"/>
  <c i="3" r="BK294"/>
  <c r="J256"/>
  <c r="BK219"/>
  <c r="J178"/>
  <c r="J125"/>
  <c i="2" r="BK352"/>
  <c r="J268"/>
  <c r="BK234"/>
  <c r="BK193"/>
  <c r="J154"/>
  <c r="BK124"/>
  <c i="4" r="BK93"/>
  <c i="3" r="J280"/>
  <c r="J219"/>
  <c r="BK96"/>
  <c i="2" r="J288"/>
  <c r="J270"/>
  <c r="BK186"/>
  <c r="J158"/>
  <c r="J124"/>
  <c i="4" r="J154"/>
  <c r="J136"/>
  <c r="J97"/>
  <c i="3" r="BK301"/>
  <c r="BK234"/>
  <c r="J197"/>
  <c r="BK140"/>
  <c r="J104"/>
  <c i="2" r="J361"/>
  <c r="J324"/>
  <c r="J283"/>
  <c r="J258"/>
  <c r="J234"/>
  <c r="BK215"/>
  <c r="J177"/>
  <c r="J122"/>
  <c i="4" r="J156"/>
  <c i="3" r="J268"/>
  <c r="BK254"/>
  <c r="J228"/>
  <c r="J208"/>
  <c r="J134"/>
  <c i="2" r="BK275"/>
  <c i="5" r="J96"/>
  <c r="BK85"/>
  <c i="4" r="J103"/>
  <c i="3" r="BK232"/>
  <c r="BK119"/>
  <c i="2" r="BK368"/>
  <c r="BK333"/>
  <c r="J276"/>
  <c r="BK264"/>
  <c r="J198"/>
  <c r="J145"/>
  <c i="5" r="BK109"/>
  <c r="J103"/>
  <c r="BK93"/>
  <c r="J85"/>
  <c i="3" r="J218"/>
  <c r="BK190"/>
  <c r="BK125"/>
  <c i="2" r="BK357"/>
  <c r="J298"/>
  <c i="5" r="BK108"/>
  <c r="BK98"/>
  <c r="J83"/>
  <c i="4" r="BK152"/>
  <c i="3" r="J299"/>
  <c r="J272"/>
  <c r="BK246"/>
  <c r="BK218"/>
  <c r="J182"/>
  <c r="BK104"/>
  <c i="2" r="BK364"/>
  <c r="J314"/>
  <c r="BK289"/>
  <c r="J264"/>
  <c r="BK210"/>
  <c r="BK190"/>
  <c r="BK118"/>
  <c i="4" r="BK160"/>
  <c r="BK109"/>
  <c i="3" r="BK285"/>
  <c r="BK223"/>
  <c r="BK149"/>
  <c i="2" r="J302"/>
  <c r="J281"/>
  <c r="J250"/>
  <c r="BK177"/>
  <c i="4" r="BK169"/>
  <c i="3" r="J305"/>
  <c r="BK265"/>
  <c r="BK241"/>
  <c r="BK225"/>
  <c r="J162"/>
  <c i="2" r="BK316"/>
  <c i="5" r="BK94"/>
  <c i="4" r="J152"/>
  <c i="3" r="J285"/>
  <c r="BK197"/>
  <c r="J111"/>
  <c i="2" r="BK354"/>
  <c r="BK328"/>
  <c r="BK268"/>
  <c r="J215"/>
  <c r="J151"/>
  <c r="J103"/>
  <c i="5" r="J106"/>
  <c r="BK96"/>
  <c r="BK89"/>
  <c i="4" r="J160"/>
  <c r="BK112"/>
  <c i="3" r="BK193"/>
  <c r="J131"/>
  <c i="2" r="BK359"/>
  <c r="J315"/>
  <c r="J293"/>
  <c i="5" r="BK106"/>
  <c r="J93"/>
  <c i="4" r="BK154"/>
  <c r="J109"/>
  <c i="3" r="BK289"/>
  <c r="BK268"/>
  <c r="BK228"/>
  <c r="J193"/>
  <c r="J138"/>
  <c r="J96"/>
  <c i="2" r="J320"/>
  <c r="J294"/>
  <c r="J275"/>
  <c r="BK241"/>
  <c r="BK198"/>
  <c r="J170"/>
  <c r="BK132"/>
  <c i="4" r="J148"/>
  <c i="3" r="BK305"/>
  <c r="J276"/>
  <c r="BK173"/>
  <c r="J155"/>
  <c i="2" r="BK315"/>
  <c r="BK283"/>
  <c r="BK253"/>
  <c r="J179"/>
  <c r="BK151"/>
  <c r="BK103"/>
  <c i="4" r="BK148"/>
  <c r="J123"/>
  <c i="3" r="BK308"/>
  <c r="BK280"/>
  <c r="BK235"/>
  <c r="J223"/>
  <c r="BK158"/>
  <c r="BK134"/>
  <c i="2" r="J368"/>
  <c r="BK306"/>
  <c r="BK263"/>
  <c r="J241"/>
  <c r="J219"/>
  <c r="J186"/>
  <c r="BK158"/>
  <c r="BK128"/>
  <c i="4" r="J128"/>
  <c r="BK103"/>
  <c i="3" r="J289"/>
  <c r="BK250"/>
  <c r="J235"/>
  <c r="J173"/>
  <c i="2" r="J339"/>
  <c r="BK257"/>
  <c i="5" r="BK105"/>
  <c r="BK82"/>
  <c i="4" r="J93"/>
  <c i="3" r="J224"/>
  <c r="J140"/>
  <c i="2" r="J359"/>
  <c r="BK274"/>
  <c r="J265"/>
  <c r="J183"/>
  <c r="BK122"/>
  <c i="5" r="BK110"/>
  <c r="J105"/>
  <c r="J98"/>
  <c r="BK91"/>
  <c i="4" r="J143"/>
  <c r="BK126"/>
  <c i="3" r="J206"/>
  <c r="J149"/>
  <c i="2" r="J364"/>
  <c r="J347"/>
  <c r="BK310"/>
  <c i="5" r="J110"/>
  <c r="BK107"/>
  <c r="J91"/>
  <c i="4" r="BK164"/>
  <c i="3" r="J308"/>
  <c r="J262"/>
  <c r="BK242"/>
  <c r="BK212"/>
  <c r="BK169"/>
  <c r="J119"/>
  <c i="2" r="BK347"/>
  <c r="J308"/>
  <c r="BK293"/>
  <c r="BK245"/>
  <c r="BK206"/>
  <c r="BK179"/>
  <c r="J128"/>
  <c r="J99"/>
  <c i="4" r="BK123"/>
  <c i="3" r="BK299"/>
  <c r="J190"/>
  <c i="2" r="J341"/>
  <c r="BK298"/>
  <c r="BK258"/>
  <c r="J160"/>
  <c r="J132"/>
  <c i="1" r="AS55"/>
  <c i="4" r="BK138"/>
  <c r="J116"/>
  <c i="3" r="J258"/>
  <c r="J227"/>
  <c r="BK182"/>
  <c r="J151"/>
  <c r="BK107"/>
  <c i="2" r="BK343"/>
  <c r="BK308"/>
  <c r="J274"/>
  <c r="J257"/>
  <c r="J245"/>
  <c r="BK223"/>
  <c r="J193"/>
  <c r="BK154"/>
  <c i="5" r="J89"/>
  <c i="4" r="BK118"/>
  <c i="3" r="BK296"/>
  <c r="BK262"/>
  <c r="J246"/>
  <c r="J232"/>
  <c r="J202"/>
  <c r="BK155"/>
  <c i="2" r="J343"/>
  <c r="J263"/>
  <c i="5" r="J90"/>
  <c i="3" r="BK276"/>
  <c r="J239"/>
  <c r="BK206"/>
  <c r="BK131"/>
  <c i="2" r="BK370"/>
  <c r="J310"/>
  <c r="BK276"/>
  <c r="J227"/>
  <c r="J203"/>
  <c r="BK174"/>
  <c r="BK137"/>
  <c r="J107"/>
  <c i="4" r="BK128"/>
  <c i="3" r="J303"/>
  <c r="J265"/>
  <c r="J164"/>
  <c i="2" r="BK337"/>
  <c r="BK277"/>
  <c r="BK203"/>
  <c r="J164"/>
  <c r="BK139"/>
  <c r="BK99"/>
  <c i="4" r="J126"/>
  <c i="3" r="BK303"/>
  <c r="BK272"/>
  <c r="J254"/>
  <c r="J212"/>
  <c r="BK146"/>
  <c r="J107"/>
  <c i="2" r="J357"/>
  <c r="BK314"/>
  <c r="J289"/>
  <c r="BK259"/>
  <c r="BK227"/>
  <c r="J206"/>
  <c r="BK160"/>
  <c r="J137"/>
  <c i="5" r="J84"/>
  <c i="4" r="BK97"/>
  <c i="3" r="BK256"/>
  <c r="J242"/>
  <c r="BK227"/>
  <c r="BK164"/>
  <c i="2" r="J354"/>
  <c r="BK284"/>
  <c i="5" r="J87"/>
  <c i="4" r="BK136"/>
  <c i="3" r="J250"/>
  <c r="J146"/>
  <c i="2" r="J352"/>
  <c r="J277"/>
  <c r="J259"/>
  <c r="BK170"/>
  <c r="J118"/>
  <c i="5" r="J107"/>
  <c r="J101"/>
  <c r="J94"/>
  <c r="BK87"/>
  <c r="J82"/>
  <c i="4" r="J132"/>
  <c i="3" r="BK208"/>
  <c r="J169"/>
  <c r="BK111"/>
  <c i="2" r="BK361"/>
  <c r="BK320"/>
  <c r="BK288"/>
  <c i="5" r="BK99"/>
  <c i="4" r="J169"/>
  <c r="BK132"/>
  <c i="3" r="J296"/>
  <c r="BK258"/>
  <c r="J234"/>
  <c r="BK202"/>
  <c r="BK151"/>
  <c r="J100"/>
  <c i="2" r="J337"/>
  <c r="BK302"/>
  <c r="BK281"/>
  <c r="J223"/>
  <c r="BK183"/>
  <c r="BK145"/>
  <c r="BK111"/>
  <c i="4" r="BK143"/>
  <c i="3" r="J301"/>
  <c r="BK214"/>
  <c r="J158"/>
  <c i="2" r="J328"/>
  <c r="J284"/>
  <c r="BK219"/>
  <c r="J174"/>
  <c r="BK107"/>
  <c i="4" r="J164"/>
  <c r="J118"/>
  <c i="3" r="J294"/>
  <c r="J241"/>
  <c r="J225"/>
  <c r="BK162"/>
  <c r="J115"/>
  <c i="2" r="J370"/>
  <c r="J333"/>
  <c r="BK294"/>
  <c r="BK265"/>
  <c r="J253"/>
  <c r="J210"/>
  <c r="BK164"/>
  <c r="J139"/>
  <c i="1" r="AS57"/>
  <c i="3" r="BK224"/>
  <c r="BK138"/>
  <c i="2" r="BK324"/>
  <c r="BK250"/>
  <c l="1" r="R98"/>
  <c r="BK197"/>
  <c r="J197"/>
  <c r="J67"/>
  <c r="T252"/>
  <c r="R351"/>
  <c r="R367"/>
  <c r="R366"/>
  <c i="3" r="P95"/>
  <c r="BK201"/>
  <c r="J201"/>
  <c r="J68"/>
  <c r="P293"/>
  <c i="2" r="R197"/>
  <c r="P252"/>
  <c r="R332"/>
  <c r="BK351"/>
  <c r="J351"/>
  <c r="J71"/>
  <c r="BK367"/>
  <c r="BK366"/>
  <c r="J366"/>
  <c r="J73"/>
  <c i="3" r="R95"/>
  <c r="P201"/>
  <c r="BK293"/>
  <c r="J293"/>
  <c r="J70"/>
  <c i="4" r="BK92"/>
  <c r="J92"/>
  <c r="J65"/>
  <c i="2" r="BK98"/>
  <c r="J98"/>
  <c r="J65"/>
  <c r="BK214"/>
  <c r="J214"/>
  <c r="J68"/>
  <c r="R252"/>
  <c r="T332"/>
  <c r="T367"/>
  <c r="T366"/>
  <c i="3" r="T95"/>
  <c r="P168"/>
  <c r="T168"/>
  <c r="P177"/>
  <c r="R177"/>
  <c r="BK284"/>
  <c r="J284"/>
  <c r="J69"/>
  <c r="R284"/>
  <c i="4" r="P92"/>
  <c r="T147"/>
  <c i="2" r="T98"/>
  <c r="P197"/>
  <c r="BK252"/>
  <c r="J252"/>
  <c r="J69"/>
  <c r="BK332"/>
  <c r="J332"/>
  <c r="J70"/>
  <c r="T351"/>
  <c i="3" r="BK168"/>
  <c r="J168"/>
  <c r="J66"/>
  <c r="R168"/>
  <c r="BK177"/>
  <c r="J177"/>
  <c r="J67"/>
  <c r="T177"/>
  <c r="P284"/>
  <c r="T293"/>
  <c i="4" r="T92"/>
  <c r="T91"/>
  <c r="T90"/>
  <c r="P147"/>
  <c i="5" r="BK81"/>
  <c r="BK80"/>
  <c r="J80"/>
  <c r="J59"/>
  <c i="2" r="P98"/>
  <c r="T197"/>
  <c r="R214"/>
  <c r="T214"/>
  <c r="P332"/>
  <c r="P351"/>
  <c r="P367"/>
  <c r="P366"/>
  <c i="3" r="BK95"/>
  <c r="J95"/>
  <c r="J65"/>
  <c r="T201"/>
  <c r="R293"/>
  <c i="4" r="BK147"/>
  <c r="J147"/>
  <c r="J67"/>
  <c i="5" r="P81"/>
  <c r="P80"/>
  <c i="1" r="AU60"/>
  <c i="5" r="R81"/>
  <c r="R80"/>
  <c i="2" r="P214"/>
  <c i="3" r="R201"/>
  <c r="T284"/>
  <c i="4" r="R92"/>
  <c r="R91"/>
  <c r="R90"/>
  <c r="R147"/>
  <c i="5" r="T81"/>
  <c r="T80"/>
  <c i="2" r="BE253"/>
  <c r="BE274"/>
  <c r="BE289"/>
  <c r="BE298"/>
  <c r="BE315"/>
  <c r="BE320"/>
  <c r="BE337"/>
  <c r="BE370"/>
  <c i="3" r="BE134"/>
  <c r="BE169"/>
  <c r="BE206"/>
  <c r="BE218"/>
  <c r="BE234"/>
  <c r="BE242"/>
  <c r="BE246"/>
  <c r="BE258"/>
  <c r="BE308"/>
  <c i="4" r="J56"/>
  <c r="F87"/>
  <c r="BE132"/>
  <c r="BE143"/>
  <c r="BE154"/>
  <c r="BE164"/>
  <c r="BK142"/>
  <c r="J142"/>
  <c r="J66"/>
  <c i="5" r="J74"/>
  <c r="BE84"/>
  <c r="BE91"/>
  <c i="2" r="F93"/>
  <c r="BE103"/>
  <c r="BE107"/>
  <c r="BE111"/>
  <c r="BE122"/>
  <c r="BE128"/>
  <c r="BE139"/>
  <c r="BE145"/>
  <c r="BE151"/>
  <c r="BE183"/>
  <c r="BE186"/>
  <c r="BE210"/>
  <c r="BE215"/>
  <c r="BE250"/>
  <c r="BE264"/>
  <c r="BE270"/>
  <c r="BE277"/>
  <c r="BE281"/>
  <c r="BE284"/>
  <c r="BE302"/>
  <c r="BE310"/>
  <c r="BE328"/>
  <c r="BE359"/>
  <c r="BE368"/>
  <c r="BK192"/>
  <c r="J192"/>
  <c r="J66"/>
  <c r="BK363"/>
  <c r="J363"/>
  <c r="J72"/>
  <c i="3" r="BE111"/>
  <c r="BE125"/>
  <c r="BE131"/>
  <c r="BE138"/>
  <c r="BE149"/>
  <c r="BE155"/>
  <c r="BE178"/>
  <c r="BE190"/>
  <c r="BE193"/>
  <c r="BE224"/>
  <c r="BE239"/>
  <c r="BE250"/>
  <c r="BE254"/>
  <c r="BE256"/>
  <c r="BE265"/>
  <c r="BE272"/>
  <c r="BE285"/>
  <c r="BE296"/>
  <c r="BE303"/>
  <c r="BE305"/>
  <c i="4" r="BE93"/>
  <c i="5" r="E48"/>
  <c i="2" r="J56"/>
  <c r="BE170"/>
  <c r="BE227"/>
  <c r="BE234"/>
  <c r="BE241"/>
  <c r="BE245"/>
  <c r="BE257"/>
  <c r="BE259"/>
  <c r="BE268"/>
  <c r="BE275"/>
  <c r="BE276"/>
  <c r="BE314"/>
  <c r="BE324"/>
  <c r="BE333"/>
  <c r="BE341"/>
  <c r="BE347"/>
  <c r="BE352"/>
  <c i="3" r="E50"/>
  <c r="F90"/>
  <c r="BE151"/>
  <c r="BE162"/>
  <c r="BE182"/>
  <c r="BE232"/>
  <c r="BE268"/>
  <c r="BE289"/>
  <c r="BE294"/>
  <c r="BK307"/>
  <c r="J307"/>
  <c r="J71"/>
  <c i="4" r="E50"/>
  <c r="BE118"/>
  <c r="BE126"/>
  <c r="BE152"/>
  <c r="BE156"/>
  <c i="5" r="F77"/>
  <c i="2" r="BE99"/>
  <c r="BE137"/>
  <c r="BE158"/>
  <c r="BE160"/>
  <c r="BE164"/>
  <c r="BE179"/>
  <c r="BE198"/>
  <c r="BE219"/>
  <c r="BE258"/>
  <c r="BE263"/>
  <c r="BE265"/>
  <c r="BE288"/>
  <c r="BE306"/>
  <c r="BE339"/>
  <c r="BE343"/>
  <c i="3" r="J56"/>
  <c r="BE100"/>
  <c r="BE104"/>
  <c r="BE115"/>
  <c r="BE158"/>
  <c r="BE164"/>
  <c r="BE173"/>
  <c r="BE197"/>
  <c r="BE214"/>
  <c r="BE225"/>
  <c r="BE235"/>
  <c r="BE262"/>
  <c r="BE276"/>
  <c r="BE280"/>
  <c r="BE299"/>
  <c r="BE301"/>
  <c i="4" r="BE128"/>
  <c r="BE148"/>
  <c r="BE160"/>
  <c i="5" r="BE85"/>
  <c r="BE87"/>
  <c r="BE98"/>
  <c r="BE99"/>
  <c r="BE103"/>
  <c r="BE109"/>
  <c i="2" r="BE294"/>
  <c r="BE316"/>
  <c r="BE354"/>
  <c r="BE364"/>
  <c i="3" r="BE96"/>
  <c r="BE107"/>
  <c r="BE119"/>
  <c r="BE140"/>
  <c r="BE146"/>
  <c r="BE202"/>
  <c r="BE212"/>
  <c i="4" r="BE103"/>
  <c r="BE109"/>
  <c r="BE116"/>
  <c r="BE136"/>
  <c r="BE169"/>
  <c r="BK168"/>
  <c r="J168"/>
  <c r="J68"/>
  <c i="5" r="BE93"/>
  <c r="BE94"/>
  <c r="BE101"/>
  <c r="BE105"/>
  <c r="BE107"/>
  <c r="BE108"/>
  <c r="BE110"/>
  <c i="2" r="E50"/>
  <c r="BE118"/>
  <c r="BE124"/>
  <c r="BE132"/>
  <c r="BE154"/>
  <c r="BE174"/>
  <c r="BE177"/>
  <c r="BE190"/>
  <c r="BE193"/>
  <c r="BE203"/>
  <c r="BE206"/>
  <c r="BE223"/>
  <c r="BE283"/>
  <c r="BE293"/>
  <c r="BE308"/>
  <c r="BE357"/>
  <c r="BE361"/>
  <c i="3" r="BE208"/>
  <c r="BE219"/>
  <c r="BE223"/>
  <c r="BE227"/>
  <c r="BE228"/>
  <c r="BE241"/>
  <c i="4" r="BE97"/>
  <c r="BE112"/>
  <c r="BE123"/>
  <c r="BE138"/>
  <c i="5" r="BE82"/>
  <c r="BE83"/>
  <c r="BE89"/>
  <c r="BE90"/>
  <c r="BE96"/>
  <c r="BE106"/>
  <c i="3" r="F38"/>
  <c i="1" r="BC58"/>
  <c i="3" r="F36"/>
  <c i="1" r="BA58"/>
  <c i="5" r="F34"/>
  <c i="1" r="BA60"/>
  <c i="2" r="F38"/>
  <c i="1" r="BC56"/>
  <c r="BC55"/>
  <c r="AY55"/>
  <c i="5" r="F36"/>
  <c i="1" r="BC60"/>
  <c i="3" r="F37"/>
  <c i="1" r="BB58"/>
  <c i="4" r="F38"/>
  <c i="1" r="BC59"/>
  <c i="5" r="F35"/>
  <c i="1" r="BB60"/>
  <c i="4" r="F39"/>
  <c i="1" r="BD59"/>
  <c i="4" r="F37"/>
  <c i="1" r="BB59"/>
  <c i="5" r="J34"/>
  <c i="1" r="AW60"/>
  <c i="2" r="F39"/>
  <c i="1" r="BD56"/>
  <c r="BD55"/>
  <c i="2" r="F36"/>
  <c i="1" r="BA56"/>
  <c r="BA55"/>
  <c r="AW55"/>
  <c i="3" r="F39"/>
  <c i="1" r="BD58"/>
  <c i="4" r="F36"/>
  <c i="1" r="BA59"/>
  <c i="4" r="J36"/>
  <c i="1" r="AW59"/>
  <c i="3" r="J36"/>
  <c i="1" r="AW58"/>
  <c i="5" r="F37"/>
  <c i="1" r="BD60"/>
  <c i="2" r="J36"/>
  <c i="1" r="AW56"/>
  <c r="AS54"/>
  <c i="2" r="F37"/>
  <c i="1" r="BB56"/>
  <c r="BB55"/>
  <c r="AX55"/>
  <c i="3" l="1" r="P94"/>
  <c r="P93"/>
  <c i="1" r="AU58"/>
  <c i="4" r="P91"/>
  <c r="P90"/>
  <c i="1" r="AU59"/>
  <c i="2" r="T97"/>
  <c r="T96"/>
  <c r="P97"/>
  <c r="P96"/>
  <c i="1" r="AU56"/>
  <c i="3" r="T94"/>
  <c r="T93"/>
  <c i="2" r="R97"/>
  <c r="R96"/>
  <c i="3" r="R94"/>
  <c r="R93"/>
  <c i="2" r="BK97"/>
  <c r="J97"/>
  <c r="J64"/>
  <c r="J367"/>
  <c r="J74"/>
  <c i="5" r="J81"/>
  <c r="J60"/>
  <c i="4" r="BK91"/>
  <c r="J91"/>
  <c r="J64"/>
  <c i="3" r="BK94"/>
  <c r="BK93"/>
  <c r="J93"/>
  <c i="5" r="F33"/>
  <c i="1" r="AZ60"/>
  <c i="3" r="J35"/>
  <c i="1" r="AV58"/>
  <c r="AT58"/>
  <c r="BC57"/>
  <c r="AY57"/>
  <c i="5" r="J30"/>
  <c i="1" r="AG60"/>
  <c i="3" r="J32"/>
  <c i="1" r="AG58"/>
  <c r="BD57"/>
  <c i="5" r="J33"/>
  <c i="1" r="AV60"/>
  <c r="AT60"/>
  <c i="3" r="F35"/>
  <c i="1" r="AZ58"/>
  <c i="2" r="J35"/>
  <c i="1" r="AV56"/>
  <c r="AT56"/>
  <c r="BB57"/>
  <c r="AX57"/>
  <c r="AU55"/>
  <c i="4" r="J35"/>
  <c i="1" r="AV59"/>
  <c r="AT59"/>
  <c i="2" r="F35"/>
  <c i="1" r="AZ56"/>
  <c r="AZ55"/>
  <c i="4" r="F35"/>
  <c i="1" r="AZ59"/>
  <c r="BA57"/>
  <c r="AW57"/>
  <c i="3" l="1" r="J41"/>
  <c i="5" r="J39"/>
  <c i="4" r="BK90"/>
  <c r="J90"/>
  <c i="2" r="BK96"/>
  <c r="J96"/>
  <c i="3" r="J63"/>
  <c r="J94"/>
  <c r="J64"/>
  <c i="1" r="AN60"/>
  <c r="AN58"/>
  <c r="BD54"/>
  <c r="W33"/>
  <c r="AU57"/>
  <c r="AZ57"/>
  <c r="AV57"/>
  <c r="AT57"/>
  <c r="BC54"/>
  <c r="W32"/>
  <c r="BB54"/>
  <c r="AX54"/>
  <c i="2" r="J32"/>
  <c i="1" r="AG56"/>
  <c r="AG55"/>
  <c r="AV55"/>
  <c r="AT55"/>
  <c i="4" r="J32"/>
  <c i="1" r="AG59"/>
  <c r="AN59"/>
  <c r="BA54"/>
  <c r="W30"/>
  <c i="4" l="1" r="J63"/>
  <c i="1" r="AN55"/>
  <c i="2" r="J63"/>
  <c i="1" r="AN56"/>
  <c i="2" r="J41"/>
  <c i="4" r="J41"/>
  <c i="1" r="AU54"/>
  <c r="AZ54"/>
  <c r="AV54"/>
  <c r="AK29"/>
  <c r="W31"/>
  <c r="AW54"/>
  <c r="AK30"/>
  <c r="AG57"/>
  <c r="AN57"/>
  <c r="AY54"/>
  <c l="1"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<sst xmlns="http://schemas.openxmlformats.org/spreadsheetml/2006/main">
  <si>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</si>
  <si>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</si>
  <si>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</si>
  <si>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</si>
  <si>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</si>
  <si>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{4b833a7f-5c7f-4187-99e6-e0ea4e8cb346}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</si>
  <si>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</si>
  <si>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</si>
  <si>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</si>
  <si>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</si>
  <si>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</si>
  <si>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</si>
  <si>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</si>
  <si>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</si>
  <si>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20260131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</si>
  <si>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</si>
  <si>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</si>
  <si>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Přelouč, Sportovní – vodovod</t>
  </si>
  <si>
    <t>KSO:</t>
  </si>
  <si>
    <t/>
  </si>
  <si>
    <t>CC-CZ:</t>
  </si>
  <si>
    <t>Místo:</t>
  </si>
  <si>
    <t>Přelouč</t>
  </si>
  <si>
    <t>Datum:</t>
  </si>
  <si>
    <t>8. 1. 2026</t>
  </si>
  <si>
    <t>Zadavatel:</t>
  </si>
  <si>
    <t>IČ:</t>
  </si>
  <si>
    <t>Vodovody a kanalizace Pardubice, a.s.</t>
  </si>
  <si>
    <t>DIČ:</t>
  </si>
  <si>
    <t>Účastník:</t>
  </si>
  <si>
    <t>Vyplň údaj</t>
  </si>
  <si>
    <t>Projektant:</t>
  </si>
  <si>
    <t>Ing. Ivo Korytář, Ph.D.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</si>
  <si>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</si>
  <si>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</si>
  <si>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</si>
  <si>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</si>
  <si>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</si>
  <si>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</si>
  <si>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</si>
  <si>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</si>
  <si>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</si>
  <si>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</si>
  <si>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</si>
  <si>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</si>
  <si>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</si>
  <si>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</si>
  <si>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</si>
  <si>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</si>
  <si>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</si>
  <si>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</si>
  <si>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</si>
  <si>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</si>
  <si>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</si>
  <si>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</si>
  <si>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</si>
  <si>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</si>
  <si>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</si>
  <si>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</si>
  <si>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</si>
  <si>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</si>
  <si>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</si>
  <si>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</si>
  <si>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</si>
  <si>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</si>
  <si>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</si>
  <si>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</si>
  <si>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</si>
  <si>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</si>
  <si>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</si>
  <si>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</si>
  <si>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</si>
  <si>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</si>
  <si>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</si>
  <si>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</si>
  <si>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</si>
  <si>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</si>
  <si>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Vodovodní řad - Investice VAK Pardubice, a.s.</t>
  </si>
  <si>
    <t>STA</t>
  </si>
  <si>
    <t>1</t>
  </si>
  <si>
    <t>{25348ebd-f4f7-4a61-9625-1c092e8d47c4}</t>
  </si>
  <si>
    <t>2</t>
  </si>
  <si>
    <t>/</t>
  </si>
  <si>
    <t>SO 01.1</t>
  </si>
  <si>
    <t>Soupis</t>
  </si>
  <si>
    <t>{c084145f-649e-4b92-9aeb-d2da49b90e2d}</t>
  </si>
  <si>
    <t>SO 02</t>
  </si>
  <si>
    <t>Přepojení vodovodních přípojek</t>
  </si>
  <si>
    <t>{e34768a5-6f6b-40a1-8054-61d780231997}</t>
  </si>
  <si>
    <t>DSO 01</t>
  </si>
  <si>
    <t>Investice VAK Pardubice, a.s.</t>
  </si>
  <si>
    <t>{8b27d526-81d5-4e0a-b04e-69b1e0597302}</t>
  </si>
  <si>
    <t>DSO 02</t>
  </si>
  <si>
    <t>Investice město Přelouč</t>
  </si>
  <si>
    <t>{b2c4e6f9-2620-48f4-960e-b03e6fd03d5e}</t>
  </si>
  <si>
    <t>VON</t>
  </si>
  <si>
    <t>Vedlejší a ostatní náklady</t>
  </si>
  <si>
    <t>{045f0a21-409c-4e46-8824-28d431ade192}</t>
  </si>
  <si>
    <t>KRYCÍ LIST SOUPISU PRACÍ</t>
  </si>
  <si>
    <t>Objekt:</t>
  </si>
  <si>
    <t>SO 01 - Vodovodní řad - Investice VAK Pardubice, a.s.</t>
  </si>
  <si>
    <t>Soupis:</t>
  </si>
  <si>
    <t>SO 01.1 - Vodovodní řad - Investice VAK Pardubice, a.s.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</si>
  <si>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</si>
  <si>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</si>
  <si>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</si>
  <si>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</si>
  <si>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</si>
  <si>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</si>
  <si>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</si>
  <si>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</si>
  <si>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</si>
  <si>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</si>
  <si>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</si>
  <si>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</si>
  <si>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</si>
  <si>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</si>
  <si>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</si>
  <si>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</si>
  <si>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</si>
  <si>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</si>
  <si>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</si>
  <si>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</si>
  <si>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</si>
  <si>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</si>
  <si>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</si>
  <si>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</si>
  <si>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</si>
  <si>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</si>
  <si>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</si>
  <si>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</si>
  <si>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</si>
  <si>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</si>
  <si>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</si>
  <si>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</si>
  <si>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</si>
  <si>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</si>
  <si>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</si>
  <si>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m2</t>
  </si>
  <si>
    <t>CS ÚRS 2025 01</t>
  </si>
  <si>
    <t>4</t>
  </si>
  <si>
    <t>791128922</t>
  </si>
  <si>
    <t>Online PSC</t>
  </si>
  <si>
    <t>https://podminky.urs.cz/item/CS_URS_2025_01/113107162</t>
  </si>
  <si>
    <t>VV</t>
  </si>
  <si>
    <t>123*(0,9+0,2+0,2)</t>
  </si>
  <si>
    <t>"viz výkresy PD přílohy D.1.1-D.1.8"</t>
  </si>
  <si>
    <t>113107164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</si>
  <si>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</si>
  <si>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CS ÚRS 2026 01</t>
  </si>
  <si>
    <t>1050907330</t>
  </si>
  <si>
    <t>https://podminky.urs.cz/item/CS_URS_2026_01/113107164</t>
  </si>
  <si>
    <t>(111+6+6)*0,9</t>
  </si>
  <si>
    <t>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</si>
  <si>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</si>
  <si>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</si>
  <si>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-2146303946</t>
  </si>
  <si>
    <t>https://podminky.urs.cz/item/CS_URS_2026_01/113107182</t>
  </si>
  <si>
    <t>113154523</t>
  </si>
  <si>
    <t>Frézování živičného podkladu nebo krytu s naložením hmot na dopravní prostředek plochy do 500 m2 pruhu šířky přes 0,5 m, tloušťky vrstvy 50 mm</t>
  </si>
  <si>
    <t>505484425</t>
  </si>
  <si>
    <t>https://podminky.urs.cz/item/CS_URS_2026_01/113154523</t>
  </si>
  <si>
    <t>"asfaltový povrch komunikace investice VAK Pardubice"</t>
  </si>
  <si>
    <t>111*1,3</t>
  </si>
  <si>
    <t>53,80+71,10</t>
  </si>
  <si>
    <t>Součet</t>
  </si>
  <si>
    <t>5</t>
  </si>
  <si>
    <t>115101201</t>
  </si>
  <si>
    <t>Čerpání vody na dopravní výšku do 10 m s uvažovaným průměrným přítokem do 500 l/min</t>
  </si>
  <si>
    <t>hod</t>
  </si>
  <si>
    <t>1453261632</t>
  </si>
  <si>
    <t>https://podminky.urs.cz/item/CS_URS_2026_01/115101201</t>
  </si>
  <si>
    <t>6*24</t>
  </si>
  <si>
    <t>6</t>
  </si>
  <si>
    <t>115101301</t>
  </si>
  <si>
    <t>Pohotovost záložní čerpací soupravy pro dopravní výšku do 10 m s uvažovaným průměrným přítokem do 500 l/min</t>
  </si>
  <si>
    <t>den</t>
  </si>
  <si>
    <t>1400941669</t>
  </si>
  <si>
    <t>https://podminky.urs.cz/item/CS_URS_2026_01/115101301</t>
  </si>
  <si>
    <t>7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</si>
  <si>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</si>
  <si>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</si>
  <si>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m</t>
  </si>
  <si>
    <t>-901598978</t>
  </si>
  <si>
    <t>https://podminky.urs.cz/item/CS_URS_2026_01/119001401</t>
  </si>
  <si>
    <t>5*0,9</t>
  </si>
  <si>
    <t>8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</si>
  <si>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</si>
  <si>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</si>
  <si>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438688295</t>
  </si>
  <si>
    <t>https://podminky.urs.cz/item/CS_URS_2026_01/119001421</t>
  </si>
  <si>
    <t>9</t>
  </si>
  <si>
    <t>119003227</t>
  </si>
  <si>
    <t>Pomocné konstrukce při zabezpečení výkopu svislé ocelové mobilní oplocení, výšky přes 1,5 do 2,2 m panely vyplněné dráty zřízení</t>
  </si>
  <si>
    <t>-840279523</t>
  </si>
  <si>
    <t>https://podminky.urs.cz/item/CS_URS_2026_01/119003227</t>
  </si>
  <si>
    <t>123+123+5+5</t>
  </si>
  <si>
    <t>10</t>
  </si>
  <si>
    <t>119003228</t>
  </si>
  <si>
    <t>Pomocné konstrukce při zabezpečení výkopu svislé ocelové mobilní oplocení, výšky přes 1,5 do 2,2 m panely vyplněné dráty odstranění</t>
  </si>
  <si>
    <t>-2085600606</t>
  </si>
  <si>
    <t>https://podminky.urs.cz/item/CS_URS_2026_01/119003228</t>
  </si>
  <si>
    <t>11</t>
  </si>
  <si>
    <t>132154204</t>
  </si>
  <si>
    <t>Hloubení zapažených rýh šířky přes 800 do 2 000 mm strojně s urovnáním dna do předepsaného profilu a spádu v hornině třídy těžitelnosti I skupiny 1 a 2 přes 100 do 500 m3</t>
  </si>
  <si>
    <t>m3</t>
  </si>
  <si>
    <t>2075868057</t>
  </si>
  <si>
    <t>https://podminky.urs.cz/item/CS_URS_2026_01/132154204</t>
  </si>
  <si>
    <t>123*0,9*1,1</t>
  </si>
  <si>
    <t>121,77*0,5</t>
  </si>
  <si>
    <t>132254204</t>
  </si>
  <si>
    <t>Hloubení zapažených rýh šířky přes 800 do 2 000 mm strojně s urovnáním dna do předepsaného profilu a spádu v hornině třídy těžitelnosti I skupiny 3 přes 100 do 500 m3</t>
  </si>
  <si>
    <t>765131845</t>
  </si>
  <si>
    <t>https://podminky.urs.cz/item/CS_URS_2026_01/132254204</t>
  </si>
  <si>
    <t>13</t>
  </si>
  <si>
    <t>139001101</t>
  </si>
  <si>
    <t>Příplatek k cenám hloubených vykopávek za ztížení vykopávky v blízkosti podzemního vedení nebo výbušnin pro jakoukoliv třídu horniny</t>
  </si>
  <si>
    <t>337282246</t>
  </si>
  <si>
    <t>https://podminky.urs.cz/item/CS_URS_2026_01/139001101</t>
  </si>
  <si>
    <t>121,77*0,15 "Přepočtené koeficientem množství</t>
  </si>
  <si>
    <t>14</t>
  </si>
  <si>
    <t>151101101</t>
  </si>
  <si>
    <t>Zřízení pažení a rozepření stěn rýh pro podzemní vedení příložné pro jakoukoliv mezerovitost, hloubky do 2 m</t>
  </si>
  <si>
    <t>-2112032056</t>
  </si>
  <si>
    <t>https://podminky.urs.cz/item/CS_URS_2026_01/151101101</t>
  </si>
  <si>
    <t>123*1,1*2</t>
  </si>
  <si>
    <t>15</t>
  </si>
  <si>
    <t>151101111</t>
  </si>
  <si>
    <t>Odstranění pažení a rozepření stěn rýh pro podzemní vedení s uložením materiálu na vzdálenost do 3 m od kraje výkopu příložné, hloubky do 2 m</t>
  </si>
  <si>
    <t>1624890782</t>
  </si>
  <si>
    <t>https://podminky.urs.cz/item/CS_URS_2026_01/151101111</t>
  </si>
  <si>
    <t>16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</si>
  <si>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</si>
  <si>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</si>
  <si>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605803539</t>
  </si>
  <si>
    <t>https://podminky.urs.cz/item/CS_URS_2025_01/162351103</t>
  </si>
  <si>
    <t>"materiál pro zpětný zásyp na mezideponii a zpět "</t>
  </si>
  <si>
    <t>88,56*0,5*2</t>
  </si>
  <si>
    <t>17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</si>
  <si>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</si>
  <si>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</si>
  <si>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1605501877</t>
  </si>
  <si>
    <t>https://podminky.urs.cz/item/CS_URS_2026_01/162751117</t>
  </si>
  <si>
    <t>121,77-88,56</t>
  </si>
  <si>
    <t>88,56*0,5</t>
  </si>
  <si>
    <t>18</t>
  </si>
  <si>
    <t>167151101</t>
  </si>
  <si>
    <t>Nakládání, skládání a překládání neulehlého výkopku nebo sypaniny strojně nakládání, množství do 100 m3, z horniny třídy těžitelnosti I, skupiny 1 až 3</t>
  </si>
  <si>
    <t>-1096574535</t>
  </si>
  <si>
    <t>https://podminky.urs.cz/item/CS_URS_2025_01/167151101</t>
  </si>
  <si>
    <t>19</t>
  </si>
  <si>
    <t>171201231</t>
  </si>
  <si>
    <t>Poplatek za předání zeminy a kamení recyklačnímu zařízení zatříděné do Katalogu odpadů pod kódem 17 05 04</t>
  </si>
  <si>
    <t>t</t>
  </si>
  <si>
    <t>506445381</t>
  </si>
  <si>
    <t>https://podminky.urs.cz/item/CS_URS_2026_01/171201231</t>
  </si>
  <si>
    <t>77,490*1,8 "Přepočtené koeficientem množství</t>
  </si>
  <si>
    <t>20</t>
  </si>
  <si>
    <t>171251201</t>
  </si>
  <si>
    <t>Uložení sypaniny na skládky nebo meziskládky bez hutnění s upravením uložené sypaniny do předepsaného tvaru</t>
  </si>
  <si>
    <t>125973508</t>
  </si>
  <si>
    <t>https://podminky.urs.cz/item/CS_URS_2026_01/171251201</t>
  </si>
  <si>
    <t>174151101</t>
  </si>
  <si>
    <t>Zásyp sypaninou z jakékoliv horniny strojně s uložením výkopku ve vrstvách se zhutněním jam, šachet, rýh nebo kolem objektů v těchto vykopávkách</t>
  </si>
  <si>
    <t>1862530201</t>
  </si>
  <si>
    <t>https://podminky.urs.cz/item/CS_URS_2026_01/174151101</t>
  </si>
  <si>
    <t>121,77-22,14-11,07</t>
  </si>
  <si>
    <t>22</t>
  </si>
  <si>
    <t>M</t>
  </si>
  <si>
    <t>58344197</t>
  </si>
  <si>
    <t>štěrkodrť frakce 0/63</t>
  </si>
  <si>
    <t>-1217511748</t>
  </si>
  <si>
    <t>"v případě vhodného materiálu uvažováno s 50% výměnou"</t>
  </si>
  <si>
    <t>88,56*2*0,5</t>
  </si>
  <si>
    <t>23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</si>
  <si>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</si>
  <si>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</si>
  <si>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195488304</t>
  </si>
  <si>
    <t>https://podminky.urs.cz/item/CS_URS_2026_01/175151101</t>
  </si>
  <si>
    <t>123*0,9*0,2</t>
  </si>
  <si>
    <t>24</t>
  </si>
  <si>
    <t>58337303</t>
  </si>
  <si>
    <t>štěrkopísek frakce 0/8</t>
  </si>
  <si>
    <t>-519757662</t>
  </si>
  <si>
    <t>22,14*2 "Přepočtené koeficientem množství</t>
  </si>
  <si>
    <t>Zakládání</t>
  </si>
  <si>
    <t>25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</si>
  <si>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</si>
  <si>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</si>
  <si>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724811200</t>
  </si>
  <si>
    <t>https://podminky.urs.cz/item/CS_URS_2026_01/212752101</t>
  </si>
  <si>
    <t>111+6+6</t>
  </si>
  <si>
    <t>Vodorovné konstrukce</t>
  </si>
  <si>
    <t>26</t>
  </si>
  <si>
    <t>451317777</t>
  </si>
  <si>
    <t>Podklad nebo lože pod dlažbu (přídlažbu) v ploše vodorovné nebo ve sklonu do 1:5, tloušťky od 50 do 100 mm z betonu prostého</t>
  </si>
  <si>
    <t>1763725383</t>
  </si>
  <si>
    <t>https://podminky.urs.cz/item/CS_URS_2026_01/451317777</t>
  </si>
  <si>
    <t>"obnova retardéru 1,3x1,6 m"</t>
  </si>
  <si>
    <t>1,6*1,6</t>
  </si>
  <si>
    <t>27</t>
  </si>
  <si>
    <t>451319777</t>
  </si>
  <si>
    <t>Podklad nebo lože pod dlažbu (přídlažbu) Příplatek k cenám za každých dalších i započatých 10 mm tloušťky podkladu nebo lože z betonu prostého</t>
  </si>
  <si>
    <t>194666537</t>
  </si>
  <si>
    <t>https://podminky.urs.cz/item/CS_URS_2026_01/451319777</t>
  </si>
  <si>
    <t>2,56*5 "Přepočtené koeficientem množství</t>
  </si>
  <si>
    <t>28</t>
  </si>
  <si>
    <t>451573111</t>
  </si>
  <si>
    <t>Lože pod potrubí, stoky a drobné objekty v otevřeném výkopu z písku a štěrkopísku do 63 mm</t>
  </si>
  <si>
    <t>-842268693</t>
  </si>
  <si>
    <t>https://podminky.urs.cz/item/CS_URS_2026_01/451573111</t>
  </si>
  <si>
    <t>123*0,9*0,1</t>
  </si>
  <si>
    <t>29</t>
  </si>
  <si>
    <t>452313141</t>
  </si>
  <si>
    <t>Podkladní a zajišťovací konstrukce z betonu prostého v otevřeném výkopu bez zvýšených nároků na prostředí bloky pro potrubí z betonu tř. C 16/20</t>
  </si>
  <si>
    <t>-308687179</t>
  </si>
  <si>
    <t>https://podminky.urs.cz/item/CS_URS_2026_01/452313141</t>
  </si>
  <si>
    <t>1,98</t>
  </si>
  <si>
    <t>Komunikace pozemní</t>
  </si>
  <si>
    <t>30</t>
  </si>
  <si>
    <t>564761101</t>
  </si>
  <si>
    <t>Podklad nebo kryt z kameniva hrubého drceného vel. 32-63 mm s rozprostřením a zhutněním plochy jednotlivě do 100 m2, po zhutnění tl. 200 mm</t>
  </si>
  <si>
    <t>491067355</t>
  </si>
  <si>
    <t>https://podminky.urs.cz/item/CS_URS_2026_01/564761101</t>
  </si>
  <si>
    <t>123*0,9</t>
  </si>
  <si>
    <t>31</t>
  </si>
  <si>
    <t>564841111</t>
  </si>
  <si>
    <t>Podklad ze štěrkodrti ŠD s rozprostřením a zhutněním plochy přes 100 m2, po zhutnění tl. 120 mm</t>
  </si>
  <si>
    <t>-283436145</t>
  </si>
  <si>
    <t>https://podminky.urs.cz/item/CS_URS_2025_01/564841111</t>
  </si>
  <si>
    <t>32</t>
  </si>
  <si>
    <t>564851011</t>
  </si>
  <si>
    <t>Podklad ze štěrkodrti ŠD s rozprostřením a zhutněním plochy jednotlivě do 100 m2, po zhutnění tl. 150 mm</t>
  </si>
  <si>
    <t>343290014</t>
  </si>
  <si>
    <t>https://podminky.urs.cz/item/CS_URS_2026_01/564851011</t>
  </si>
  <si>
    <t>33</t>
  </si>
  <si>
    <t>573211106</t>
  </si>
  <si>
    <t>Postřik spojovací PS bez posypu kamenivem z asfaltu silničního, v množství 0,20 kg/m2</t>
  </si>
  <si>
    <t>2024072400</t>
  </si>
  <si>
    <t>https://podminky.urs.cz/item/CS_URS_2026_01/573211106</t>
  </si>
  <si>
    <t>"nový asfaltový povrch komunikace investice VAK Pardubice"</t>
  </si>
  <si>
    <t>111*(0,9+0,2+0,2)</t>
  </si>
  <si>
    <t>34</t>
  </si>
  <si>
    <t>577144111</t>
  </si>
  <si>
    <t>Asfaltový beton vrstva obrusná ACO 11 z nemodifikovaného asfaltu s rozprostřením a se zhutněním ACO 11+ v pruhu šířky přes 1,5 do 3 m, po zhutnění tl. 50 mm</t>
  </si>
  <si>
    <t>1554731401</t>
  </si>
  <si>
    <t>https://podminky.urs.cz/item/CS_URS_2026_01/577144111</t>
  </si>
  <si>
    <t>35</t>
  </si>
  <si>
    <t>577165012</t>
  </si>
  <si>
    <t>Asfaltový beton vrstva ložní ACL 16 z nemodifikovaného asfaltu s rozprostřením a zhutněním ACL 16 + v pruhu šířky do 1,5 m, po zhutnění tl. 70 mm</t>
  </si>
  <si>
    <t>1969884216</t>
  </si>
  <si>
    <t>https://podminky.urs.cz/item/CS_URS_2026_01/577165012</t>
  </si>
  <si>
    <t>36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</si>
  <si>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</si>
  <si>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</si>
  <si>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1388783167</t>
  </si>
  <si>
    <t>https://podminky.urs.cz/item/CS_URS_2026_01/591241111</t>
  </si>
  <si>
    <t>37</t>
  </si>
  <si>
    <t>58381007</t>
  </si>
  <si>
    <t>kostka štípaná dlažební žula drobná 8/10</t>
  </si>
  <si>
    <t>-953308819</t>
  </si>
  <si>
    <t>2,56*1,02 "Přepočtené koeficientem množství</t>
  </si>
  <si>
    <t>Trubní vedení</t>
  </si>
  <si>
    <t>38</t>
  </si>
  <si>
    <t>857242122</t>
  </si>
  <si>
    <t>Montáž litinových tvarovek na potrubí litinovém tlakovém jednoosých na potrubí z trub přírubových v otevřeném výkopu, kanálu nebo v šachtě DN 80</t>
  </si>
  <si>
    <t>kus</t>
  </si>
  <si>
    <t>-1848267116</t>
  </si>
  <si>
    <t>https://podminky.urs.cz/item/CS_URS_2026_01/857242122</t>
  </si>
  <si>
    <t>1+1</t>
  </si>
  <si>
    <t>39</t>
  </si>
  <si>
    <t>55251820</t>
  </si>
  <si>
    <t>koleno přírubové prodloužené s patkou pro připojení k hydrantu 80/90mm</t>
  </si>
  <si>
    <t>-81119369</t>
  </si>
  <si>
    <t>40</t>
  </si>
  <si>
    <t>55253660</t>
  </si>
  <si>
    <t>příruba zaslepovací litinová vodovodní PN10/40 X-kus DN 80</t>
  </si>
  <si>
    <t>114848335</t>
  </si>
  <si>
    <t>41</t>
  </si>
  <si>
    <t>857244122</t>
  </si>
  <si>
    <t>Montáž litinových tvarovek na potrubí litinovém tlakovém odbočných na potrubí z trub přírubových v otevřeném výkopu, kanálu nebo v šachtě DN 80</t>
  </si>
  <si>
    <t>-1732070093</t>
  </si>
  <si>
    <t>https://podminky.urs.cz/item/CS_URS_2026_01/857244122</t>
  </si>
  <si>
    <t>2+1</t>
  </si>
  <si>
    <t>42</t>
  </si>
  <si>
    <t>55253510</t>
  </si>
  <si>
    <t>tvarovka přírubová litinová vodovodní s přírubovou odbočkou PN10/40 T-kus DN 80/80</t>
  </si>
  <si>
    <t>-859114001</t>
  </si>
  <si>
    <t>43</t>
  </si>
  <si>
    <t>55253509</t>
  </si>
  <si>
    <t>tvarovka přírubová litinová s přírubovou odbočkou,práškový epoxid tl 250µm T-kus DN 80/65</t>
  </si>
  <si>
    <t>-1853137618</t>
  </si>
  <si>
    <t>44</t>
  </si>
  <si>
    <t>871241211</t>
  </si>
  <si>
    <t>Montáž vodovodního potrubí z polyetylenu PE100 RC v otevřeném výkopu svařovaných elektrotvarovkou SDR 11/PN16 d 90 x 8,2 mm</t>
  </si>
  <si>
    <t>-1188970100</t>
  </si>
  <si>
    <t>https://podminky.urs.cz/item/CS_URS_2026_01/871241211</t>
  </si>
  <si>
    <t>45</t>
  </si>
  <si>
    <t>28613556</t>
  </si>
  <si>
    <t>potrubí vodovodní dvouvrstvé PE100 RC SDR11 90x8,2mm</t>
  </si>
  <si>
    <t>1744654947</t>
  </si>
  <si>
    <t>123*1,015 "Přepočtené koeficientem množství</t>
  </si>
  <si>
    <t>46</t>
  </si>
  <si>
    <t>877241101</t>
  </si>
  <si>
    <t>Montáž tvarovek na vodovodním plastovém potrubí z polyetylenu PE 100 elektrotvarovek SDR 11/PN16 spojek, oblouků nebo redukcí d 90</t>
  </si>
  <si>
    <t>827618130</t>
  </si>
  <si>
    <t>https://podminky.urs.cz/item/CS_URS_2026_01/877241101</t>
  </si>
  <si>
    <t>19+1+6</t>
  </si>
  <si>
    <t>47</t>
  </si>
  <si>
    <t>28615974</t>
  </si>
  <si>
    <t>elektrospojka SDR11 PE 100 PN16 D 90mm</t>
  </si>
  <si>
    <t>888563054</t>
  </si>
  <si>
    <t>48</t>
  </si>
  <si>
    <t>WVN.FFD91013W</t>
  </si>
  <si>
    <t xml:space="preserve">Oblouk 11° PE100 RC SDR11  90</t>
  </si>
  <si>
    <t>1703312707</t>
  </si>
  <si>
    <t>49</t>
  </si>
  <si>
    <t>28614978R</t>
  </si>
  <si>
    <t xml:space="preserve">elektro přechodka s LT otočnou přírubou SDR11  d90xDN80</t>
  </si>
  <si>
    <t>376553520</t>
  </si>
  <si>
    <t>50</t>
  </si>
  <si>
    <t>891241112</t>
  </si>
  <si>
    <t>Montáž vodovodních armatur na potrubí šoupátek nebo klapek uzavíracích v otevřeném výkopu nebo v šachtách s osazením zemní soupravy (bez poklopů) DN 80</t>
  </si>
  <si>
    <t>-2056985572</t>
  </si>
  <si>
    <t>https://podminky.urs.cz/item/CS_URS_2026_01/891241112</t>
  </si>
  <si>
    <t>3+1</t>
  </si>
  <si>
    <t>51</t>
  </si>
  <si>
    <t>42221212</t>
  </si>
  <si>
    <t>šoupě přírubové vodovodní krátká stavební dl DN 80 PN10-16</t>
  </si>
  <si>
    <t>-1377544390</t>
  </si>
  <si>
    <t>52</t>
  </si>
  <si>
    <t>42291092</t>
  </si>
  <si>
    <t>souprava zemní teleskopická pro E1 šoupatka DN 65-80mm Rd 0,85-1,15m</t>
  </si>
  <si>
    <t>1327524764</t>
  </si>
  <si>
    <t>53</t>
  </si>
  <si>
    <t>891247112</t>
  </si>
  <si>
    <t>Montáž vodovodních armatur na potrubí hydrantů podzemních (bez osazení poklopů) DN 80</t>
  </si>
  <si>
    <t>873181017</t>
  </si>
  <si>
    <t>https://podminky.urs.cz/item/CS_URS_2026_01/891247112</t>
  </si>
  <si>
    <t>54</t>
  </si>
  <si>
    <t>42273592</t>
  </si>
  <si>
    <t>hydrant podzemní DN 80 PN 16 dvojitý uzávěr s koulí krycí v 1000mm</t>
  </si>
  <si>
    <t>1924325945</t>
  </si>
  <si>
    <t>55</t>
  </si>
  <si>
    <t>891249961</t>
  </si>
  <si>
    <t>Montáž opravných armatur na potrubí z trub litinových, ocelových nebo plastických hmot potrubních spojek hrdlo/hrdlo DN 80</t>
  </si>
  <si>
    <t>-96727161</t>
  </si>
  <si>
    <t>https://podminky.urs.cz/item/CS_URS_2026_01/891249961</t>
  </si>
  <si>
    <t>56</t>
  </si>
  <si>
    <t>31951015</t>
  </si>
  <si>
    <t>potrubní spojka jištěná proti posuvu hrdlo-hrdlo DN 80</t>
  </si>
  <si>
    <t>1780653860</t>
  </si>
  <si>
    <t>57</t>
  </si>
  <si>
    <t>892241111</t>
  </si>
  <si>
    <t>Tlakové zkoušky vodou na potrubí DN do 80</t>
  </si>
  <si>
    <t>819248833</t>
  </si>
  <si>
    <t>https://podminky.urs.cz/item/CS_URS_2025_01/892241111</t>
  </si>
  <si>
    <t>58</t>
  </si>
  <si>
    <t>892273122</t>
  </si>
  <si>
    <t>Proplach a dezinfekce vodovodního potrubí DN od 80 do 125</t>
  </si>
  <si>
    <t>-2041160641</t>
  </si>
  <si>
    <t>https://podminky.urs.cz/item/CS_URS_2025_01/892273122</t>
  </si>
  <si>
    <t>59</t>
  </si>
  <si>
    <t>899401112</t>
  </si>
  <si>
    <t>Osazení poklopů uličních s pevným rámem litinových šoupátkových</t>
  </si>
  <si>
    <t>1397975528</t>
  </si>
  <si>
    <t>https://podminky.urs.cz/item/CS_URS_2026_01/899401112</t>
  </si>
  <si>
    <t>60</t>
  </si>
  <si>
    <t>42291454</t>
  </si>
  <si>
    <t>poklop uliční litinový samonivelační šoupátkový</t>
  </si>
  <si>
    <t>-754511235</t>
  </si>
  <si>
    <t>61</t>
  </si>
  <si>
    <t>56230640</t>
  </si>
  <si>
    <t>deska podkladová uličního poklopu plastového tuhých souprav</t>
  </si>
  <si>
    <t>695612201</t>
  </si>
  <si>
    <t>62</t>
  </si>
  <si>
    <t>899401113</t>
  </si>
  <si>
    <t>Osazení poklopů uličních s pevným rámem litinových hydrantových</t>
  </si>
  <si>
    <t>1271120268</t>
  </si>
  <si>
    <t>https://podminky.urs.cz/item/CS_URS_2026_01/899401113</t>
  </si>
  <si>
    <t>63</t>
  </si>
  <si>
    <t>42291452</t>
  </si>
  <si>
    <t>poklop litinový hydrantový DN 80</t>
  </si>
  <si>
    <t>-1424462540</t>
  </si>
  <si>
    <t>64</t>
  </si>
  <si>
    <t>56230638</t>
  </si>
  <si>
    <t>deska podkladová uličního poklopu plastového hydrantového</t>
  </si>
  <si>
    <t>-1288048635</t>
  </si>
  <si>
    <t>65</t>
  </si>
  <si>
    <t>899713111</t>
  </si>
  <si>
    <t>Orientační tabulky na vodovodních a kanalizačních řadech na sloupku ocelovém nebo betonovém</t>
  </si>
  <si>
    <t>1469481908</t>
  </si>
  <si>
    <t>https://podminky.urs.cz/item/CS_URS_2026_01/899713111</t>
  </si>
  <si>
    <t>66</t>
  </si>
  <si>
    <t>899721111</t>
  </si>
  <si>
    <t>Signalizační vodič na potrubí DN do 150 mm</t>
  </si>
  <si>
    <t>-1181899189</t>
  </si>
  <si>
    <t>https://podminky.urs.cz/item/CS_URS_2026_01/899721111</t>
  </si>
  <si>
    <t>134</t>
  </si>
  <si>
    <t>67</t>
  </si>
  <si>
    <t>899722112</t>
  </si>
  <si>
    <t>Krytí potrubí z plastů výstražnou fólií z PVC šířky přes 20 do 25 cm</t>
  </si>
  <si>
    <t>-281902809</t>
  </si>
  <si>
    <t>https://podminky.urs.cz/item/CS_URS_2026_01/899722112</t>
  </si>
  <si>
    <t>124</t>
  </si>
  <si>
    <t>68</t>
  </si>
  <si>
    <t>309856300_2R</t>
  </si>
  <si>
    <t>Příplatek za nerezové šrouby a izolační bandáž spojů</t>
  </si>
  <si>
    <t>kpl</t>
  </si>
  <si>
    <t>1474808923</t>
  </si>
  <si>
    <t>výkr.č. D.1.05, D.1.06</t>
  </si>
  <si>
    <t>Ostatní konstrukce a práce, bourání</t>
  </si>
  <si>
    <t>69</t>
  </si>
  <si>
    <t>915131111</t>
  </si>
  <si>
    <t>Vodorovné dopravní značení stříkané barvou přechody pro chodce, šipky, symboly bílé základní</t>
  </si>
  <si>
    <t>1476825671</t>
  </si>
  <si>
    <t>https://podminky.urs.cz/item/CS_URS_2026_01/915131111</t>
  </si>
  <si>
    <t>3"Vodorovné dopravní značení V 17"</t>
  </si>
  <si>
    <t>70</t>
  </si>
  <si>
    <t>915621111</t>
  </si>
  <si>
    <t>Předznačení pro vodorovné značení stříkané barvou nebo prováděné z nátěrových hmot plošné šipky, symboly, nápisy</t>
  </si>
  <si>
    <t>1887405941</t>
  </si>
  <si>
    <t>https://podminky.urs.cz/item/CS_URS_2026_01/915621111</t>
  </si>
  <si>
    <t>71</t>
  </si>
  <si>
    <t>919112233</t>
  </si>
  <si>
    <t>Řezání dilatačních spár v živičném krytu vytvoření komůrky pro těsnící zálivku šířky 20 mm, hloubky 40 mm</t>
  </si>
  <si>
    <t>687023186</t>
  </si>
  <si>
    <t>https://podminky.urs.cz/item/CS_URS_2026_01/919112233</t>
  </si>
  <si>
    <t>72</t>
  </si>
  <si>
    <t>919121132</t>
  </si>
  <si>
    <t>Utěsnění dilatačních spár zálivkou za studena v cementobetonovém nebo živičném krytu včetně adhezního nátěru s těsnicím profilem pod zálivkou, pro komůrky šířky 20 mm, hloubky 40 mm</t>
  </si>
  <si>
    <t>1955933678</t>
  </si>
  <si>
    <t>https://podminky.urs.cz/item/CS_URS_2026_01/919121132</t>
  </si>
  <si>
    <t>73</t>
  </si>
  <si>
    <t>919735111</t>
  </si>
  <si>
    <t>Řezání stávajícího živičného krytu nebo podkladu hloubky do 50 mm</t>
  </si>
  <si>
    <t>1697214893</t>
  </si>
  <si>
    <t>https://podminky.urs.cz/item/CS_URS_2026_01/919735111</t>
  </si>
  <si>
    <t>14,80+5,5*3</t>
  </si>
  <si>
    <t>74</t>
  </si>
  <si>
    <t>919735112</t>
  </si>
  <si>
    <t>Řezání stávajícího živičného krytu nebo podkladu hloubky přes 50 do 100 mm</t>
  </si>
  <si>
    <t>1013175109</t>
  </si>
  <si>
    <t>https://podminky.urs.cz/item/CS_URS_2026_01/919735112</t>
  </si>
  <si>
    <t>123*2</t>
  </si>
  <si>
    <t>997</t>
  </si>
  <si>
    <t>Doprava suti a vybouraných hmot</t>
  </si>
  <si>
    <t>75</t>
  </si>
  <si>
    <t>997221551</t>
  </si>
  <si>
    <t>Vodorovná doprava suti bez naložení, ale se složením a s hrubým urovnáním ze sypkých materiálů, na vzdálenost do 1 km</t>
  </si>
  <si>
    <t>1856458715</t>
  </si>
  <si>
    <t>https://podminky.urs.cz/item/CS_URS_2026_01/997221551</t>
  </si>
  <si>
    <t>76</t>
  </si>
  <si>
    <t>997221559</t>
  </si>
  <si>
    <t>Vodorovná doprava suti bez naložení, ale se složením a s hrubým urovnáním ze sypkých materiálů, na vzdálenost Příplatek k ceně za každý další započatý 1 km přes 1 km</t>
  </si>
  <si>
    <t>-1315005111</t>
  </si>
  <si>
    <t>https://podminky.urs.cz/item/CS_URS_2026_01/997221559</t>
  </si>
  <si>
    <t>176,713*9 "Přepočtené koeficientem množství</t>
  </si>
  <si>
    <t>77</t>
  </si>
  <si>
    <t>997221611</t>
  </si>
  <si>
    <t>Nakládání na dopravní prostředky pro vodorovnou dopravu suti</t>
  </si>
  <si>
    <t>1290228806</t>
  </si>
  <si>
    <t>https://podminky.urs.cz/item/CS_URS_2026_01/997221611</t>
  </si>
  <si>
    <t>78</t>
  </si>
  <si>
    <t>997221873</t>
  </si>
  <si>
    <t>Poplatek za předání stavebního odpadu recyklačnímu zařízení zeminy a kamení zatříděného do Katalogu odpadů pod kódem 17 05 04</t>
  </si>
  <si>
    <t>-398761806</t>
  </si>
  <si>
    <t>https://podminky.urs.cz/item/CS_URS_2026_01/997221873</t>
  </si>
  <si>
    <t>79</t>
  </si>
  <si>
    <t>997221875</t>
  </si>
  <si>
    <t>Poplatek za předání stavebního odpadu recyklačnímu zařízení asfaltového bez obsahu dehtu zatříděného do Katalogu odpadů pod kódem 17 03 02</t>
  </si>
  <si>
    <t>890740288</t>
  </si>
  <si>
    <t>https://podminky.urs.cz/item/CS_URS_2026_01/997221875</t>
  </si>
  <si>
    <t>998</t>
  </si>
  <si>
    <t>Přesun hmot</t>
  </si>
  <si>
    <t>80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</si>
  <si>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</si>
  <si>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</si>
  <si>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-1139704287</t>
  </si>
  <si>
    <t>https://podminky.urs.cz/item/CS_URS_2026_01/998276101</t>
  </si>
  <si>
    <t>Práce a dodávky M</t>
  </si>
  <si>
    <t>21-M</t>
  </si>
  <si>
    <t>Elektromontáže</t>
  </si>
  <si>
    <t>81</t>
  </si>
  <si>
    <t>210890003</t>
  </si>
  <si>
    <t>Montáž označovacích nebo trasovacích prvků pro kabely a vodiče kruhového markeru</t>
  </si>
  <si>
    <t>-21756190</t>
  </si>
  <si>
    <t>https://podminky.urs.cz/item/CS_URS_2026_01/210890003</t>
  </si>
  <si>
    <t>82</t>
  </si>
  <si>
    <t>RMAT0001</t>
  </si>
  <si>
    <t>analogový radiofrekvenční marker</t>
  </si>
  <si>
    <t>128</t>
  </si>
  <si>
    <t>-123502379</t>
  </si>
  <si>
    <t>SO 02 - Přepojení vodovodních přípojek</t>
  </si>
  <si>
    <t>DSO 01 - Investice VAK Pardubice, a.s.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</si>
  <si>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</si>
  <si>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</si>
  <si>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CS ÚRS 2025 02</t>
  </si>
  <si>
    <t>924627600</t>
  </si>
  <si>
    <t>https://podminky.urs.cz/item/CS_URS_2025_02/113106171</t>
  </si>
  <si>
    <t>1,9*(0,9+0,2+0,2)</t>
  </si>
  <si>
    <t>"viz výkresy PD přílohy D.2.1.1-D.2.1.3"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</si>
  <si>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</si>
  <si>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</si>
  <si>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1550899023</t>
  </si>
  <si>
    <t>https://podminky.urs.cz/item/CS_URS_2025_02/113107322</t>
  </si>
  <si>
    <t>1,9*0,9</t>
  </si>
  <si>
    <t>113107324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</si>
  <si>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</si>
  <si>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1706861812</t>
  </si>
  <si>
    <t>https://podminky.urs.cz/item/CS_URS_2025_02/113107324</t>
  </si>
  <si>
    <t>4,9*0,9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</si>
  <si>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</si>
  <si>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</si>
  <si>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-752423550</t>
  </si>
  <si>
    <t>https://podminky.urs.cz/item/CS_URS_2025_02/113107330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</si>
  <si>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</si>
  <si>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</si>
  <si>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1842326341</t>
  </si>
  <si>
    <t>https://podminky.urs.cz/item/CS_URS_2025_02/113107342</t>
  </si>
  <si>
    <t>4,9*(0,9+0,2+0,2)</t>
  </si>
  <si>
    <t>121151103</t>
  </si>
  <si>
    <t>Sejmutí ornice strojně při souvislé ploše do 100 m2, tl. vrstvy do 200 mm</t>
  </si>
  <si>
    <t>-1762838091</t>
  </si>
  <si>
    <t>https://podminky.urs.cz/item/CS_URS_2025_02/121151103</t>
  </si>
  <si>
    <t>4,6*0,9</t>
  </si>
  <si>
    <t>132154201</t>
  </si>
  <si>
    <t>Hloubení zapažených rýh šířky přes 800 do 2 000 mm strojně s urovnáním dna do předepsaného profilu a spádu v hornině třídy těžitelnosti I skupiny 1 a 2 do 20 m3</t>
  </si>
  <si>
    <t>63941192</t>
  </si>
  <si>
    <t>https://podminky.urs.cz/item/CS_URS_2025_02/132154201</t>
  </si>
  <si>
    <t>9,4*0,9*1,1</t>
  </si>
  <si>
    <t>9,306*0,5</t>
  </si>
  <si>
    <t>132254201</t>
  </si>
  <si>
    <t>Hloubení zapažených rýh šířky přes 800 do 2 000 mm strojně s urovnáním dna do předepsaného profilu a spádu v hornině třídy těžitelnosti I skupiny 3 do 20 m3</t>
  </si>
  <si>
    <t>1218720701</t>
  </si>
  <si>
    <t>https://podminky.urs.cz/item/CS_URS_2025_02/132254201</t>
  </si>
  <si>
    <t>-1684650661</t>
  </si>
  <si>
    <t>9,306*0,15 "Přepočtené koeficientem množství</t>
  </si>
  <si>
    <t>-1344941306</t>
  </si>
  <si>
    <t>9,4*1,1*2</t>
  </si>
  <si>
    <t>-392154611</t>
  </si>
  <si>
    <t>2054506918</t>
  </si>
  <si>
    <t>9,306-5,076</t>
  </si>
  <si>
    <t>5,076*0,5</t>
  </si>
  <si>
    <t>-547986192</t>
  </si>
  <si>
    <t>6,768*1,8 "Přepočtené koeficientem množství</t>
  </si>
  <si>
    <t>-38245406</t>
  </si>
  <si>
    <t>-1462573385</t>
  </si>
  <si>
    <t>9,306-0,846-3,384</t>
  </si>
  <si>
    <t>545805992</t>
  </si>
  <si>
    <t>5,076*2*0,5</t>
  </si>
  <si>
    <t>1327114576</t>
  </si>
  <si>
    <t>9,4*0,9*0,4</t>
  </si>
  <si>
    <t>-1942782083</t>
  </si>
  <si>
    <t>3,384*2 "Přepočtené koeficientem množství</t>
  </si>
  <si>
    <t>181311103</t>
  </si>
  <si>
    <t>Rozprostření a urovnání ornice v rovině nebo ve svahu sklonu do 1:5 ručně při souvislé ploše, tl. vrstvy do 200 mm</t>
  </si>
  <si>
    <t>2115254203</t>
  </si>
  <si>
    <t>https://podminky.urs.cz/item/CS_URS_2025_02/181311103</t>
  </si>
  <si>
    <t>1990865855</t>
  </si>
  <si>
    <t>9,4*0,9*0,1</t>
  </si>
  <si>
    <t>-1875011359</t>
  </si>
  <si>
    <t>0,05+0,2+0,25+0,5+0,1</t>
  </si>
  <si>
    <t>1126552690</t>
  </si>
  <si>
    <t>1064736220</t>
  </si>
  <si>
    <t>Mezisoučet</t>
  </si>
  <si>
    <t>567122101</t>
  </si>
  <si>
    <t>Podklad ze směsi stmelené cementem SC bez dilatačních spár, s rozprostřením a zhutněním SC C 8/10 (KSC I), po zhutnění tl. 100 mm</t>
  </si>
  <si>
    <t>1146307567</t>
  </si>
  <si>
    <t>-377380477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</si>
  <si>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</si>
  <si>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</si>
  <si>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1573031239</t>
  </si>
  <si>
    <t>https://podminky.urs.cz/item/CS_URS_2025_02/596212210</t>
  </si>
  <si>
    <t>871161211</t>
  </si>
  <si>
    <t>Montáž vodovodního potrubí z polyetylenu PE100 RC v otevřeném výkopu svařovaných elektrotvarovkou SDR 11/PN16 d 32 x 3,0 mm</t>
  </si>
  <si>
    <t>1487967459</t>
  </si>
  <si>
    <t>https://podminky.urs.cz/item/CS_URS_2026_01/871161211</t>
  </si>
  <si>
    <t>6,5</t>
  </si>
  <si>
    <t>28613500</t>
  </si>
  <si>
    <t>potrubí vodovodní dvouvrstvé PE100 RC SDR11 32x3,0mm</t>
  </si>
  <si>
    <t>-537105494</t>
  </si>
  <si>
    <t>6,5*1,015 "Přepočtené koeficientem množství</t>
  </si>
  <si>
    <t>871231211</t>
  </si>
  <si>
    <t>Montáž vodovodního potrubí z polyetylenu PE100 RC v otevřeném výkopu svařovaných elektrotvarovkou SDR 11/PN16 d 75 x 6,8 mm</t>
  </si>
  <si>
    <t>-337735452</t>
  </si>
  <si>
    <t>https://podminky.urs.cz/item/CS_URS_2026_01/871231211</t>
  </si>
  <si>
    <t>4,9</t>
  </si>
  <si>
    <t>28613504</t>
  </si>
  <si>
    <t>potrubí vodovodní dvouvrstvé PE100 RC SDR11 75x6,8mm</t>
  </si>
  <si>
    <t>1207427569</t>
  </si>
  <si>
    <t>4,9*1,015 "Přepočtené koeficientem množství</t>
  </si>
  <si>
    <t>877161101</t>
  </si>
  <si>
    <t>Montáž tvarovek na vodovodním plastovém potrubí z polyetylenu PE 100 elektrotvarovek SDR 11/PN16 spojek, oblouků nebo redukcí d 32</t>
  </si>
  <si>
    <t>1254220791</t>
  </si>
  <si>
    <t>https://podminky.urs.cz/item/CS_URS_2026_01/877161101</t>
  </si>
  <si>
    <t>4+4</t>
  </si>
  <si>
    <t>28615969</t>
  </si>
  <si>
    <t>elektrospojka SDR11 PE 100 PN16 D 32mm</t>
  </si>
  <si>
    <t>-1789187646</t>
  </si>
  <si>
    <t>877231101</t>
  </si>
  <si>
    <t>Montáž tvarovek na vodovodním plastovém potrubí z polyetylenu PE 100 elektrotvarovek SDR 11/PN16 spojek, oblouků nebo redukcí d 75</t>
  </si>
  <si>
    <t>-416354248</t>
  </si>
  <si>
    <t>https://podminky.urs.cz/item/CS_URS_2026_01/877231101</t>
  </si>
  <si>
    <t>8+4+1+1</t>
  </si>
  <si>
    <t>28615973</t>
  </si>
  <si>
    <t>elektrospojka SDR11 PE 100 PN16 D 75mm</t>
  </si>
  <si>
    <t>708410144</t>
  </si>
  <si>
    <t>28614896R</t>
  </si>
  <si>
    <t>oblouk 60° SDR11 PE 100 PN16 D 75mm</t>
  </si>
  <si>
    <t>-933972397</t>
  </si>
  <si>
    <t>28653134</t>
  </si>
  <si>
    <t>nákružek lemový PE 100 SDR11 75mm</t>
  </si>
  <si>
    <t>1145763984</t>
  </si>
  <si>
    <t>28654367</t>
  </si>
  <si>
    <t>příruba volná k lemovému nákružku z polypropylénu 75</t>
  </si>
  <si>
    <t>-1932422670</t>
  </si>
  <si>
    <t>877241126</t>
  </si>
  <si>
    <t>Montáž tvarovek na vodovodním plastovém potrubí z polyetylenu PE 100 elektrotvarovek SDR 11/PN16 T-kusů navrtávacích s ventilem a 360° otočnou odbočkou d 90/32</t>
  </si>
  <si>
    <t>-1654348867</t>
  </si>
  <si>
    <t>https://podminky.urs.cz/item/CS_URS_2026_01/877241126</t>
  </si>
  <si>
    <t>28614074</t>
  </si>
  <si>
    <t>tvarovka T-kus navrtávací s ventilem, s odbočkou 360° D 90-32mm</t>
  </si>
  <si>
    <t>1141384407</t>
  </si>
  <si>
    <t>WVN.FF050521W</t>
  </si>
  <si>
    <t>Zemní souprava tel. ventil KH 1,00-1,50 M</t>
  </si>
  <si>
    <t>681231011</t>
  </si>
  <si>
    <t>891231112</t>
  </si>
  <si>
    <t>Montáž vodovodních armatur na potrubí šoupátek nebo klapek uzavíracích v otevřeném výkopu nebo v šachtách s osazením zemní soupravy (bez poklopů) DN 65</t>
  </si>
  <si>
    <t>-884764614</t>
  </si>
  <si>
    <t>https://podminky.urs.cz/item/CS_URS_2026_01/891231112</t>
  </si>
  <si>
    <t>42221211</t>
  </si>
  <si>
    <t>šoupě přírubové vodovodní krátká stavební dl DN 65 PN10-16</t>
  </si>
  <si>
    <t>-371680670</t>
  </si>
  <si>
    <t>-148069696</t>
  </si>
  <si>
    <t>892233122</t>
  </si>
  <si>
    <t>Proplach a dezinfekce vodovodního potrubí DN od 40 do 70</t>
  </si>
  <si>
    <t>-1550323724</t>
  </si>
  <si>
    <t>https://podminky.urs.cz/item/CS_URS_2026_01/892233122</t>
  </si>
  <si>
    <t>3,7+4,9</t>
  </si>
  <si>
    <t>1515293261</t>
  </si>
  <si>
    <t>https://podminky.urs.cz/item/CS_URS_2026_01/892241111</t>
  </si>
  <si>
    <t>6,5+4,9</t>
  </si>
  <si>
    <t>899401111</t>
  </si>
  <si>
    <t>Osazení poklopů uličních s pevným rámem litinových ventilových</t>
  </si>
  <si>
    <t>1295951975</t>
  </si>
  <si>
    <t>https://podminky.urs.cz/item/CS_URS_2026_01/899401111</t>
  </si>
  <si>
    <t>42291402</t>
  </si>
  <si>
    <t>poklop litinový ventilový</t>
  </si>
  <si>
    <t>-1580713348</t>
  </si>
  <si>
    <t>-1586810380</t>
  </si>
  <si>
    <t>-1318047687</t>
  </si>
  <si>
    <t>1856326398</t>
  </si>
  <si>
    <t>-318111632</t>
  </si>
  <si>
    <t>766652703</t>
  </si>
  <si>
    <t>2047687562</t>
  </si>
  <si>
    <t>21,40</t>
  </si>
  <si>
    <t>-50567892</t>
  </si>
  <si>
    <t>2038105502</t>
  </si>
  <si>
    <t>459324367</t>
  </si>
  <si>
    <t>4,9*2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</si>
  <si>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</si>
  <si>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</si>
  <si>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1709157165</t>
  </si>
  <si>
    <t>https://podminky.urs.cz/item/CS_URS_2025_02/979054451</t>
  </si>
  <si>
    <t>689915103</t>
  </si>
  <si>
    <t>https://podminky.urs.cz/item/CS_URS_2025_02/997221551</t>
  </si>
  <si>
    <t>1517321636</t>
  </si>
  <si>
    <t>https://podminky.urs.cz/item/CS_URS_2025_02/997221559</t>
  </si>
  <si>
    <t>5,777*9 "Přepočtené koeficientem množství</t>
  </si>
  <si>
    <t>-1365345049</t>
  </si>
  <si>
    <t>https://podminky.urs.cz/item/CS_URS_2025_02/997221611</t>
  </si>
  <si>
    <t>997221861</t>
  </si>
  <si>
    <t>Poplatek za uložení stavebního odpadu na recyklační skládce (skládkovné) z prostého betonu zatříděného do Katalogu odpadů pod kódem 17 01 01</t>
  </si>
  <si>
    <t>-146665518</t>
  </si>
  <si>
    <t>https://podminky.urs.cz/item/CS_URS_2025_02/997221861</t>
  </si>
  <si>
    <t>Poplatek za uložení stavebního odpadu na recyklační skládce (skládkovné) zeminy a kamení zatříděného do Katalogu odpadů pod kódem 17 05 04</t>
  </si>
  <si>
    <t>276195848</t>
  </si>
  <si>
    <t>https://podminky.urs.cz/item/CS_URS_2025_02/997221873</t>
  </si>
  <si>
    <t>Poplatek za uložení stavebního odpadu na recyklační skládce (skládkovné) asfaltového bez obsahu dehtu zatříděného do Katalogu odpadů pod kódem 17 03 02</t>
  </si>
  <si>
    <t>887295055</t>
  </si>
  <si>
    <t>https://podminky.urs.cz/item/CS_URS_2025_02/997221875</t>
  </si>
  <si>
    <t>-978508881</t>
  </si>
  <si>
    <t>https://podminky.urs.cz/item/CS_URS_2025_02/998276101</t>
  </si>
  <si>
    <t>DSO 02 - Investice město Přelouč</t>
  </si>
  <si>
    <t xml:space="preserve">    8 - Vedení trubní dálková a přípojná</t>
  </si>
  <si>
    <t>1687516430</t>
  </si>
  <si>
    <t>https://podminky.urs.cz/item/CS_URS_2026_01/121151103</t>
  </si>
  <si>
    <t>3,7*0,9</t>
  </si>
  <si>
    <t>"viz výkresy PD přílohy D.2.2.1-D.2"</t>
  </si>
  <si>
    <t>-2091973166</t>
  </si>
  <si>
    <t>https://podminky.urs.cz/item/CS_URS_2026_01/132154201</t>
  </si>
  <si>
    <t>3,7*0,9*1,1</t>
  </si>
  <si>
    <t>3,663*0,5</t>
  </si>
  <si>
    <t>"viz výkresy PD přílohy D.2.2.1-D.2.2.2"</t>
  </si>
  <si>
    <t>1915584116</t>
  </si>
  <si>
    <t>https://podminky.urs.cz/item/CS_URS_2026_01/132254201</t>
  </si>
  <si>
    <t>-1645505221</t>
  </si>
  <si>
    <t>3,663*0,15 "Přepočtené koeficientem množství</t>
  </si>
  <si>
    <t>-1156838967</t>
  </si>
  <si>
    <t>3,7*1,1*2</t>
  </si>
  <si>
    <t>1481172076</t>
  </si>
  <si>
    <t>-1426855426</t>
  </si>
  <si>
    <t>3,663-1,998</t>
  </si>
  <si>
    <t>2099457774</t>
  </si>
  <si>
    <t>1,665*1,8 "Přepočtené koeficientem množství</t>
  </si>
  <si>
    <t>-1911679073</t>
  </si>
  <si>
    <t>1244284982</t>
  </si>
  <si>
    <t>3,663-0,333-1,332</t>
  </si>
  <si>
    <t>-799614079</t>
  </si>
  <si>
    <t>3,7*0,9*0,4</t>
  </si>
  <si>
    <t>1267461105</t>
  </si>
  <si>
    <t>1,332*2 "Přepočtené koeficientem množství</t>
  </si>
  <si>
    <t>877804605</t>
  </si>
  <si>
    <t>https://podminky.urs.cz/item/CS_URS_2026_01/181311103</t>
  </si>
  <si>
    <t>-244736119</t>
  </si>
  <si>
    <t>3,7*0,9*0,1</t>
  </si>
  <si>
    <t>Vedení trubní dálková a přípojná</t>
  </si>
  <si>
    <t>871231141</t>
  </si>
  <si>
    <t>Montáž vodovodního potrubí z polyetylenu PE100 RC v otevřeném výkopu svařovaných na tupo SDR 11/PN16 d 75 x 6,8 mm</t>
  </si>
  <si>
    <t>-2133836453</t>
  </si>
  <si>
    <t>https://podminky.urs.cz/item/CS_URS_2026_01/871231141</t>
  </si>
  <si>
    <t>3,7</t>
  </si>
  <si>
    <t>1512835233</t>
  </si>
  <si>
    <t>3,7*1,015 "Přepočtené koeficientem množství</t>
  </si>
  <si>
    <t>-732262650</t>
  </si>
  <si>
    <t>505516241</t>
  </si>
  <si>
    <t>1130343773</t>
  </si>
  <si>
    <t>213015768</t>
  </si>
  <si>
    <t>1145115015</t>
  </si>
  <si>
    <t>VON - Vedlejší a ostatní náklady</t>
  </si>
  <si>
    <t>VRN - Vedlejší rozpočtové náklady</t>
  </si>
  <si>
    <t>VRN</t>
  </si>
  <si>
    <t>Vedlejší rozpočtové náklady</t>
  </si>
  <si>
    <t>VON_01</t>
  </si>
  <si>
    <t>Zařízení staveniště - příprava, zřízení, provozování, odstranění staveniště</t>
  </si>
  <si>
    <t>797637783</t>
  </si>
  <si>
    <t>VON_02</t>
  </si>
  <si>
    <t>Provozní vlivy po celou dobu stavby</t>
  </si>
  <si>
    <t>-303719481</t>
  </si>
  <si>
    <t>VON_03</t>
  </si>
  <si>
    <t>Územní vlivy</t>
  </si>
  <si>
    <t>1078418756</t>
  </si>
  <si>
    <t>VON_04</t>
  </si>
  <si>
    <t>Plán zásad organizace výstavby (ZOV)</t>
  </si>
  <si>
    <t>103715429</t>
  </si>
  <si>
    <t>P</t>
  </si>
  <si>
    <t>Poznámka k položce:_x000d_
Poznámka k položce: vč. dokumentace technického stavu stávajících komunikací, budov a objektů (technická zpráva, video, fotodokumentace, zákresy) před zahájením výstavby a sledování vlivů stavby na okolní objekty v průběhu stavby. Členění po stavebních objektech.</t>
  </si>
  <si>
    <t>VON_05</t>
  </si>
  <si>
    <t>Prováděcí dokumentace organizace dopravy v průběhu stavby, dopravní značení, světelná signalizace</t>
  </si>
  <si>
    <t>-662354065</t>
  </si>
  <si>
    <t>Poznámka k položce:_x000d_
Poznámka k položce: Instalace, zajištění a údržba provizorního dopravního značení během celého obdbí platnosti provizorního značení (dle vyhl. 30/2001 Sb.) na komunikacích ovlivněných stavbou. Rozsah a vzdálenost dle postupu prací zhotovitele. Zajištění správního rozhodnutí, včetně zpracování a projednání projektu dopravního značení na příslušném Dopravním inspektorátu. Zajištění rozhodnutí o povolení zvláštního užívání silnic a místních komunikací. Vypracování návrhu řešení dopravních opatření a dočasného dorpavního značení a jeho projednání.</t>
  </si>
  <si>
    <t>VON_06</t>
  </si>
  <si>
    <t>Vytýčení prostorové polohy stavebních objektů, vytýčení hranic pozemků, vytýčení obvodu staveniště</t>
  </si>
  <si>
    <t>2070561145</t>
  </si>
  <si>
    <t>VON_07</t>
  </si>
  <si>
    <t>Vytýčení stávajících inženýrských sítí, vč. kopání sond pro jejich zjištění, vč. ručních výkopů. Zajištění aktualizace vyjádření správců sítí k existenci sítí. Kontrola provedení křížení těchto sítí ze strany jejich provozovatelů.</t>
  </si>
  <si>
    <t>-1245944014</t>
  </si>
  <si>
    <t>VON_08</t>
  </si>
  <si>
    <t>Činnost geodeta ve výstavbě</t>
  </si>
  <si>
    <t>-379182775</t>
  </si>
  <si>
    <t>Poznámka k položce:_x000d_
Poznámka k položce: doměření stavby pro účely výstavby (doměření polohopisu, vytyčování kanalizačních šachet a objektů na stokové síti v případě změny jejich umístění oproti projektu, vč. ČOV a ostatních objektů)</t>
  </si>
  <si>
    <t>VON_09</t>
  </si>
  <si>
    <t>Zajištění provozu dalšího subjektu nutného při přeložkách nebo poškození stávajících podzemních sítí - nutné uzavření úseků, zajištění návhradního zásobení</t>
  </si>
  <si>
    <t>-704776934</t>
  </si>
  <si>
    <t>VON_10</t>
  </si>
  <si>
    <t>Oprava, znovuzřízení objektů (oplocení, zídky, potrubí apod) poškozené, nebo zbořené během výstavby</t>
  </si>
  <si>
    <t>22326880</t>
  </si>
  <si>
    <t>Poznámka k položce:_x000d_
Poznámka k položce: s ohledem na technologii výstavby. Tam, kde není zohledněno v jiných částech výkazů výměr. Např. oprava a znovuzřízení objektů kdy dojde při výstavbě ke změně trasy, technologie pokládky. Dále případné podchycení, stávajícího potrubí při křížení, jinde neuvedené (podélné profily, situace)-jedná se o přípojky zjištěné během provádění stavebních prací, atd.</t>
  </si>
  <si>
    <t>VON_11</t>
  </si>
  <si>
    <t>Náklady spojené s vyřízením požadavků orgánů a organizací nutných před započetím výstavby</t>
  </si>
  <si>
    <t>-1011314275</t>
  </si>
  <si>
    <t>Poznámka k položce:_x000d_
Poznámka k položce: obsažených v dokladové části: např. kácení zeleně, dopravní trasy, zvláštní užívání komunikací, správní poplatky, ohlášení stavby</t>
  </si>
  <si>
    <t>VON_12</t>
  </si>
  <si>
    <t>Provedení dopravního značení po celou dobu výstavby včetně poplatků za zvláštní užívání silnic. Součástí bude osazení a provozování veškerého dopravního značení dle prováděcí dokumentace organizace dopravy v průběhu stavby. Bude se jednat o osazení dopravního značení a světelné signalizace v místě provádění prací po celou dobu výstavby. V případě obousměrného střídavého provozu v jednom jízdním pruhu bude doprava v exponovaných místech a časech řízena pracovníky stavby. Dále se bude jednat o zajištění přejezdu vozidel přes překop např. pomocí přejezdové ocelové desky. Dále náklady na zajištění uzavírek, údržbu dopravních značek, označení výkopů a případné náhrady veřejným dopravcům za objízdné trasy po dobu trvání objížděk a uzavírek. Dále náklady na oznámení obyvatelům dotčených nemovitostí, kde bude uvažováno s úplnou nebo částečnou uzavírkou komunikace, o zahájení prací v týdenním předstihu a zajištění přístupu do nemovitostí pomocí přejezdů a přechodů po celou dobu výstavby (pro přilehlé nemovitosti, pro podnikatelské subjekty), zajištění přístupu v místě stavby pro složky záchranného integrovaného systému.</t>
  </si>
  <si>
    <t>1334188912</t>
  </si>
  <si>
    <t>VON_13</t>
  </si>
  <si>
    <t>Komplexní a technologické zkoušky dle příslušných ČSN</t>
  </si>
  <si>
    <t>-1006886176</t>
  </si>
  <si>
    <t>Poznámka k položce:_x000d_
Poznámka k položce: dle obecných podmínek technických specifikací a zápisů ve stavebních denících ( např. výchozí revize, revizní knihy, , zkoušky hutnění, apd.) Neuvedené v jiných částech výkazů výměr.</t>
  </si>
  <si>
    <t>VON_14</t>
  </si>
  <si>
    <t>Vyhotovení  geodetického zaměření skutečného provedení stavby</t>
  </si>
  <si>
    <t>1434365865</t>
  </si>
  <si>
    <t>Poznámka k položce:_x000d_
Poznámka k položce: ve 3 vyhotoveních v listinné a 1 na CD nosiči v digitální formě předepsaného formátu (včetně přeložek, přípojek NN atd.)</t>
  </si>
  <si>
    <t>VON_15</t>
  </si>
  <si>
    <t>Vypracování geometrického plánu v celém rozsahu stavby</t>
  </si>
  <si>
    <t>-225055062</t>
  </si>
  <si>
    <t>Poznámka k položce:_x000d_
Poznámka k položce: Geometrický plán bude vypracován v 3 vyhotoveních v listinné podobě</t>
  </si>
  <si>
    <t>VON_16</t>
  </si>
  <si>
    <t>Dokumentace skutečného provedení stavby (DSPS). Vyhotovení 6x v papírové podobě + 1 x elekronicky na CD ve formátech .doc, .xls, .dwg, .dxf.</t>
  </si>
  <si>
    <t>1904813028</t>
  </si>
  <si>
    <t>VON_17</t>
  </si>
  <si>
    <t>Rozbor vody</t>
  </si>
  <si>
    <t>29426524</t>
  </si>
  <si>
    <t>VON_18</t>
  </si>
  <si>
    <t>Archeologický dohled</t>
  </si>
  <si>
    <t>-1510962607</t>
  </si>
  <si>
    <t>VON_19</t>
  </si>
  <si>
    <t>Práce geologa na posouzení, zda je zemina vhodná na zpětný zásyp</t>
  </si>
  <si>
    <t>249901054</t>
  </si>
  <si>
    <t>VON_20</t>
  </si>
  <si>
    <t>Rozbor asfaltu</t>
  </si>
  <si>
    <t>353090509</t>
  </si>
  <si>
    <t>VON_21</t>
  </si>
  <si>
    <t>Provizorní zásobování vodou ( suchovod )</t>
  </si>
  <si>
    <t>319890173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</si>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</sst>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5" borderId="23" xfId="0" applyFont="1" applyFill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39" fillId="5" borderId="23" xfId="0" applyFont="1" applyFill="1" applyBorder="1" applyAlignment="1" applyProtection="1">
      <alignment horizontal="center"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62" TargetMode="External" /><Relationship Id="rId2" Type="http://schemas.openxmlformats.org/officeDocument/2006/relationships/hyperlink" Target="https://podminky.urs.cz/item/CS_URS_2026_01/113107164" TargetMode="External" /><Relationship Id="rId3" Type="http://schemas.openxmlformats.org/officeDocument/2006/relationships/hyperlink" Target="https://podminky.urs.cz/item/CS_URS_2026_01/113107182" TargetMode="External" /><Relationship Id="rId4" Type="http://schemas.openxmlformats.org/officeDocument/2006/relationships/hyperlink" Target="https://podminky.urs.cz/item/CS_URS_2026_01/113154523" TargetMode="External" /><Relationship Id="rId5" Type="http://schemas.openxmlformats.org/officeDocument/2006/relationships/hyperlink" Target="https://podminky.urs.cz/item/CS_URS_2026_01/115101201" TargetMode="External" /><Relationship Id="rId6" Type="http://schemas.openxmlformats.org/officeDocument/2006/relationships/hyperlink" Target="https://podminky.urs.cz/item/CS_URS_2026_01/115101301" TargetMode="External" /><Relationship Id="rId7" Type="http://schemas.openxmlformats.org/officeDocument/2006/relationships/hyperlink" Target="https://podminky.urs.cz/item/CS_URS_2026_01/119001401" TargetMode="External" /><Relationship Id="rId8" Type="http://schemas.openxmlformats.org/officeDocument/2006/relationships/hyperlink" Target="https://podminky.urs.cz/item/CS_URS_2026_01/119001421" TargetMode="External" /><Relationship Id="rId9" Type="http://schemas.openxmlformats.org/officeDocument/2006/relationships/hyperlink" Target="https://podminky.urs.cz/item/CS_URS_2026_01/119003227" TargetMode="External" /><Relationship Id="rId10" Type="http://schemas.openxmlformats.org/officeDocument/2006/relationships/hyperlink" Target="https://podminky.urs.cz/item/CS_URS_2026_01/119003228" TargetMode="External" /><Relationship Id="rId11" Type="http://schemas.openxmlformats.org/officeDocument/2006/relationships/hyperlink" Target="https://podminky.urs.cz/item/CS_URS_2026_01/132154204" TargetMode="External" /><Relationship Id="rId12" Type="http://schemas.openxmlformats.org/officeDocument/2006/relationships/hyperlink" Target="https://podminky.urs.cz/item/CS_URS_2026_01/132254204" TargetMode="External" /><Relationship Id="rId13" Type="http://schemas.openxmlformats.org/officeDocument/2006/relationships/hyperlink" Target="https://podminky.urs.cz/item/CS_URS_2026_01/139001101" TargetMode="External" /><Relationship Id="rId14" Type="http://schemas.openxmlformats.org/officeDocument/2006/relationships/hyperlink" Target="https://podminky.urs.cz/item/CS_URS_2026_01/151101101" TargetMode="External" /><Relationship Id="rId15" Type="http://schemas.openxmlformats.org/officeDocument/2006/relationships/hyperlink" Target="https://podminky.urs.cz/item/CS_URS_2026_01/151101111" TargetMode="External" /><Relationship Id="rId16" Type="http://schemas.openxmlformats.org/officeDocument/2006/relationships/hyperlink" Target="https://podminky.urs.cz/item/CS_URS_2025_01/162351103" TargetMode="External" /><Relationship Id="rId17" Type="http://schemas.openxmlformats.org/officeDocument/2006/relationships/hyperlink" Target="https://podminky.urs.cz/item/CS_URS_2026_01/162751117" TargetMode="External" /><Relationship Id="rId18" Type="http://schemas.openxmlformats.org/officeDocument/2006/relationships/hyperlink" Target="https://podminky.urs.cz/item/CS_URS_2025_01/167151101" TargetMode="External" /><Relationship Id="rId19" Type="http://schemas.openxmlformats.org/officeDocument/2006/relationships/hyperlink" Target="https://podminky.urs.cz/item/CS_URS_2026_01/171201231" TargetMode="External" /><Relationship Id="rId20" Type="http://schemas.openxmlformats.org/officeDocument/2006/relationships/hyperlink" Target="https://podminky.urs.cz/item/CS_URS_2026_01/171251201" TargetMode="External" /><Relationship Id="rId21" Type="http://schemas.openxmlformats.org/officeDocument/2006/relationships/hyperlink" Target="https://podminky.urs.cz/item/CS_URS_2026_01/174151101" TargetMode="External" /><Relationship Id="rId22" Type="http://schemas.openxmlformats.org/officeDocument/2006/relationships/hyperlink" Target="https://podminky.urs.cz/item/CS_URS_2026_01/175151101" TargetMode="External" /><Relationship Id="rId23" Type="http://schemas.openxmlformats.org/officeDocument/2006/relationships/hyperlink" Target="https://podminky.urs.cz/item/CS_URS_2026_01/212752101" TargetMode="External" /><Relationship Id="rId24" Type="http://schemas.openxmlformats.org/officeDocument/2006/relationships/hyperlink" Target="https://podminky.urs.cz/item/CS_URS_2026_01/451317777" TargetMode="External" /><Relationship Id="rId25" Type="http://schemas.openxmlformats.org/officeDocument/2006/relationships/hyperlink" Target="https://podminky.urs.cz/item/CS_URS_2026_01/451319777" TargetMode="External" /><Relationship Id="rId26" Type="http://schemas.openxmlformats.org/officeDocument/2006/relationships/hyperlink" Target="https://podminky.urs.cz/item/CS_URS_2026_01/451573111" TargetMode="External" /><Relationship Id="rId27" Type="http://schemas.openxmlformats.org/officeDocument/2006/relationships/hyperlink" Target="https://podminky.urs.cz/item/CS_URS_2026_01/452313141" TargetMode="External" /><Relationship Id="rId28" Type="http://schemas.openxmlformats.org/officeDocument/2006/relationships/hyperlink" Target="https://podminky.urs.cz/item/CS_URS_2026_01/564761101" TargetMode="External" /><Relationship Id="rId29" Type="http://schemas.openxmlformats.org/officeDocument/2006/relationships/hyperlink" Target="https://podminky.urs.cz/item/CS_URS_2025_01/564841111" TargetMode="External" /><Relationship Id="rId30" Type="http://schemas.openxmlformats.org/officeDocument/2006/relationships/hyperlink" Target="https://podminky.urs.cz/item/CS_URS_2026_01/564851011" TargetMode="External" /><Relationship Id="rId31" Type="http://schemas.openxmlformats.org/officeDocument/2006/relationships/hyperlink" Target="https://podminky.urs.cz/item/CS_URS_2026_01/573211106" TargetMode="External" /><Relationship Id="rId32" Type="http://schemas.openxmlformats.org/officeDocument/2006/relationships/hyperlink" Target="https://podminky.urs.cz/item/CS_URS_2026_01/577144111" TargetMode="External" /><Relationship Id="rId33" Type="http://schemas.openxmlformats.org/officeDocument/2006/relationships/hyperlink" Target="https://podminky.urs.cz/item/CS_URS_2026_01/577165012" TargetMode="External" /><Relationship Id="rId34" Type="http://schemas.openxmlformats.org/officeDocument/2006/relationships/hyperlink" Target="https://podminky.urs.cz/item/CS_URS_2026_01/591241111" TargetMode="External" /><Relationship Id="rId35" Type="http://schemas.openxmlformats.org/officeDocument/2006/relationships/hyperlink" Target="https://podminky.urs.cz/item/CS_URS_2026_01/857242122" TargetMode="External" /><Relationship Id="rId36" Type="http://schemas.openxmlformats.org/officeDocument/2006/relationships/hyperlink" Target="https://podminky.urs.cz/item/CS_URS_2026_01/857244122" TargetMode="External" /><Relationship Id="rId37" Type="http://schemas.openxmlformats.org/officeDocument/2006/relationships/hyperlink" Target="https://podminky.urs.cz/item/CS_URS_2026_01/871241211" TargetMode="External" /><Relationship Id="rId38" Type="http://schemas.openxmlformats.org/officeDocument/2006/relationships/hyperlink" Target="https://podminky.urs.cz/item/CS_URS_2026_01/877241101" TargetMode="External" /><Relationship Id="rId39" Type="http://schemas.openxmlformats.org/officeDocument/2006/relationships/hyperlink" Target="https://podminky.urs.cz/item/CS_URS_2026_01/891241112" TargetMode="External" /><Relationship Id="rId40" Type="http://schemas.openxmlformats.org/officeDocument/2006/relationships/hyperlink" Target="https://podminky.urs.cz/item/CS_URS_2026_01/891247112" TargetMode="External" /><Relationship Id="rId41" Type="http://schemas.openxmlformats.org/officeDocument/2006/relationships/hyperlink" Target="https://podminky.urs.cz/item/CS_URS_2026_01/891249961" TargetMode="External" /><Relationship Id="rId42" Type="http://schemas.openxmlformats.org/officeDocument/2006/relationships/hyperlink" Target="https://podminky.urs.cz/item/CS_URS_2025_01/892241111" TargetMode="External" /><Relationship Id="rId43" Type="http://schemas.openxmlformats.org/officeDocument/2006/relationships/hyperlink" Target="https://podminky.urs.cz/item/CS_URS_2025_01/892273122" TargetMode="External" /><Relationship Id="rId44" Type="http://schemas.openxmlformats.org/officeDocument/2006/relationships/hyperlink" Target="https://podminky.urs.cz/item/CS_URS_2026_01/899401112" TargetMode="External" /><Relationship Id="rId45" Type="http://schemas.openxmlformats.org/officeDocument/2006/relationships/hyperlink" Target="https://podminky.urs.cz/item/CS_URS_2026_01/899401113" TargetMode="External" /><Relationship Id="rId46" Type="http://schemas.openxmlformats.org/officeDocument/2006/relationships/hyperlink" Target="https://podminky.urs.cz/item/CS_URS_2026_01/899713111" TargetMode="External" /><Relationship Id="rId47" Type="http://schemas.openxmlformats.org/officeDocument/2006/relationships/hyperlink" Target="https://podminky.urs.cz/item/CS_URS_2026_01/899721111" TargetMode="External" /><Relationship Id="rId48" Type="http://schemas.openxmlformats.org/officeDocument/2006/relationships/hyperlink" Target="https://podminky.urs.cz/item/CS_URS_2026_01/899722112" TargetMode="External" /><Relationship Id="rId49" Type="http://schemas.openxmlformats.org/officeDocument/2006/relationships/hyperlink" Target="https://podminky.urs.cz/item/CS_URS_2026_01/915131111" TargetMode="External" /><Relationship Id="rId50" Type="http://schemas.openxmlformats.org/officeDocument/2006/relationships/hyperlink" Target="https://podminky.urs.cz/item/CS_URS_2026_01/915621111" TargetMode="External" /><Relationship Id="rId51" Type="http://schemas.openxmlformats.org/officeDocument/2006/relationships/hyperlink" Target="https://podminky.urs.cz/item/CS_URS_2026_01/919112233" TargetMode="External" /><Relationship Id="rId52" Type="http://schemas.openxmlformats.org/officeDocument/2006/relationships/hyperlink" Target="https://podminky.urs.cz/item/CS_URS_2026_01/919121132" TargetMode="External" /><Relationship Id="rId53" Type="http://schemas.openxmlformats.org/officeDocument/2006/relationships/hyperlink" Target="https://podminky.urs.cz/item/CS_URS_2026_01/919735111" TargetMode="External" /><Relationship Id="rId54" Type="http://schemas.openxmlformats.org/officeDocument/2006/relationships/hyperlink" Target="https://podminky.urs.cz/item/CS_URS_2026_01/919735112" TargetMode="External" /><Relationship Id="rId55" Type="http://schemas.openxmlformats.org/officeDocument/2006/relationships/hyperlink" Target="https://podminky.urs.cz/item/CS_URS_2026_01/997221551" TargetMode="External" /><Relationship Id="rId56" Type="http://schemas.openxmlformats.org/officeDocument/2006/relationships/hyperlink" Target="https://podminky.urs.cz/item/CS_URS_2026_01/997221559" TargetMode="External" /><Relationship Id="rId57" Type="http://schemas.openxmlformats.org/officeDocument/2006/relationships/hyperlink" Target="https://podminky.urs.cz/item/CS_URS_2026_01/997221611" TargetMode="External" /><Relationship Id="rId58" Type="http://schemas.openxmlformats.org/officeDocument/2006/relationships/hyperlink" Target="https://podminky.urs.cz/item/CS_URS_2026_01/997221873" TargetMode="External" /><Relationship Id="rId59" Type="http://schemas.openxmlformats.org/officeDocument/2006/relationships/hyperlink" Target="https://podminky.urs.cz/item/CS_URS_2026_01/997221875" TargetMode="External" /><Relationship Id="rId60" Type="http://schemas.openxmlformats.org/officeDocument/2006/relationships/hyperlink" Target="https://podminky.urs.cz/item/CS_URS_2026_01/998276101" TargetMode="External" /><Relationship Id="rId61" Type="http://schemas.openxmlformats.org/officeDocument/2006/relationships/hyperlink" Target="https://podminky.urs.cz/item/CS_URS_2026_01/210890003" TargetMode="External" /><Relationship Id="rId6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71" TargetMode="External" /><Relationship Id="rId2" Type="http://schemas.openxmlformats.org/officeDocument/2006/relationships/hyperlink" Target="https://podminky.urs.cz/item/CS_URS_2025_02/113107322" TargetMode="External" /><Relationship Id="rId3" Type="http://schemas.openxmlformats.org/officeDocument/2006/relationships/hyperlink" Target="https://podminky.urs.cz/item/CS_URS_2025_02/113107324" TargetMode="External" /><Relationship Id="rId4" Type="http://schemas.openxmlformats.org/officeDocument/2006/relationships/hyperlink" Target="https://podminky.urs.cz/item/CS_URS_2025_02/113107330" TargetMode="External" /><Relationship Id="rId5" Type="http://schemas.openxmlformats.org/officeDocument/2006/relationships/hyperlink" Target="https://podminky.urs.cz/item/CS_URS_2025_02/113107342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32154201" TargetMode="External" /><Relationship Id="rId8" Type="http://schemas.openxmlformats.org/officeDocument/2006/relationships/hyperlink" Target="https://podminky.urs.cz/item/CS_URS_2025_02/132254201" TargetMode="External" /><Relationship Id="rId9" Type="http://schemas.openxmlformats.org/officeDocument/2006/relationships/hyperlink" Target="https://podminky.urs.cz/item/CS_URS_2026_01/139001101" TargetMode="External" /><Relationship Id="rId10" Type="http://schemas.openxmlformats.org/officeDocument/2006/relationships/hyperlink" Target="https://podminky.urs.cz/item/CS_URS_2026_01/151101101" TargetMode="External" /><Relationship Id="rId11" Type="http://schemas.openxmlformats.org/officeDocument/2006/relationships/hyperlink" Target="https://podminky.urs.cz/item/CS_URS_2026_01/151101111" TargetMode="External" /><Relationship Id="rId12" Type="http://schemas.openxmlformats.org/officeDocument/2006/relationships/hyperlink" Target="https://podminky.urs.cz/item/CS_URS_2026_01/162751117" TargetMode="External" /><Relationship Id="rId13" Type="http://schemas.openxmlformats.org/officeDocument/2006/relationships/hyperlink" Target="https://podminky.urs.cz/item/CS_URS_2026_01/171201231" TargetMode="External" /><Relationship Id="rId14" Type="http://schemas.openxmlformats.org/officeDocument/2006/relationships/hyperlink" Target="https://podminky.urs.cz/item/CS_URS_2026_01/171251201" TargetMode="External" /><Relationship Id="rId15" Type="http://schemas.openxmlformats.org/officeDocument/2006/relationships/hyperlink" Target="https://podminky.urs.cz/item/CS_URS_2026_01/174151101" TargetMode="External" /><Relationship Id="rId16" Type="http://schemas.openxmlformats.org/officeDocument/2006/relationships/hyperlink" Target="https://podminky.urs.cz/item/CS_URS_2026_01/175151101" TargetMode="External" /><Relationship Id="rId17" Type="http://schemas.openxmlformats.org/officeDocument/2006/relationships/hyperlink" Target="https://podminky.urs.cz/item/CS_URS_2025_02/181311103" TargetMode="External" /><Relationship Id="rId18" Type="http://schemas.openxmlformats.org/officeDocument/2006/relationships/hyperlink" Target="https://podminky.urs.cz/item/CS_URS_2026_01/451573111" TargetMode="External" /><Relationship Id="rId19" Type="http://schemas.openxmlformats.org/officeDocument/2006/relationships/hyperlink" Target="https://podminky.urs.cz/item/CS_URS_2026_01/452313141" TargetMode="External" /><Relationship Id="rId20" Type="http://schemas.openxmlformats.org/officeDocument/2006/relationships/hyperlink" Target="https://podminky.urs.cz/item/CS_URS_2026_01/564761101" TargetMode="External" /><Relationship Id="rId21" Type="http://schemas.openxmlformats.org/officeDocument/2006/relationships/hyperlink" Target="https://podminky.urs.cz/item/CS_URS_2026_01/564851011" TargetMode="External" /><Relationship Id="rId22" Type="http://schemas.openxmlformats.org/officeDocument/2006/relationships/hyperlink" Target="https://podminky.urs.cz/item/CS_URS_2026_01/577165012" TargetMode="External" /><Relationship Id="rId23" Type="http://schemas.openxmlformats.org/officeDocument/2006/relationships/hyperlink" Target="https://podminky.urs.cz/item/CS_URS_2025_02/596212210" TargetMode="External" /><Relationship Id="rId24" Type="http://schemas.openxmlformats.org/officeDocument/2006/relationships/hyperlink" Target="https://podminky.urs.cz/item/CS_URS_2026_01/871161211" TargetMode="External" /><Relationship Id="rId25" Type="http://schemas.openxmlformats.org/officeDocument/2006/relationships/hyperlink" Target="https://podminky.urs.cz/item/CS_URS_2026_01/871231211" TargetMode="External" /><Relationship Id="rId26" Type="http://schemas.openxmlformats.org/officeDocument/2006/relationships/hyperlink" Target="https://podminky.urs.cz/item/CS_URS_2026_01/877161101" TargetMode="External" /><Relationship Id="rId27" Type="http://schemas.openxmlformats.org/officeDocument/2006/relationships/hyperlink" Target="https://podminky.urs.cz/item/CS_URS_2026_01/877231101" TargetMode="External" /><Relationship Id="rId28" Type="http://schemas.openxmlformats.org/officeDocument/2006/relationships/hyperlink" Target="https://podminky.urs.cz/item/CS_URS_2026_01/877241126" TargetMode="External" /><Relationship Id="rId29" Type="http://schemas.openxmlformats.org/officeDocument/2006/relationships/hyperlink" Target="https://podminky.urs.cz/item/CS_URS_2026_01/891231112" TargetMode="External" /><Relationship Id="rId30" Type="http://schemas.openxmlformats.org/officeDocument/2006/relationships/hyperlink" Target="https://podminky.urs.cz/item/CS_URS_2026_01/892233122" TargetMode="External" /><Relationship Id="rId31" Type="http://schemas.openxmlformats.org/officeDocument/2006/relationships/hyperlink" Target="https://podminky.urs.cz/item/CS_URS_2026_01/892241111" TargetMode="External" /><Relationship Id="rId32" Type="http://schemas.openxmlformats.org/officeDocument/2006/relationships/hyperlink" Target="https://podminky.urs.cz/item/CS_URS_2026_01/899401111" TargetMode="External" /><Relationship Id="rId33" Type="http://schemas.openxmlformats.org/officeDocument/2006/relationships/hyperlink" Target="https://podminky.urs.cz/item/CS_URS_2026_01/899401112" TargetMode="External" /><Relationship Id="rId34" Type="http://schemas.openxmlformats.org/officeDocument/2006/relationships/hyperlink" Target="https://podminky.urs.cz/item/CS_URS_2026_01/899713111" TargetMode="External" /><Relationship Id="rId35" Type="http://schemas.openxmlformats.org/officeDocument/2006/relationships/hyperlink" Target="https://podminky.urs.cz/item/CS_URS_2026_01/899721111" TargetMode="External" /><Relationship Id="rId36" Type="http://schemas.openxmlformats.org/officeDocument/2006/relationships/hyperlink" Target="https://podminky.urs.cz/item/CS_URS_2026_01/899722112" TargetMode="External" /><Relationship Id="rId37" Type="http://schemas.openxmlformats.org/officeDocument/2006/relationships/hyperlink" Target="https://podminky.urs.cz/item/CS_URS_2026_01/919735112" TargetMode="External" /><Relationship Id="rId38" Type="http://schemas.openxmlformats.org/officeDocument/2006/relationships/hyperlink" Target="https://podminky.urs.cz/item/CS_URS_2025_02/979054451" TargetMode="External" /><Relationship Id="rId39" Type="http://schemas.openxmlformats.org/officeDocument/2006/relationships/hyperlink" Target="https://podminky.urs.cz/item/CS_URS_2025_02/997221551" TargetMode="External" /><Relationship Id="rId40" Type="http://schemas.openxmlformats.org/officeDocument/2006/relationships/hyperlink" Target="https://podminky.urs.cz/item/CS_URS_2025_02/997221559" TargetMode="External" /><Relationship Id="rId41" Type="http://schemas.openxmlformats.org/officeDocument/2006/relationships/hyperlink" Target="https://podminky.urs.cz/item/CS_URS_2025_02/997221611" TargetMode="External" /><Relationship Id="rId42" Type="http://schemas.openxmlformats.org/officeDocument/2006/relationships/hyperlink" Target="https://podminky.urs.cz/item/CS_URS_2025_02/997221861" TargetMode="External" /><Relationship Id="rId43" Type="http://schemas.openxmlformats.org/officeDocument/2006/relationships/hyperlink" Target="https://podminky.urs.cz/item/CS_URS_2025_02/997221873" TargetMode="External" /><Relationship Id="rId44" Type="http://schemas.openxmlformats.org/officeDocument/2006/relationships/hyperlink" Target="https://podminky.urs.cz/item/CS_URS_2025_02/997221875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21151103" TargetMode="External" /><Relationship Id="rId2" Type="http://schemas.openxmlformats.org/officeDocument/2006/relationships/hyperlink" Target="https://podminky.urs.cz/item/CS_URS_2026_01/132154201" TargetMode="External" /><Relationship Id="rId3" Type="http://schemas.openxmlformats.org/officeDocument/2006/relationships/hyperlink" Target="https://podminky.urs.cz/item/CS_URS_2026_01/132254201" TargetMode="External" /><Relationship Id="rId4" Type="http://schemas.openxmlformats.org/officeDocument/2006/relationships/hyperlink" Target="https://podminky.urs.cz/item/CS_URS_2026_01/139001101" TargetMode="External" /><Relationship Id="rId5" Type="http://schemas.openxmlformats.org/officeDocument/2006/relationships/hyperlink" Target="https://podminky.urs.cz/item/CS_URS_2026_01/151101101" TargetMode="External" /><Relationship Id="rId6" Type="http://schemas.openxmlformats.org/officeDocument/2006/relationships/hyperlink" Target="https://podminky.urs.cz/item/CS_URS_2026_01/151101111" TargetMode="External" /><Relationship Id="rId7" Type="http://schemas.openxmlformats.org/officeDocument/2006/relationships/hyperlink" Target="https://podminky.urs.cz/item/CS_URS_2026_01/162751117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51201" TargetMode="External" /><Relationship Id="rId10" Type="http://schemas.openxmlformats.org/officeDocument/2006/relationships/hyperlink" Target="https://podminky.urs.cz/item/CS_URS_2026_01/174151101" TargetMode="External" /><Relationship Id="rId11" Type="http://schemas.openxmlformats.org/officeDocument/2006/relationships/hyperlink" Target="https://podminky.urs.cz/item/CS_URS_2026_01/175151101" TargetMode="External" /><Relationship Id="rId12" Type="http://schemas.openxmlformats.org/officeDocument/2006/relationships/hyperlink" Target="https://podminky.urs.cz/item/CS_URS_2026_01/181311103" TargetMode="External" /><Relationship Id="rId13" Type="http://schemas.openxmlformats.org/officeDocument/2006/relationships/hyperlink" Target="https://podminky.urs.cz/item/CS_URS_2026_01/451573111" TargetMode="External" /><Relationship Id="rId14" Type="http://schemas.openxmlformats.org/officeDocument/2006/relationships/hyperlink" Target="https://podminky.urs.cz/item/CS_URS_2026_01/871231141" TargetMode="External" /><Relationship Id="rId15" Type="http://schemas.openxmlformats.org/officeDocument/2006/relationships/hyperlink" Target="https://podminky.urs.cz/item/CS_URS_2026_01/892233122" TargetMode="External" /><Relationship Id="rId16" Type="http://schemas.openxmlformats.org/officeDocument/2006/relationships/hyperlink" Target="https://podminky.urs.cz/item/CS_URS_2026_01/892241111" TargetMode="External" /><Relationship Id="rId17" Type="http://schemas.openxmlformats.org/officeDocument/2006/relationships/hyperlink" Target="https://podminky.urs.cz/item/CS_URS_2026_01/899721111" TargetMode="External" /><Relationship Id="rId18" Type="http://schemas.openxmlformats.org/officeDocument/2006/relationships/hyperlink" Target="https://podminky.urs.cz/item/CS_URS_2026_01/899722112" TargetMode="External" /><Relationship Id="rId19" Type="http://schemas.openxmlformats.org/officeDocument/2006/relationships/hyperlink" Target="https://podminky.urs.cz/item/CS_URS_2026_01/998276101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20260131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Přelouč, Sportovní – vodovod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Přelouč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8. 1. 2026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Vodovody a kanalizace Pardubice, a.s.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Ivo Korytář, Ph.D.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ROUND(AG55+AG57+AG60,2)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ROUND(AS55+AS57+AS60,2)</f>
        <v>0</v>
      </c>
      <c r="AT54" s="109">
        <f>ROUND(SUM(AV54:AW54),2)</f>
        <v>0</v>
      </c>
      <c r="AU54" s="110">
        <f>ROUND(AU55+AU57+AU60,5)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ROUND(AZ55+AZ57+AZ60,2)</f>
        <v>0</v>
      </c>
      <c r="BA54" s="109">
        <f>ROUND(BA55+BA57+BA60,2)</f>
        <v>0</v>
      </c>
      <c r="BB54" s="109">
        <f>ROUND(BB55+BB57+BB60,2)</f>
        <v>0</v>
      </c>
      <c r="BC54" s="109">
        <f>ROUND(BC55+BC57+BC60,2)</f>
        <v>0</v>
      </c>
      <c r="BD54" s="111">
        <f>ROUND(BD55+BD57+BD60,2)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24.75" customHeight="1">
      <c r="A55" s="7"/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78</v>
      </c>
      <c r="AR55" s="121"/>
      <c r="AS55" s="122">
        <f>ROUND(AS56,2)</f>
        <v>0</v>
      </c>
      <c r="AT55" s="123">
        <f>ROUND(SUM(AV55:AW55),2)</f>
        <v>0</v>
      </c>
      <c r="AU55" s="124">
        <f>ROUND(AU56,5)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ROUND(AZ56,2)</f>
        <v>0</v>
      </c>
      <c r="BA55" s="123">
        <f>ROUND(BA56,2)</f>
        <v>0</v>
      </c>
      <c r="BB55" s="123">
        <f>ROUND(BB56,2)</f>
        <v>0</v>
      </c>
      <c r="BC55" s="123">
        <f>ROUND(BC56,2)</f>
        <v>0</v>
      </c>
      <c r="BD55" s="125">
        <f>ROUND(BD56,2)</f>
        <v>0</v>
      </c>
      <c r="BE55" s="7"/>
      <c r="BS55" s="126" t="s">
        <v>71</v>
      </c>
      <c r="BT55" s="126" t="s">
        <v>79</v>
      </c>
      <c r="BU55" s="126" t="s">
        <v>73</v>
      </c>
      <c r="BV55" s="126" t="s">
        <v>74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4" customFormat="1" ht="23.2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77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 01.1 - Vodovodní řad -...'!J32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84</v>
      </c>
      <c r="AR56" s="68"/>
      <c r="AS56" s="132">
        <v>0</v>
      </c>
      <c r="AT56" s="133">
        <f>ROUND(SUM(AV56:AW56),2)</f>
        <v>0</v>
      </c>
      <c r="AU56" s="134">
        <f>'SO 01.1 - Vodovodní řad -...'!P96</f>
        <v>0</v>
      </c>
      <c r="AV56" s="133">
        <f>'SO 01.1 - Vodovodní řad -...'!J35</f>
        <v>0</v>
      </c>
      <c r="AW56" s="133">
        <f>'SO 01.1 - Vodovodní řad -...'!J36</f>
        <v>0</v>
      </c>
      <c r="AX56" s="133">
        <f>'SO 01.1 - Vodovodní řad -...'!J37</f>
        <v>0</v>
      </c>
      <c r="AY56" s="133">
        <f>'SO 01.1 - Vodovodní řad -...'!J38</f>
        <v>0</v>
      </c>
      <c r="AZ56" s="133">
        <f>'SO 01.1 - Vodovodní řad -...'!F35</f>
        <v>0</v>
      </c>
      <c r="BA56" s="133">
        <f>'SO 01.1 - Vodovodní řad -...'!F36</f>
        <v>0</v>
      </c>
      <c r="BB56" s="133">
        <f>'SO 01.1 - Vodovodní řad -...'!F37</f>
        <v>0</v>
      </c>
      <c r="BC56" s="133">
        <f>'SO 01.1 - Vodovodní řad -...'!F38</f>
        <v>0</v>
      </c>
      <c r="BD56" s="135">
        <f>'SO 01.1 - Vodovodní řad -...'!F39</f>
        <v>0</v>
      </c>
      <c r="BE56" s="4"/>
      <c r="BT56" s="136" t="s">
        <v>81</v>
      </c>
      <c r="BV56" s="136" t="s">
        <v>74</v>
      </c>
      <c r="BW56" s="136" t="s">
        <v>85</v>
      </c>
      <c r="BX56" s="136" t="s">
        <v>80</v>
      </c>
      <c r="CL56" s="136" t="s">
        <v>19</v>
      </c>
    </row>
    <row r="57" s="7" customFormat="1" ht="16.5" customHeight="1">
      <c r="A57" s="7"/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ROUND(SUM(AG58:AG59),2)</f>
        <v>0</v>
      </c>
      <c r="AH57" s="117"/>
      <c r="AI57" s="117"/>
      <c r="AJ57" s="117"/>
      <c r="AK57" s="117"/>
      <c r="AL57" s="117"/>
      <c r="AM57" s="117"/>
      <c r="AN57" s="119">
        <f>SUM(AG57,AT57)</f>
        <v>0</v>
      </c>
      <c r="AO57" s="117"/>
      <c r="AP57" s="117"/>
      <c r="AQ57" s="120" t="s">
        <v>78</v>
      </c>
      <c r="AR57" s="121"/>
      <c r="AS57" s="122">
        <f>ROUND(SUM(AS58:AS59),2)</f>
        <v>0</v>
      </c>
      <c r="AT57" s="123">
        <f>ROUND(SUM(AV57:AW57),2)</f>
        <v>0</v>
      </c>
      <c r="AU57" s="124">
        <f>ROUND(SUM(AU58:AU59),5)</f>
        <v>0</v>
      </c>
      <c r="AV57" s="123">
        <f>ROUND(AZ57*L29,2)</f>
        <v>0</v>
      </c>
      <c r="AW57" s="123">
        <f>ROUND(BA57*L30,2)</f>
        <v>0</v>
      </c>
      <c r="AX57" s="123">
        <f>ROUND(BB57*L29,2)</f>
        <v>0</v>
      </c>
      <c r="AY57" s="123">
        <f>ROUND(BC57*L30,2)</f>
        <v>0</v>
      </c>
      <c r="AZ57" s="123">
        <f>ROUND(SUM(AZ58:AZ59),2)</f>
        <v>0</v>
      </c>
      <c r="BA57" s="123">
        <f>ROUND(SUM(BA58:BA59),2)</f>
        <v>0</v>
      </c>
      <c r="BB57" s="123">
        <f>ROUND(SUM(BB58:BB59),2)</f>
        <v>0</v>
      </c>
      <c r="BC57" s="123">
        <f>ROUND(SUM(BC58:BC59),2)</f>
        <v>0</v>
      </c>
      <c r="BD57" s="125">
        <f>ROUND(SUM(BD58:BD59),2)</f>
        <v>0</v>
      </c>
      <c r="BE57" s="7"/>
      <c r="BS57" s="126" t="s">
        <v>71</v>
      </c>
      <c r="BT57" s="126" t="s">
        <v>79</v>
      </c>
      <c r="BU57" s="126" t="s">
        <v>73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81</v>
      </c>
    </row>
    <row r="58" s="4" customFormat="1" ht="16.5" customHeight="1">
      <c r="A58" s="127" t="s">
        <v>82</v>
      </c>
      <c r="B58" s="66"/>
      <c r="C58" s="128"/>
      <c r="D58" s="128"/>
      <c r="E58" s="129" t="s">
        <v>89</v>
      </c>
      <c r="F58" s="129"/>
      <c r="G58" s="129"/>
      <c r="H58" s="129"/>
      <c r="I58" s="129"/>
      <c r="J58" s="128"/>
      <c r="K58" s="129" t="s">
        <v>90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'DSO 01 - Investice VAK Pa...'!J32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84</v>
      </c>
      <c r="AR58" s="68"/>
      <c r="AS58" s="132">
        <v>0</v>
      </c>
      <c r="AT58" s="133">
        <f>ROUND(SUM(AV58:AW58),2)</f>
        <v>0</v>
      </c>
      <c r="AU58" s="134">
        <f>'DSO 01 - Investice VAK Pa...'!P93</f>
        <v>0</v>
      </c>
      <c r="AV58" s="133">
        <f>'DSO 01 - Investice VAK Pa...'!J35</f>
        <v>0</v>
      </c>
      <c r="AW58" s="133">
        <f>'DSO 01 - Investice VAK Pa...'!J36</f>
        <v>0</v>
      </c>
      <c r="AX58" s="133">
        <f>'DSO 01 - Investice VAK Pa...'!J37</f>
        <v>0</v>
      </c>
      <c r="AY58" s="133">
        <f>'DSO 01 - Investice VAK Pa...'!J38</f>
        <v>0</v>
      </c>
      <c r="AZ58" s="133">
        <f>'DSO 01 - Investice VAK Pa...'!F35</f>
        <v>0</v>
      </c>
      <c r="BA58" s="133">
        <f>'DSO 01 - Investice VAK Pa...'!F36</f>
        <v>0</v>
      </c>
      <c r="BB58" s="133">
        <f>'DSO 01 - Investice VAK Pa...'!F37</f>
        <v>0</v>
      </c>
      <c r="BC58" s="133">
        <f>'DSO 01 - Investice VAK Pa...'!F38</f>
        <v>0</v>
      </c>
      <c r="BD58" s="135">
        <f>'DSO 01 - Investice VAK Pa...'!F39</f>
        <v>0</v>
      </c>
      <c r="BE58" s="4"/>
      <c r="BT58" s="136" t="s">
        <v>81</v>
      </c>
      <c r="BV58" s="136" t="s">
        <v>74</v>
      </c>
      <c r="BW58" s="136" t="s">
        <v>91</v>
      </c>
      <c r="BX58" s="136" t="s">
        <v>88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9" t="s">
        <v>92</v>
      </c>
      <c r="F59" s="129"/>
      <c r="G59" s="129"/>
      <c r="H59" s="129"/>
      <c r="I59" s="129"/>
      <c r="J59" s="128"/>
      <c r="K59" s="129" t="s">
        <v>93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'DSO 02 - Investice město ...'!J32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84</v>
      </c>
      <c r="AR59" s="68"/>
      <c r="AS59" s="132">
        <v>0</v>
      </c>
      <c r="AT59" s="133">
        <f>ROUND(SUM(AV59:AW59),2)</f>
        <v>0</v>
      </c>
      <c r="AU59" s="134">
        <f>'DSO 02 - Investice město ...'!P90</f>
        <v>0</v>
      </c>
      <c r="AV59" s="133">
        <f>'DSO 02 - Investice město ...'!J35</f>
        <v>0</v>
      </c>
      <c r="AW59" s="133">
        <f>'DSO 02 - Investice město ...'!J36</f>
        <v>0</v>
      </c>
      <c r="AX59" s="133">
        <f>'DSO 02 - Investice město ...'!J37</f>
        <v>0</v>
      </c>
      <c r="AY59" s="133">
        <f>'DSO 02 - Investice město ...'!J38</f>
        <v>0</v>
      </c>
      <c r="AZ59" s="133">
        <f>'DSO 02 - Investice město ...'!F35</f>
        <v>0</v>
      </c>
      <c r="BA59" s="133">
        <f>'DSO 02 - Investice město ...'!F36</f>
        <v>0</v>
      </c>
      <c r="BB59" s="133">
        <f>'DSO 02 - Investice město ...'!F37</f>
        <v>0</v>
      </c>
      <c r="BC59" s="133">
        <f>'DSO 02 - Investice město ...'!F38</f>
        <v>0</v>
      </c>
      <c r="BD59" s="135">
        <f>'DSO 02 - Investice město ...'!F39</f>
        <v>0</v>
      </c>
      <c r="BE59" s="4"/>
      <c r="BT59" s="136" t="s">
        <v>81</v>
      </c>
      <c r="BV59" s="136" t="s">
        <v>74</v>
      </c>
      <c r="BW59" s="136" t="s">
        <v>94</v>
      </c>
      <c r="BX59" s="136" t="s">
        <v>88</v>
      </c>
      <c r="CL59" s="136" t="s">
        <v>19</v>
      </c>
    </row>
    <row r="60" s="7" customFormat="1" ht="16.5" customHeight="1">
      <c r="A60" s="127" t="s">
        <v>82</v>
      </c>
      <c r="B60" s="114"/>
      <c r="C60" s="115"/>
      <c r="D60" s="116" t="s">
        <v>95</v>
      </c>
      <c r="E60" s="116"/>
      <c r="F60" s="116"/>
      <c r="G60" s="116"/>
      <c r="H60" s="116"/>
      <c r="I60" s="117"/>
      <c r="J60" s="116" t="s">
        <v>96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9">
        <f>'VON - Vedlejší a ostatní ...'!J30</f>
        <v>0</v>
      </c>
      <c r="AH60" s="117"/>
      <c r="AI60" s="117"/>
      <c r="AJ60" s="117"/>
      <c r="AK60" s="117"/>
      <c r="AL60" s="117"/>
      <c r="AM60" s="117"/>
      <c r="AN60" s="119">
        <f>SUM(AG60,AT60)</f>
        <v>0</v>
      </c>
      <c r="AO60" s="117"/>
      <c r="AP60" s="117"/>
      <c r="AQ60" s="120" t="s">
        <v>78</v>
      </c>
      <c r="AR60" s="121"/>
      <c r="AS60" s="137">
        <v>0</v>
      </c>
      <c r="AT60" s="138">
        <f>ROUND(SUM(AV60:AW60),2)</f>
        <v>0</v>
      </c>
      <c r="AU60" s="139">
        <f>'VON - Vedlejší a ostatní ...'!P80</f>
        <v>0</v>
      </c>
      <c r="AV60" s="138">
        <f>'VON - Vedlejší a ostatní ...'!J33</f>
        <v>0</v>
      </c>
      <c r="AW60" s="138">
        <f>'VON - Vedlejší a ostatní ...'!J34</f>
        <v>0</v>
      </c>
      <c r="AX60" s="138">
        <f>'VON - Vedlejší a ostatní ...'!J35</f>
        <v>0</v>
      </c>
      <c r="AY60" s="138">
        <f>'VON - Vedlejší a ostatní ...'!J36</f>
        <v>0</v>
      </c>
      <c r="AZ60" s="138">
        <f>'VON - Vedlejší a ostatní ...'!F33</f>
        <v>0</v>
      </c>
      <c r="BA60" s="138">
        <f>'VON - Vedlejší a ostatní ...'!F34</f>
        <v>0</v>
      </c>
      <c r="BB60" s="138">
        <f>'VON - Vedlejší a ostatní ...'!F35</f>
        <v>0</v>
      </c>
      <c r="BC60" s="138">
        <f>'VON - Vedlejší a ostatní ...'!F36</f>
        <v>0</v>
      </c>
      <c r="BD60" s="140">
        <f>'VON - Vedlejší a ostatní ...'!F37</f>
        <v>0</v>
      </c>
      <c r="BE60" s="7"/>
      <c r="BT60" s="126" t="s">
        <v>79</v>
      </c>
      <c r="BV60" s="126" t="s">
        <v>74</v>
      </c>
      <c r="BW60" s="126" t="s">
        <v>97</v>
      </c>
      <c r="BX60" s="126" t="s">
        <v>5</v>
      </c>
      <c r="CL60" s="126" t="s">
        <v>19</v>
      </c>
      <c r="CM60" s="126" t="s">
        <v>81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rhgux6HS691p1huenyw23j/sd75Bx0XXuiHcZRRvr5n6OQKAlIG1DO8JLm8cGdF8URpRLjDfCAKsYuA6c0gZvw==" hashValue="Q97WldHa7u9hHMIloBMKwyLTIQxMi6D4Pp402arGK2N0nolrfRmMrMhoAfciJcWnES6brgkGRcik65F+G55XXA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 01.1 - Vodovodní řad -...'!C2" display="/"/>
    <hyperlink ref="A58" location="'DSO 01 - Investice VAK Pa...'!C2" display="/"/>
    <hyperlink ref="A59" location="'DSO 02 - Investice město ...'!C2" display="/"/>
    <hyperlink ref="A60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Přelouč, Sportovní – vodovod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100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8. 1. 2026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ROUND(J96,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ROUND((SUM(BE96:BE370)),  2)</f>
        <v>0</v>
      </c>
      <c r="G35" s="41"/>
      <c r="H35" s="41"/>
      <c r="I35" s="160">
        <v>0.20999999999999999</v>
      </c>
      <c r="J35" s="159">
        <f>ROUND(((SUM(BE96:BE370))*I35),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ROUND((SUM(BF96:BF370)),  2)</f>
        <v>0</v>
      </c>
      <c r="G36" s="41"/>
      <c r="H36" s="41"/>
      <c r="I36" s="160">
        <v>0.12</v>
      </c>
      <c r="J36" s="159">
        <f>ROUND(((SUM(BF96:BF370))*I36),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ROUND((SUM(BG96:BG370)),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ROUND((SUM(BH96:BH370)),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ROUND((SUM(BI96:BI370)),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Přelouč, Sportovní – vodovod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01.1 - Vodovodní řad - Investice VAK Pardubice, a.s.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Přelouč</v>
      </c>
      <c r="G56" s="43"/>
      <c r="H56" s="43"/>
      <c r="I56" s="35" t="s">
        <v>23</v>
      </c>
      <c r="J56" s="75" t="str">
        <f>IF(J14="","",J14)</f>
        <v>8. 1. 2026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Vodovody a kanalizace Pardubice, a.s.</v>
      </c>
      <c r="G58" s="43"/>
      <c r="H58" s="43"/>
      <c r="I58" s="35" t="s">
        <v>31</v>
      </c>
      <c r="J58" s="39" t="str">
        <f>E23</f>
        <v>Ing. Ivo Korytář, Ph.D.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J96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J97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108</v>
      </c>
      <c r="E65" s="185"/>
      <c r="F65" s="185"/>
      <c r="G65" s="185"/>
      <c r="H65" s="185"/>
      <c r="I65" s="185"/>
      <c r="J65" s="186">
        <f>J98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109</v>
      </c>
      <c r="E66" s="185"/>
      <c r="F66" s="185"/>
      <c r="G66" s="185"/>
      <c r="H66" s="185"/>
      <c r="I66" s="185"/>
      <c r="J66" s="186">
        <f>J192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110</v>
      </c>
      <c r="E67" s="185"/>
      <c r="F67" s="185"/>
      <c r="G67" s="185"/>
      <c r="H67" s="185"/>
      <c r="I67" s="185"/>
      <c r="J67" s="186">
        <f>J197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111</v>
      </c>
      <c r="E68" s="185"/>
      <c r="F68" s="185"/>
      <c r="G68" s="185"/>
      <c r="H68" s="185"/>
      <c r="I68" s="185"/>
      <c r="J68" s="186">
        <f>J214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112</v>
      </c>
      <c r="E69" s="185"/>
      <c r="F69" s="185"/>
      <c r="G69" s="185"/>
      <c r="H69" s="185"/>
      <c r="I69" s="185"/>
      <c r="J69" s="186">
        <f>J252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113</v>
      </c>
      <c r="E70" s="185"/>
      <c r="F70" s="185"/>
      <c r="G70" s="185"/>
      <c r="H70" s="185"/>
      <c r="I70" s="185"/>
      <c r="J70" s="186">
        <f>J332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114</v>
      </c>
      <c r="E71" s="185"/>
      <c r="F71" s="185"/>
      <c r="G71" s="185"/>
      <c r="H71" s="185"/>
      <c r="I71" s="185"/>
      <c r="J71" s="186">
        <f>J351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115</v>
      </c>
      <c r="E72" s="185"/>
      <c r="F72" s="185"/>
      <c r="G72" s="185"/>
      <c r="H72" s="185"/>
      <c r="I72" s="185"/>
      <c r="J72" s="186">
        <f>J363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116</v>
      </c>
      <c r="E73" s="180"/>
      <c r="F73" s="180"/>
      <c r="G73" s="180"/>
      <c r="H73" s="180"/>
      <c r="I73" s="180"/>
      <c r="J73" s="181">
        <f>J366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3"/>
      <c r="C74" s="128"/>
      <c r="D74" s="184" t="s">
        <v>117</v>
      </c>
      <c r="E74" s="185"/>
      <c r="F74" s="185"/>
      <c r="G74" s="185"/>
      <c r="H74" s="185"/>
      <c r="I74" s="185"/>
      <c r="J74" s="186">
        <f>J367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118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72" t="str">
        <f>E7</f>
        <v>Přelouč, Sportovní – vodovod</v>
      </c>
      <c r="F84" s="35"/>
      <c r="G84" s="35"/>
      <c r="H84" s="35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" customFormat="1" ht="12" customHeight="1">
      <c r="B85" s="24"/>
      <c r="C85" s="35" t="s">
        <v>99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172" t="s">
        <v>100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101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E11</f>
        <v>SO 01.1 - Vodovodní řad - Investice VAK Pardubice, a.s.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F14</f>
        <v>Přelouč</v>
      </c>
      <c r="G90" s="43"/>
      <c r="H90" s="43"/>
      <c r="I90" s="35" t="s">
        <v>23</v>
      </c>
      <c r="J90" s="75" t="str">
        <f>IF(J14="","",J14)</f>
        <v>8. 1. 2026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25</v>
      </c>
      <c r="D92" s="43"/>
      <c r="E92" s="43"/>
      <c r="F92" s="30" t="str">
        <f>E17</f>
        <v>Vodovody a kanalizace Pardubice, a.s.</v>
      </c>
      <c r="G92" s="43"/>
      <c r="H92" s="43"/>
      <c r="I92" s="35" t="s">
        <v>31</v>
      </c>
      <c r="J92" s="39" t="str">
        <f>E23</f>
        <v>Ing. Ivo Korytář, Ph.D.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29</v>
      </c>
      <c r="D93" s="43"/>
      <c r="E93" s="43"/>
      <c r="F93" s="30" t="str">
        <f>IF(E20="","",E20)</f>
        <v>Vyplň údaj</v>
      </c>
      <c r="G93" s="43"/>
      <c r="H93" s="43"/>
      <c r="I93" s="35" t="s">
        <v>34</v>
      </c>
      <c r="J93" s="39" t="str">
        <f>E26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8"/>
      <c r="B95" s="189"/>
      <c r="C95" s="190" t="s">
        <v>119</v>
      </c>
      <c r="D95" s="191" t="s">
        <v>57</v>
      </c>
      <c r="E95" s="191" t="s">
        <v>53</v>
      </c>
      <c r="F95" s="191" t="s">
        <v>54</v>
      </c>
      <c r="G95" s="191" t="s">
        <v>120</v>
      </c>
      <c r="H95" s="191" t="s">
        <v>121</v>
      </c>
      <c r="I95" s="191" t="s">
        <v>122</v>
      </c>
      <c r="J95" s="191" t="s">
        <v>105</v>
      </c>
      <c r="K95" s="192" t="s">
        <v>123</v>
      </c>
      <c r="L95" s="193"/>
      <c r="M95" s="95" t="s">
        <v>19</v>
      </c>
      <c r="N95" s="96" t="s">
        <v>42</v>
      </c>
      <c r="O95" s="96" t="s">
        <v>124</v>
      </c>
      <c r="P95" s="96" t="s">
        <v>125</v>
      </c>
      <c r="Q95" s="96" t="s">
        <v>126</v>
      </c>
      <c r="R95" s="96" t="s">
        <v>127</v>
      </c>
      <c r="S95" s="96" t="s">
        <v>128</v>
      </c>
      <c r="T95" s="97" t="s">
        <v>129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1"/>
      <c r="B96" s="42"/>
      <c r="C96" s="102" t="s">
        <v>130</v>
      </c>
      <c r="D96" s="43"/>
      <c r="E96" s="43"/>
      <c r="F96" s="43"/>
      <c r="G96" s="43"/>
      <c r="H96" s="43"/>
      <c r="I96" s="43"/>
      <c r="J96" s="194">
        <f>BK96</f>
        <v>0</v>
      </c>
      <c r="K96" s="43"/>
      <c r="L96" s="47"/>
      <c r="M96" s="98"/>
      <c r="N96" s="195"/>
      <c r="O96" s="99"/>
      <c r="P96" s="196">
        <f>P97+P366</f>
        <v>0</v>
      </c>
      <c r="Q96" s="99"/>
      <c r="R96" s="196">
        <f>R97+R366</f>
        <v>160.51531290000003</v>
      </c>
      <c r="S96" s="99"/>
      <c r="T96" s="197">
        <f>T97+T366</f>
        <v>176.71299999999999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71</v>
      </c>
      <c r="AU96" s="20" t="s">
        <v>106</v>
      </c>
      <c r="BK96" s="198">
        <f>BK97+BK366</f>
        <v>0</v>
      </c>
    </row>
    <row r="97" s="12" customFormat="1" ht="25.92" customHeight="1">
      <c r="A97" s="12"/>
      <c r="B97" s="199"/>
      <c r="C97" s="200"/>
      <c r="D97" s="201" t="s">
        <v>71</v>
      </c>
      <c r="E97" s="202" t="s">
        <v>131</v>
      </c>
      <c r="F97" s="202" t="s">
        <v>132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P98+P192+P197+P214+P252+P332+P351+P363</f>
        <v>0</v>
      </c>
      <c r="Q97" s="207"/>
      <c r="R97" s="208">
        <f>R98+R192+R197+R214+R252+R332+R351+R363</f>
        <v>160.51531290000003</v>
      </c>
      <c r="S97" s="207"/>
      <c r="T97" s="209">
        <f>T98+T192+T197+T214+T252+T332+T351+T363</f>
        <v>176.71299999999999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79</v>
      </c>
      <c r="AT97" s="211" t="s">
        <v>71</v>
      </c>
      <c r="AU97" s="211" t="s">
        <v>72</v>
      </c>
      <c r="AY97" s="210" t="s">
        <v>133</v>
      </c>
      <c r="BK97" s="212">
        <f>BK98+BK192+BK197+BK214+BK252+BK332+BK351+BK363</f>
        <v>0</v>
      </c>
    </row>
    <row r="98" s="12" customFormat="1" ht="22.8" customHeight="1">
      <c r="A98" s="12"/>
      <c r="B98" s="199"/>
      <c r="C98" s="200"/>
      <c r="D98" s="201" t="s">
        <v>71</v>
      </c>
      <c r="E98" s="213" t="s">
        <v>79</v>
      </c>
      <c r="F98" s="213" t="s">
        <v>134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SUM(P99:P191)</f>
        <v>0</v>
      </c>
      <c r="Q98" s="207"/>
      <c r="R98" s="208">
        <f>SUM(R99:R191)</f>
        <v>133.404866</v>
      </c>
      <c r="S98" s="207"/>
      <c r="T98" s="209">
        <f>SUM(T99:T191)</f>
        <v>176.71299999999999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79</v>
      </c>
      <c r="AT98" s="211" t="s">
        <v>71</v>
      </c>
      <c r="AU98" s="211" t="s">
        <v>79</v>
      </c>
      <c r="AY98" s="210" t="s">
        <v>133</v>
      </c>
      <c r="BK98" s="212">
        <f>SUM(BK99:BK191)</f>
        <v>0</v>
      </c>
    </row>
    <row r="99" s="2" customFormat="1" ht="66.75" customHeight="1">
      <c r="A99" s="41"/>
      <c r="B99" s="42"/>
      <c r="C99" s="215" t="s">
        <v>79</v>
      </c>
      <c r="D99" s="215" t="s">
        <v>135</v>
      </c>
      <c r="E99" s="216" t="s">
        <v>136</v>
      </c>
      <c r="F99" s="217" t="s">
        <v>137</v>
      </c>
      <c r="G99" s="218" t="s">
        <v>138</v>
      </c>
      <c r="H99" s="219">
        <v>159.90000000000001</v>
      </c>
      <c r="I99" s="220"/>
      <c r="J99" s="221">
        <f>ROUND(I99*H99,2)</f>
        <v>0</v>
      </c>
      <c r="K99" s="217" t="s">
        <v>139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0.28999999999999998</v>
      </c>
      <c r="T99" s="225">
        <f>S99*H99</f>
        <v>46.370999999999995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140</v>
      </c>
      <c r="AT99" s="226" t="s">
        <v>135</v>
      </c>
      <c r="AU99" s="226" t="s">
        <v>81</v>
      </c>
      <c r="AY99" s="20" t="s">
        <v>133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140</v>
      </c>
      <c r="BM99" s="226" t="s">
        <v>141</v>
      </c>
    </row>
    <row r="100" s="2" customFormat="1">
      <c r="A100" s="41"/>
      <c r="B100" s="42"/>
      <c r="C100" s="43"/>
      <c r="D100" s="228" t="s">
        <v>142</v>
      </c>
      <c r="E100" s="43"/>
      <c r="F100" s="229" t="s">
        <v>143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142</v>
      </c>
      <c r="AU100" s="20" t="s">
        <v>81</v>
      </c>
    </row>
    <row r="101" s="13" customFormat="1">
      <c r="A101" s="13"/>
      <c r="B101" s="233"/>
      <c r="C101" s="234"/>
      <c r="D101" s="235" t="s">
        <v>144</v>
      </c>
      <c r="E101" s="236" t="s">
        <v>19</v>
      </c>
      <c r="F101" s="237" t="s">
        <v>145</v>
      </c>
      <c r="G101" s="234"/>
      <c r="H101" s="238">
        <v>159.90000000000001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144</v>
      </c>
      <c r="AU101" s="244" t="s">
        <v>81</v>
      </c>
      <c r="AV101" s="13" t="s">
        <v>81</v>
      </c>
      <c r="AW101" s="13" t="s">
        <v>33</v>
      </c>
      <c r="AX101" s="13" t="s">
        <v>79</v>
      </c>
      <c r="AY101" s="244" t="s">
        <v>133</v>
      </c>
    </row>
    <row r="102" s="14" customFormat="1">
      <c r="A102" s="14"/>
      <c r="B102" s="245"/>
      <c r="C102" s="246"/>
      <c r="D102" s="235" t="s">
        <v>144</v>
      </c>
      <c r="E102" s="247" t="s">
        <v>19</v>
      </c>
      <c r="F102" s="248" t="s">
        <v>146</v>
      </c>
      <c r="G102" s="246"/>
      <c r="H102" s="247" t="s">
        <v>19</v>
      </c>
      <c r="I102" s="249"/>
      <c r="J102" s="246"/>
      <c r="K102" s="246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144</v>
      </c>
      <c r="AU102" s="254" t="s">
        <v>81</v>
      </c>
      <c r="AV102" s="14" t="s">
        <v>79</v>
      </c>
      <c r="AW102" s="14" t="s">
        <v>33</v>
      </c>
      <c r="AX102" s="14" t="s">
        <v>72</v>
      </c>
      <c r="AY102" s="254" t="s">
        <v>133</v>
      </c>
    </row>
    <row r="103" s="2" customFormat="1" ht="66.75" customHeight="1">
      <c r="A103" s="41"/>
      <c r="B103" s="42"/>
      <c r="C103" s="215" t="s">
        <v>81</v>
      </c>
      <c r="D103" s="215" t="s">
        <v>135</v>
      </c>
      <c r="E103" s="216" t="s">
        <v>147</v>
      </c>
      <c r="F103" s="217" t="s">
        <v>148</v>
      </c>
      <c r="G103" s="218" t="s">
        <v>138</v>
      </c>
      <c r="H103" s="219">
        <v>110.7</v>
      </c>
      <c r="I103" s="220"/>
      <c r="J103" s="221">
        <f>ROUND(I103*H103,2)</f>
        <v>0</v>
      </c>
      <c r="K103" s="217" t="s">
        <v>149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0.57999999999999996</v>
      </c>
      <c r="T103" s="225">
        <f>S103*H103</f>
        <v>64.206000000000003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140</v>
      </c>
      <c r="AT103" s="226" t="s">
        <v>135</v>
      </c>
      <c r="AU103" s="226" t="s">
        <v>81</v>
      </c>
      <c r="AY103" s="20" t="s">
        <v>133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140</v>
      </c>
      <c r="BM103" s="226" t="s">
        <v>150</v>
      </c>
    </row>
    <row r="104" s="2" customFormat="1">
      <c r="A104" s="41"/>
      <c r="B104" s="42"/>
      <c r="C104" s="43"/>
      <c r="D104" s="228" t="s">
        <v>142</v>
      </c>
      <c r="E104" s="43"/>
      <c r="F104" s="229" t="s">
        <v>151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142</v>
      </c>
      <c r="AU104" s="20" t="s">
        <v>81</v>
      </c>
    </row>
    <row r="105" s="13" customFormat="1">
      <c r="A105" s="13"/>
      <c r="B105" s="233"/>
      <c r="C105" s="234"/>
      <c r="D105" s="235" t="s">
        <v>144</v>
      </c>
      <c r="E105" s="236" t="s">
        <v>19</v>
      </c>
      <c r="F105" s="237" t="s">
        <v>152</v>
      </c>
      <c r="G105" s="234"/>
      <c r="H105" s="238">
        <v>110.7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144</v>
      </c>
      <c r="AU105" s="244" t="s">
        <v>81</v>
      </c>
      <c r="AV105" s="13" t="s">
        <v>81</v>
      </c>
      <c r="AW105" s="13" t="s">
        <v>33</v>
      </c>
      <c r="AX105" s="13" t="s">
        <v>79</v>
      </c>
      <c r="AY105" s="244" t="s">
        <v>133</v>
      </c>
    </row>
    <row r="106" s="14" customFormat="1">
      <c r="A106" s="14"/>
      <c r="B106" s="245"/>
      <c r="C106" s="246"/>
      <c r="D106" s="235" t="s">
        <v>144</v>
      </c>
      <c r="E106" s="247" t="s">
        <v>19</v>
      </c>
      <c r="F106" s="248" t="s">
        <v>146</v>
      </c>
      <c r="G106" s="246"/>
      <c r="H106" s="247" t="s">
        <v>19</v>
      </c>
      <c r="I106" s="249"/>
      <c r="J106" s="246"/>
      <c r="K106" s="246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144</v>
      </c>
      <c r="AU106" s="254" t="s">
        <v>81</v>
      </c>
      <c r="AV106" s="14" t="s">
        <v>79</v>
      </c>
      <c r="AW106" s="14" t="s">
        <v>33</v>
      </c>
      <c r="AX106" s="14" t="s">
        <v>72</v>
      </c>
      <c r="AY106" s="254" t="s">
        <v>133</v>
      </c>
    </row>
    <row r="107" s="2" customFormat="1" ht="62.7" customHeight="1">
      <c r="A107" s="41"/>
      <c r="B107" s="42"/>
      <c r="C107" s="215" t="s">
        <v>153</v>
      </c>
      <c r="D107" s="215" t="s">
        <v>135</v>
      </c>
      <c r="E107" s="216" t="s">
        <v>154</v>
      </c>
      <c r="F107" s="217" t="s">
        <v>155</v>
      </c>
      <c r="G107" s="218" t="s">
        <v>138</v>
      </c>
      <c r="H107" s="219">
        <v>159.90000000000001</v>
      </c>
      <c r="I107" s="220"/>
      <c r="J107" s="221">
        <f>ROUND(I107*H107,2)</f>
        <v>0</v>
      </c>
      <c r="K107" s="217" t="s">
        <v>149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0.22</v>
      </c>
      <c r="T107" s="225">
        <f>S107*H107</f>
        <v>35.178000000000004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140</v>
      </c>
      <c r="AT107" s="226" t="s">
        <v>135</v>
      </c>
      <c r="AU107" s="226" t="s">
        <v>81</v>
      </c>
      <c r="AY107" s="20" t="s">
        <v>133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140</v>
      </c>
      <c r="BM107" s="226" t="s">
        <v>156</v>
      </c>
    </row>
    <row r="108" s="2" customFormat="1">
      <c r="A108" s="41"/>
      <c r="B108" s="42"/>
      <c r="C108" s="43"/>
      <c r="D108" s="228" t="s">
        <v>142</v>
      </c>
      <c r="E108" s="43"/>
      <c r="F108" s="229" t="s">
        <v>157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142</v>
      </c>
      <c r="AU108" s="20" t="s">
        <v>81</v>
      </c>
    </row>
    <row r="109" s="13" customFormat="1">
      <c r="A109" s="13"/>
      <c r="B109" s="233"/>
      <c r="C109" s="234"/>
      <c r="D109" s="235" t="s">
        <v>144</v>
      </c>
      <c r="E109" s="236" t="s">
        <v>19</v>
      </c>
      <c r="F109" s="237" t="s">
        <v>145</v>
      </c>
      <c r="G109" s="234"/>
      <c r="H109" s="238">
        <v>159.90000000000001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144</v>
      </c>
      <c r="AU109" s="244" t="s">
        <v>81</v>
      </c>
      <c r="AV109" s="13" t="s">
        <v>81</v>
      </c>
      <c r="AW109" s="13" t="s">
        <v>33</v>
      </c>
      <c r="AX109" s="13" t="s">
        <v>79</v>
      </c>
      <c r="AY109" s="244" t="s">
        <v>133</v>
      </c>
    </row>
    <row r="110" s="14" customFormat="1">
      <c r="A110" s="14"/>
      <c r="B110" s="245"/>
      <c r="C110" s="246"/>
      <c r="D110" s="235" t="s">
        <v>144</v>
      </c>
      <c r="E110" s="247" t="s">
        <v>19</v>
      </c>
      <c r="F110" s="248" t="s">
        <v>146</v>
      </c>
      <c r="G110" s="246"/>
      <c r="H110" s="247" t="s">
        <v>19</v>
      </c>
      <c r="I110" s="249"/>
      <c r="J110" s="246"/>
      <c r="K110" s="246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144</v>
      </c>
      <c r="AU110" s="254" t="s">
        <v>81</v>
      </c>
      <c r="AV110" s="14" t="s">
        <v>79</v>
      </c>
      <c r="AW110" s="14" t="s">
        <v>33</v>
      </c>
      <c r="AX110" s="14" t="s">
        <v>72</v>
      </c>
      <c r="AY110" s="254" t="s">
        <v>133</v>
      </c>
    </row>
    <row r="111" s="2" customFormat="1" ht="44.25" customHeight="1">
      <c r="A111" s="41"/>
      <c r="B111" s="42"/>
      <c r="C111" s="215" t="s">
        <v>140</v>
      </c>
      <c r="D111" s="215" t="s">
        <v>135</v>
      </c>
      <c r="E111" s="216" t="s">
        <v>158</v>
      </c>
      <c r="F111" s="217" t="s">
        <v>159</v>
      </c>
      <c r="G111" s="218" t="s">
        <v>138</v>
      </c>
      <c r="H111" s="219">
        <v>269.19999999999999</v>
      </c>
      <c r="I111" s="220"/>
      <c r="J111" s="221">
        <f>ROUND(I111*H111,2)</f>
        <v>0</v>
      </c>
      <c r="K111" s="217" t="s">
        <v>149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1.0000000000000001E-05</v>
      </c>
      <c r="R111" s="224">
        <f>Q111*H111</f>
        <v>0.0026919999999999999</v>
      </c>
      <c r="S111" s="224">
        <v>0.11500000000000001</v>
      </c>
      <c r="T111" s="225">
        <f>S111*H111</f>
        <v>30.957999999999998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140</v>
      </c>
      <c r="AT111" s="226" t="s">
        <v>135</v>
      </c>
      <c r="AU111" s="226" t="s">
        <v>81</v>
      </c>
      <c r="AY111" s="20" t="s">
        <v>133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140</v>
      </c>
      <c r="BM111" s="226" t="s">
        <v>160</v>
      </c>
    </row>
    <row r="112" s="2" customFormat="1">
      <c r="A112" s="41"/>
      <c r="B112" s="42"/>
      <c r="C112" s="43"/>
      <c r="D112" s="228" t="s">
        <v>142</v>
      </c>
      <c r="E112" s="43"/>
      <c r="F112" s="229" t="s">
        <v>161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142</v>
      </c>
      <c r="AU112" s="20" t="s">
        <v>81</v>
      </c>
    </row>
    <row r="113" s="14" customFormat="1">
      <c r="A113" s="14"/>
      <c r="B113" s="245"/>
      <c r="C113" s="246"/>
      <c r="D113" s="235" t="s">
        <v>144</v>
      </c>
      <c r="E113" s="247" t="s">
        <v>19</v>
      </c>
      <c r="F113" s="248" t="s">
        <v>162</v>
      </c>
      <c r="G113" s="246"/>
      <c r="H113" s="247" t="s">
        <v>19</v>
      </c>
      <c r="I113" s="249"/>
      <c r="J113" s="246"/>
      <c r="K113" s="246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144</v>
      </c>
      <c r="AU113" s="254" t="s">
        <v>81</v>
      </c>
      <c r="AV113" s="14" t="s">
        <v>79</v>
      </c>
      <c r="AW113" s="14" t="s">
        <v>33</v>
      </c>
      <c r="AX113" s="14" t="s">
        <v>72</v>
      </c>
      <c r="AY113" s="254" t="s">
        <v>133</v>
      </c>
    </row>
    <row r="114" s="13" customFormat="1">
      <c r="A114" s="13"/>
      <c r="B114" s="233"/>
      <c r="C114" s="234"/>
      <c r="D114" s="235" t="s">
        <v>144</v>
      </c>
      <c r="E114" s="236" t="s">
        <v>19</v>
      </c>
      <c r="F114" s="237" t="s">
        <v>163</v>
      </c>
      <c r="G114" s="234"/>
      <c r="H114" s="238">
        <v>144.30000000000001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144</v>
      </c>
      <c r="AU114" s="244" t="s">
        <v>81</v>
      </c>
      <c r="AV114" s="13" t="s">
        <v>81</v>
      </c>
      <c r="AW114" s="13" t="s">
        <v>33</v>
      </c>
      <c r="AX114" s="13" t="s">
        <v>72</v>
      </c>
      <c r="AY114" s="244" t="s">
        <v>133</v>
      </c>
    </row>
    <row r="115" s="13" customFormat="1">
      <c r="A115" s="13"/>
      <c r="B115" s="233"/>
      <c r="C115" s="234"/>
      <c r="D115" s="235" t="s">
        <v>144</v>
      </c>
      <c r="E115" s="236" t="s">
        <v>19</v>
      </c>
      <c r="F115" s="237" t="s">
        <v>164</v>
      </c>
      <c r="G115" s="234"/>
      <c r="H115" s="238">
        <v>124.90000000000001</v>
      </c>
      <c r="I115" s="239"/>
      <c r="J115" s="234"/>
      <c r="K115" s="234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144</v>
      </c>
      <c r="AU115" s="244" t="s">
        <v>81</v>
      </c>
      <c r="AV115" s="13" t="s">
        <v>81</v>
      </c>
      <c r="AW115" s="13" t="s">
        <v>33</v>
      </c>
      <c r="AX115" s="13" t="s">
        <v>72</v>
      </c>
      <c r="AY115" s="244" t="s">
        <v>133</v>
      </c>
    </row>
    <row r="116" s="15" customFormat="1">
      <c r="A116" s="15"/>
      <c r="B116" s="255"/>
      <c r="C116" s="256"/>
      <c r="D116" s="235" t="s">
        <v>144</v>
      </c>
      <c r="E116" s="257" t="s">
        <v>19</v>
      </c>
      <c r="F116" s="258" t="s">
        <v>165</v>
      </c>
      <c r="G116" s="256"/>
      <c r="H116" s="259">
        <v>269.19999999999999</v>
      </c>
      <c r="I116" s="260"/>
      <c r="J116" s="256"/>
      <c r="K116" s="256"/>
      <c r="L116" s="261"/>
      <c r="M116" s="262"/>
      <c r="N116" s="263"/>
      <c r="O116" s="263"/>
      <c r="P116" s="263"/>
      <c r="Q116" s="263"/>
      <c r="R116" s="263"/>
      <c r="S116" s="263"/>
      <c r="T116" s="264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5" t="s">
        <v>144</v>
      </c>
      <c r="AU116" s="265" t="s">
        <v>81</v>
      </c>
      <c r="AV116" s="15" t="s">
        <v>140</v>
      </c>
      <c r="AW116" s="15" t="s">
        <v>33</v>
      </c>
      <c r="AX116" s="15" t="s">
        <v>79</v>
      </c>
      <c r="AY116" s="265" t="s">
        <v>133</v>
      </c>
    </row>
    <row r="117" s="14" customFormat="1">
      <c r="A117" s="14"/>
      <c r="B117" s="245"/>
      <c r="C117" s="246"/>
      <c r="D117" s="235" t="s">
        <v>144</v>
      </c>
      <c r="E117" s="247" t="s">
        <v>19</v>
      </c>
      <c r="F117" s="248" t="s">
        <v>146</v>
      </c>
      <c r="G117" s="246"/>
      <c r="H117" s="247" t="s">
        <v>19</v>
      </c>
      <c r="I117" s="249"/>
      <c r="J117" s="246"/>
      <c r="K117" s="246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144</v>
      </c>
      <c r="AU117" s="254" t="s">
        <v>81</v>
      </c>
      <c r="AV117" s="14" t="s">
        <v>79</v>
      </c>
      <c r="AW117" s="14" t="s">
        <v>33</v>
      </c>
      <c r="AX117" s="14" t="s">
        <v>72</v>
      </c>
      <c r="AY117" s="254" t="s">
        <v>133</v>
      </c>
    </row>
    <row r="118" s="2" customFormat="1" ht="24.15" customHeight="1">
      <c r="A118" s="41"/>
      <c r="B118" s="42"/>
      <c r="C118" s="215" t="s">
        <v>166</v>
      </c>
      <c r="D118" s="266" t="s">
        <v>135</v>
      </c>
      <c r="E118" s="216" t="s">
        <v>167</v>
      </c>
      <c r="F118" s="217" t="s">
        <v>168</v>
      </c>
      <c r="G118" s="218" t="s">
        <v>169</v>
      </c>
      <c r="H118" s="219">
        <v>144</v>
      </c>
      <c r="I118" s="220"/>
      <c r="J118" s="221">
        <f>ROUND(I118*H118,2)</f>
        <v>0</v>
      </c>
      <c r="K118" s="217" t="s">
        <v>149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3.0000000000000001E-05</v>
      </c>
      <c r="R118" s="224">
        <f>Q118*H118</f>
        <v>0.0043200000000000001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140</v>
      </c>
      <c r="AT118" s="226" t="s">
        <v>135</v>
      </c>
      <c r="AU118" s="226" t="s">
        <v>81</v>
      </c>
      <c r="AY118" s="20" t="s">
        <v>133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140</v>
      </c>
      <c r="BM118" s="226" t="s">
        <v>170</v>
      </c>
    </row>
    <row r="119" s="2" customFormat="1">
      <c r="A119" s="41"/>
      <c r="B119" s="42"/>
      <c r="C119" s="43"/>
      <c r="D119" s="228" t="s">
        <v>142</v>
      </c>
      <c r="E119" s="43"/>
      <c r="F119" s="229" t="s">
        <v>171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142</v>
      </c>
      <c r="AU119" s="20" t="s">
        <v>81</v>
      </c>
    </row>
    <row r="120" s="13" customFormat="1">
      <c r="A120" s="13"/>
      <c r="B120" s="233"/>
      <c r="C120" s="234"/>
      <c r="D120" s="235" t="s">
        <v>144</v>
      </c>
      <c r="E120" s="236" t="s">
        <v>19</v>
      </c>
      <c r="F120" s="237" t="s">
        <v>172</v>
      </c>
      <c r="G120" s="234"/>
      <c r="H120" s="238">
        <v>144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144</v>
      </c>
      <c r="AU120" s="244" t="s">
        <v>81</v>
      </c>
      <c r="AV120" s="13" t="s">
        <v>81</v>
      </c>
      <c r="AW120" s="13" t="s">
        <v>33</v>
      </c>
      <c r="AX120" s="13" t="s">
        <v>79</v>
      </c>
      <c r="AY120" s="244" t="s">
        <v>133</v>
      </c>
    </row>
    <row r="121" s="14" customFormat="1">
      <c r="A121" s="14"/>
      <c r="B121" s="245"/>
      <c r="C121" s="246"/>
      <c r="D121" s="235" t="s">
        <v>144</v>
      </c>
      <c r="E121" s="247" t="s">
        <v>19</v>
      </c>
      <c r="F121" s="248" t="s">
        <v>146</v>
      </c>
      <c r="G121" s="246"/>
      <c r="H121" s="247" t="s">
        <v>19</v>
      </c>
      <c r="I121" s="249"/>
      <c r="J121" s="246"/>
      <c r="K121" s="246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144</v>
      </c>
      <c r="AU121" s="254" t="s">
        <v>81</v>
      </c>
      <c r="AV121" s="14" t="s">
        <v>79</v>
      </c>
      <c r="AW121" s="14" t="s">
        <v>33</v>
      </c>
      <c r="AX121" s="14" t="s">
        <v>72</v>
      </c>
      <c r="AY121" s="254" t="s">
        <v>133</v>
      </c>
    </row>
    <row r="122" s="2" customFormat="1" ht="37.8" customHeight="1">
      <c r="A122" s="41"/>
      <c r="B122" s="42"/>
      <c r="C122" s="215" t="s">
        <v>173</v>
      </c>
      <c r="D122" s="266" t="s">
        <v>135</v>
      </c>
      <c r="E122" s="216" t="s">
        <v>174</v>
      </c>
      <c r="F122" s="217" t="s">
        <v>175</v>
      </c>
      <c r="G122" s="218" t="s">
        <v>176</v>
      </c>
      <c r="H122" s="219">
        <v>6</v>
      </c>
      <c r="I122" s="220"/>
      <c r="J122" s="221">
        <f>ROUND(I122*H122,2)</f>
        <v>0</v>
      </c>
      <c r="K122" s="217" t="s">
        <v>149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140</v>
      </c>
      <c r="AT122" s="226" t="s">
        <v>135</v>
      </c>
      <c r="AU122" s="226" t="s">
        <v>81</v>
      </c>
      <c r="AY122" s="20" t="s">
        <v>133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79</v>
      </c>
      <c r="BK122" s="227">
        <f>ROUND(I122*H122,2)</f>
        <v>0</v>
      </c>
      <c r="BL122" s="20" t="s">
        <v>140</v>
      </c>
      <c r="BM122" s="226" t="s">
        <v>177</v>
      </c>
    </row>
    <row r="123" s="2" customFormat="1">
      <c r="A123" s="41"/>
      <c r="B123" s="42"/>
      <c r="C123" s="43"/>
      <c r="D123" s="228" t="s">
        <v>142</v>
      </c>
      <c r="E123" s="43"/>
      <c r="F123" s="229" t="s">
        <v>178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142</v>
      </c>
      <c r="AU123" s="20" t="s">
        <v>81</v>
      </c>
    </row>
    <row r="124" s="2" customFormat="1" ht="90" customHeight="1">
      <c r="A124" s="41"/>
      <c r="B124" s="42"/>
      <c r="C124" s="215" t="s">
        <v>179</v>
      </c>
      <c r="D124" s="266" t="s">
        <v>135</v>
      </c>
      <c r="E124" s="216" t="s">
        <v>180</v>
      </c>
      <c r="F124" s="217" t="s">
        <v>181</v>
      </c>
      <c r="G124" s="218" t="s">
        <v>182</v>
      </c>
      <c r="H124" s="219">
        <v>4.5</v>
      </c>
      <c r="I124" s="220"/>
      <c r="J124" s="221">
        <f>ROUND(I124*H124,2)</f>
        <v>0</v>
      </c>
      <c r="K124" s="217" t="s">
        <v>149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0.0086800000000000002</v>
      </c>
      <c r="R124" s="224">
        <f>Q124*H124</f>
        <v>0.039059999999999998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140</v>
      </c>
      <c r="AT124" s="226" t="s">
        <v>135</v>
      </c>
      <c r="AU124" s="226" t="s">
        <v>81</v>
      </c>
      <c r="AY124" s="20" t="s">
        <v>133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79</v>
      </c>
      <c r="BK124" s="227">
        <f>ROUND(I124*H124,2)</f>
        <v>0</v>
      </c>
      <c r="BL124" s="20" t="s">
        <v>140</v>
      </c>
      <c r="BM124" s="226" t="s">
        <v>183</v>
      </c>
    </row>
    <row r="125" s="2" customFormat="1">
      <c r="A125" s="41"/>
      <c r="B125" s="42"/>
      <c r="C125" s="43"/>
      <c r="D125" s="228" t="s">
        <v>142</v>
      </c>
      <c r="E125" s="43"/>
      <c r="F125" s="229" t="s">
        <v>184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142</v>
      </c>
      <c r="AU125" s="20" t="s">
        <v>81</v>
      </c>
    </row>
    <row r="126" s="13" customFormat="1">
      <c r="A126" s="13"/>
      <c r="B126" s="233"/>
      <c r="C126" s="234"/>
      <c r="D126" s="235" t="s">
        <v>144</v>
      </c>
      <c r="E126" s="236" t="s">
        <v>19</v>
      </c>
      <c r="F126" s="237" t="s">
        <v>185</v>
      </c>
      <c r="G126" s="234"/>
      <c r="H126" s="238">
        <v>4.5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144</v>
      </c>
      <c r="AU126" s="244" t="s">
        <v>81</v>
      </c>
      <c r="AV126" s="13" t="s">
        <v>81</v>
      </c>
      <c r="AW126" s="13" t="s">
        <v>33</v>
      </c>
      <c r="AX126" s="13" t="s">
        <v>79</v>
      </c>
      <c r="AY126" s="244" t="s">
        <v>133</v>
      </c>
    </row>
    <row r="127" s="14" customFormat="1">
      <c r="A127" s="14"/>
      <c r="B127" s="245"/>
      <c r="C127" s="246"/>
      <c r="D127" s="235" t="s">
        <v>144</v>
      </c>
      <c r="E127" s="247" t="s">
        <v>19</v>
      </c>
      <c r="F127" s="248" t="s">
        <v>146</v>
      </c>
      <c r="G127" s="246"/>
      <c r="H127" s="247" t="s">
        <v>19</v>
      </c>
      <c r="I127" s="249"/>
      <c r="J127" s="246"/>
      <c r="K127" s="246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144</v>
      </c>
      <c r="AU127" s="254" t="s">
        <v>81</v>
      </c>
      <c r="AV127" s="14" t="s">
        <v>79</v>
      </c>
      <c r="AW127" s="14" t="s">
        <v>33</v>
      </c>
      <c r="AX127" s="14" t="s">
        <v>72</v>
      </c>
      <c r="AY127" s="254" t="s">
        <v>133</v>
      </c>
    </row>
    <row r="128" s="2" customFormat="1" ht="90" customHeight="1">
      <c r="A128" s="41"/>
      <c r="B128" s="42"/>
      <c r="C128" s="215" t="s">
        <v>186</v>
      </c>
      <c r="D128" s="266" t="s">
        <v>135</v>
      </c>
      <c r="E128" s="216" t="s">
        <v>187</v>
      </c>
      <c r="F128" s="217" t="s">
        <v>188</v>
      </c>
      <c r="G128" s="218" t="s">
        <v>182</v>
      </c>
      <c r="H128" s="219">
        <v>4.5</v>
      </c>
      <c r="I128" s="220"/>
      <c r="J128" s="221">
        <f>ROUND(I128*H128,2)</f>
        <v>0</v>
      </c>
      <c r="K128" s="217" t="s">
        <v>149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0.036900000000000002</v>
      </c>
      <c r="R128" s="224">
        <f>Q128*H128</f>
        <v>0.16605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140</v>
      </c>
      <c r="AT128" s="226" t="s">
        <v>135</v>
      </c>
      <c r="AU128" s="226" t="s">
        <v>81</v>
      </c>
      <c r="AY128" s="20" t="s">
        <v>133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140</v>
      </c>
      <c r="BM128" s="226" t="s">
        <v>189</v>
      </c>
    </row>
    <row r="129" s="2" customFormat="1">
      <c r="A129" s="41"/>
      <c r="B129" s="42"/>
      <c r="C129" s="43"/>
      <c r="D129" s="228" t="s">
        <v>142</v>
      </c>
      <c r="E129" s="43"/>
      <c r="F129" s="229" t="s">
        <v>190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142</v>
      </c>
      <c r="AU129" s="20" t="s">
        <v>81</v>
      </c>
    </row>
    <row r="130" s="13" customFormat="1">
      <c r="A130" s="13"/>
      <c r="B130" s="233"/>
      <c r="C130" s="234"/>
      <c r="D130" s="235" t="s">
        <v>144</v>
      </c>
      <c r="E130" s="236" t="s">
        <v>19</v>
      </c>
      <c r="F130" s="237" t="s">
        <v>185</v>
      </c>
      <c r="G130" s="234"/>
      <c r="H130" s="238">
        <v>4.5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144</v>
      </c>
      <c r="AU130" s="244" t="s">
        <v>81</v>
      </c>
      <c r="AV130" s="13" t="s">
        <v>81</v>
      </c>
      <c r="AW130" s="13" t="s">
        <v>33</v>
      </c>
      <c r="AX130" s="13" t="s">
        <v>79</v>
      </c>
      <c r="AY130" s="244" t="s">
        <v>133</v>
      </c>
    </row>
    <row r="131" s="14" customFormat="1">
      <c r="A131" s="14"/>
      <c r="B131" s="245"/>
      <c r="C131" s="246"/>
      <c r="D131" s="235" t="s">
        <v>144</v>
      </c>
      <c r="E131" s="247" t="s">
        <v>19</v>
      </c>
      <c r="F131" s="248" t="s">
        <v>146</v>
      </c>
      <c r="G131" s="246"/>
      <c r="H131" s="247" t="s">
        <v>19</v>
      </c>
      <c r="I131" s="249"/>
      <c r="J131" s="246"/>
      <c r="K131" s="246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144</v>
      </c>
      <c r="AU131" s="254" t="s">
        <v>81</v>
      </c>
      <c r="AV131" s="14" t="s">
        <v>79</v>
      </c>
      <c r="AW131" s="14" t="s">
        <v>33</v>
      </c>
      <c r="AX131" s="14" t="s">
        <v>72</v>
      </c>
      <c r="AY131" s="254" t="s">
        <v>133</v>
      </c>
    </row>
    <row r="132" s="2" customFormat="1" ht="37.8" customHeight="1">
      <c r="A132" s="41"/>
      <c r="B132" s="42"/>
      <c r="C132" s="215" t="s">
        <v>191</v>
      </c>
      <c r="D132" s="215" t="s">
        <v>135</v>
      </c>
      <c r="E132" s="216" t="s">
        <v>192</v>
      </c>
      <c r="F132" s="217" t="s">
        <v>193</v>
      </c>
      <c r="G132" s="218" t="s">
        <v>182</v>
      </c>
      <c r="H132" s="219">
        <v>256</v>
      </c>
      <c r="I132" s="220"/>
      <c r="J132" s="221">
        <f>ROUND(I132*H132,2)</f>
        <v>0</v>
      </c>
      <c r="K132" s="217" t="s">
        <v>149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0.00048999999999999998</v>
      </c>
      <c r="R132" s="224">
        <f>Q132*H132</f>
        <v>0.12544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140</v>
      </c>
      <c r="AT132" s="226" t="s">
        <v>135</v>
      </c>
      <c r="AU132" s="226" t="s">
        <v>81</v>
      </c>
      <c r="AY132" s="20" t="s">
        <v>133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140</v>
      </c>
      <c r="BM132" s="226" t="s">
        <v>194</v>
      </c>
    </row>
    <row r="133" s="2" customFormat="1">
      <c r="A133" s="41"/>
      <c r="B133" s="42"/>
      <c r="C133" s="43"/>
      <c r="D133" s="228" t="s">
        <v>142</v>
      </c>
      <c r="E133" s="43"/>
      <c r="F133" s="229" t="s">
        <v>195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142</v>
      </c>
      <c r="AU133" s="20" t="s">
        <v>81</v>
      </c>
    </row>
    <row r="134" s="13" customFormat="1">
      <c r="A134" s="13"/>
      <c r="B134" s="233"/>
      <c r="C134" s="234"/>
      <c r="D134" s="235" t="s">
        <v>144</v>
      </c>
      <c r="E134" s="236" t="s">
        <v>19</v>
      </c>
      <c r="F134" s="237" t="s">
        <v>196</v>
      </c>
      <c r="G134" s="234"/>
      <c r="H134" s="238">
        <v>256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144</v>
      </c>
      <c r="AU134" s="244" t="s">
        <v>81</v>
      </c>
      <c r="AV134" s="13" t="s">
        <v>81</v>
      </c>
      <c r="AW134" s="13" t="s">
        <v>33</v>
      </c>
      <c r="AX134" s="13" t="s">
        <v>72</v>
      </c>
      <c r="AY134" s="244" t="s">
        <v>133</v>
      </c>
    </row>
    <row r="135" s="15" customFormat="1">
      <c r="A135" s="15"/>
      <c r="B135" s="255"/>
      <c r="C135" s="256"/>
      <c r="D135" s="235" t="s">
        <v>144</v>
      </c>
      <c r="E135" s="257" t="s">
        <v>19</v>
      </c>
      <c r="F135" s="258" t="s">
        <v>165</v>
      </c>
      <c r="G135" s="256"/>
      <c r="H135" s="259">
        <v>256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144</v>
      </c>
      <c r="AU135" s="265" t="s">
        <v>81</v>
      </c>
      <c r="AV135" s="15" t="s">
        <v>140</v>
      </c>
      <c r="AW135" s="15" t="s">
        <v>33</v>
      </c>
      <c r="AX135" s="15" t="s">
        <v>79</v>
      </c>
      <c r="AY135" s="265" t="s">
        <v>133</v>
      </c>
    </row>
    <row r="136" s="14" customFormat="1">
      <c r="A136" s="14"/>
      <c r="B136" s="245"/>
      <c r="C136" s="246"/>
      <c r="D136" s="235" t="s">
        <v>144</v>
      </c>
      <c r="E136" s="247" t="s">
        <v>19</v>
      </c>
      <c r="F136" s="248" t="s">
        <v>146</v>
      </c>
      <c r="G136" s="246"/>
      <c r="H136" s="247" t="s">
        <v>19</v>
      </c>
      <c r="I136" s="249"/>
      <c r="J136" s="246"/>
      <c r="K136" s="246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144</v>
      </c>
      <c r="AU136" s="254" t="s">
        <v>81</v>
      </c>
      <c r="AV136" s="14" t="s">
        <v>79</v>
      </c>
      <c r="AW136" s="14" t="s">
        <v>33</v>
      </c>
      <c r="AX136" s="14" t="s">
        <v>72</v>
      </c>
      <c r="AY136" s="254" t="s">
        <v>133</v>
      </c>
    </row>
    <row r="137" s="2" customFormat="1" ht="37.8" customHeight="1">
      <c r="A137" s="41"/>
      <c r="B137" s="42"/>
      <c r="C137" s="215" t="s">
        <v>197</v>
      </c>
      <c r="D137" s="215" t="s">
        <v>135</v>
      </c>
      <c r="E137" s="216" t="s">
        <v>198</v>
      </c>
      <c r="F137" s="217" t="s">
        <v>199</v>
      </c>
      <c r="G137" s="218" t="s">
        <v>182</v>
      </c>
      <c r="H137" s="219">
        <v>256</v>
      </c>
      <c r="I137" s="220"/>
      <c r="J137" s="221">
        <f>ROUND(I137*H137,2)</f>
        <v>0</v>
      </c>
      <c r="K137" s="217" t="s">
        <v>149</v>
      </c>
      <c r="L137" s="47"/>
      <c r="M137" s="222" t="s">
        <v>19</v>
      </c>
      <c r="N137" s="223" t="s">
        <v>43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140</v>
      </c>
      <c r="AT137" s="226" t="s">
        <v>135</v>
      </c>
      <c r="AU137" s="226" t="s">
        <v>81</v>
      </c>
      <c r="AY137" s="20" t="s">
        <v>133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79</v>
      </c>
      <c r="BK137" s="227">
        <f>ROUND(I137*H137,2)</f>
        <v>0</v>
      </c>
      <c r="BL137" s="20" t="s">
        <v>140</v>
      </c>
      <c r="BM137" s="226" t="s">
        <v>200</v>
      </c>
    </row>
    <row r="138" s="2" customFormat="1">
      <c r="A138" s="41"/>
      <c r="B138" s="42"/>
      <c r="C138" s="43"/>
      <c r="D138" s="228" t="s">
        <v>142</v>
      </c>
      <c r="E138" s="43"/>
      <c r="F138" s="229" t="s">
        <v>201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142</v>
      </c>
      <c r="AU138" s="20" t="s">
        <v>81</v>
      </c>
    </row>
    <row r="139" s="2" customFormat="1" ht="55.5" customHeight="1">
      <c r="A139" s="41"/>
      <c r="B139" s="42"/>
      <c r="C139" s="215" t="s">
        <v>202</v>
      </c>
      <c r="D139" s="215" t="s">
        <v>135</v>
      </c>
      <c r="E139" s="216" t="s">
        <v>203</v>
      </c>
      <c r="F139" s="217" t="s">
        <v>204</v>
      </c>
      <c r="G139" s="218" t="s">
        <v>205</v>
      </c>
      <c r="H139" s="219">
        <v>60.884999999999998</v>
      </c>
      <c r="I139" s="220"/>
      <c r="J139" s="221">
        <f>ROUND(I139*H139,2)</f>
        <v>0</v>
      </c>
      <c r="K139" s="217" t="s">
        <v>149</v>
      </c>
      <c r="L139" s="47"/>
      <c r="M139" s="222" t="s">
        <v>19</v>
      </c>
      <c r="N139" s="223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140</v>
      </c>
      <c r="AT139" s="226" t="s">
        <v>135</v>
      </c>
      <c r="AU139" s="226" t="s">
        <v>81</v>
      </c>
      <c r="AY139" s="20" t="s">
        <v>133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79</v>
      </c>
      <c r="BK139" s="227">
        <f>ROUND(I139*H139,2)</f>
        <v>0</v>
      </c>
      <c r="BL139" s="20" t="s">
        <v>140</v>
      </c>
      <c r="BM139" s="226" t="s">
        <v>206</v>
      </c>
    </row>
    <row r="140" s="2" customFormat="1">
      <c r="A140" s="41"/>
      <c r="B140" s="42"/>
      <c r="C140" s="43"/>
      <c r="D140" s="228" t="s">
        <v>142</v>
      </c>
      <c r="E140" s="43"/>
      <c r="F140" s="229" t="s">
        <v>207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142</v>
      </c>
      <c r="AU140" s="20" t="s">
        <v>81</v>
      </c>
    </row>
    <row r="141" s="13" customFormat="1">
      <c r="A141" s="13"/>
      <c r="B141" s="233"/>
      <c r="C141" s="234"/>
      <c r="D141" s="235" t="s">
        <v>144</v>
      </c>
      <c r="E141" s="236" t="s">
        <v>19</v>
      </c>
      <c r="F141" s="237" t="s">
        <v>208</v>
      </c>
      <c r="G141" s="234"/>
      <c r="H141" s="238">
        <v>121.77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144</v>
      </c>
      <c r="AU141" s="244" t="s">
        <v>81</v>
      </c>
      <c r="AV141" s="13" t="s">
        <v>81</v>
      </c>
      <c r="AW141" s="13" t="s">
        <v>33</v>
      </c>
      <c r="AX141" s="13" t="s">
        <v>72</v>
      </c>
      <c r="AY141" s="244" t="s">
        <v>133</v>
      </c>
    </row>
    <row r="142" s="15" customFormat="1">
      <c r="A142" s="15"/>
      <c r="B142" s="255"/>
      <c r="C142" s="256"/>
      <c r="D142" s="235" t="s">
        <v>144</v>
      </c>
      <c r="E142" s="257" t="s">
        <v>19</v>
      </c>
      <c r="F142" s="258" t="s">
        <v>165</v>
      </c>
      <c r="G142" s="256"/>
      <c r="H142" s="259">
        <v>121.77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144</v>
      </c>
      <c r="AU142" s="265" t="s">
        <v>81</v>
      </c>
      <c r="AV142" s="15" t="s">
        <v>140</v>
      </c>
      <c r="AW142" s="15" t="s">
        <v>33</v>
      </c>
      <c r="AX142" s="15" t="s">
        <v>72</v>
      </c>
      <c r="AY142" s="265" t="s">
        <v>133</v>
      </c>
    </row>
    <row r="143" s="13" customFormat="1">
      <c r="A143" s="13"/>
      <c r="B143" s="233"/>
      <c r="C143" s="234"/>
      <c r="D143" s="235" t="s">
        <v>144</v>
      </c>
      <c r="E143" s="236" t="s">
        <v>19</v>
      </c>
      <c r="F143" s="237" t="s">
        <v>209</v>
      </c>
      <c r="G143" s="234"/>
      <c r="H143" s="238">
        <v>60.884999999999998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144</v>
      </c>
      <c r="AU143" s="244" t="s">
        <v>81</v>
      </c>
      <c r="AV143" s="13" t="s">
        <v>81</v>
      </c>
      <c r="AW143" s="13" t="s">
        <v>33</v>
      </c>
      <c r="AX143" s="13" t="s">
        <v>79</v>
      </c>
      <c r="AY143" s="244" t="s">
        <v>133</v>
      </c>
    </row>
    <row r="144" s="14" customFormat="1">
      <c r="A144" s="14"/>
      <c r="B144" s="245"/>
      <c r="C144" s="246"/>
      <c r="D144" s="235" t="s">
        <v>144</v>
      </c>
      <c r="E144" s="247" t="s">
        <v>19</v>
      </c>
      <c r="F144" s="248" t="s">
        <v>146</v>
      </c>
      <c r="G144" s="246"/>
      <c r="H144" s="247" t="s">
        <v>19</v>
      </c>
      <c r="I144" s="249"/>
      <c r="J144" s="246"/>
      <c r="K144" s="246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144</v>
      </c>
      <c r="AU144" s="254" t="s">
        <v>81</v>
      </c>
      <c r="AV144" s="14" t="s">
        <v>79</v>
      </c>
      <c r="AW144" s="14" t="s">
        <v>33</v>
      </c>
      <c r="AX144" s="14" t="s">
        <v>72</v>
      </c>
      <c r="AY144" s="254" t="s">
        <v>133</v>
      </c>
    </row>
    <row r="145" s="2" customFormat="1" ht="49.05" customHeight="1">
      <c r="A145" s="41"/>
      <c r="B145" s="42"/>
      <c r="C145" s="215" t="s">
        <v>8</v>
      </c>
      <c r="D145" s="215" t="s">
        <v>135</v>
      </c>
      <c r="E145" s="216" t="s">
        <v>210</v>
      </c>
      <c r="F145" s="217" t="s">
        <v>211</v>
      </c>
      <c r="G145" s="218" t="s">
        <v>205</v>
      </c>
      <c r="H145" s="219">
        <v>60.884999999999998</v>
      </c>
      <c r="I145" s="220"/>
      <c r="J145" s="221">
        <f>ROUND(I145*H145,2)</f>
        <v>0</v>
      </c>
      <c r="K145" s="217" t="s">
        <v>149</v>
      </c>
      <c r="L145" s="47"/>
      <c r="M145" s="222" t="s">
        <v>19</v>
      </c>
      <c r="N145" s="223" t="s">
        <v>43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140</v>
      </c>
      <c r="AT145" s="226" t="s">
        <v>135</v>
      </c>
      <c r="AU145" s="226" t="s">
        <v>81</v>
      </c>
      <c r="AY145" s="20" t="s">
        <v>133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79</v>
      </c>
      <c r="BK145" s="227">
        <f>ROUND(I145*H145,2)</f>
        <v>0</v>
      </c>
      <c r="BL145" s="20" t="s">
        <v>140</v>
      </c>
      <c r="BM145" s="226" t="s">
        <v>212</v>
      </c>
    </row>
    <row r="146" s="2" customFormat="1">
      <c r="A146" s="41"/>
      <c r="B146" s="42"/>
      <c r="C146" s="43"/>
      <c r="D146" s="228" t="s">
        <v>142</v>
      </c>
      <c r="E146" s="43"/>
      <c r="F146" s="229" t="s">
        <v>213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142</v>
      </c>
      <c r="AU146" s="20" t="s">
        <v>81</v>
      </c>
    </row>
    <row r="147" s="13" customFormat="1">
      <c r="A147" s="13"/>
      <c r="B147" s="233"/>
      <c r="C147" s="234"/>
      <c r="D147" s="235" t="s">
        <v>144</v>
      </c>
      <c r="E147" s="236" t="s">
        <v>19</v>
      </c>
      <c r="F147" s="237" t="s">
        <v>208</v>
      </c>
      <c r="G147" s="234"/>
      <c r="H147" s="238">
        <v>121.77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144</v>
      </c>
      <c r="AU147" s="244" t="s">
        <v>81</v>
      </c>
      <c r="AV147" s="13" t="s">
        <v>81</v>
      </c>
      <c r="AW147" s="13" t="s">
        <v>33</v>
      </c>
      <c r="AX147" s="13" t="s">
        <v>72</v>
      </c>
      <c r="AY147" s="244" t="s">
        <v>133</v>
      </c>
    </row>
    <row r="148" s="15" customFormat="1">
      <c r="A148" s="15"/>
      <c r="B148" s="255"/>
      <c r="C148" s="256"/>
      <c r="D148" s="235" t="s">
        <v>144</v>
      </c>
      <c r="E148" s="257" t="s">
        <v>19</v>
      </c>
      <c r="F148" s="258" t="s">
        <v>165</v>
      </c>
      <c r="G148" s="256"/>
      <c r="H148" s="259">
        <v>121.77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144</v>
      </c>
      <c r="AU148" s="265" t="s">
        <v>81</v>
      </c>
      <c r="AV148" s="15" t="s">
        <v>140</v>
      </c>
      <c r="AW148" s="15" t="s">
        <v>33</v>
      </c>
      <c r="AX148" s="15" t="s">
        <v>72</v>
      </c>
      <c r="AY148" s="265" t="s">
        <v>133</v>
      </c>
    </row>
    <row r="149" s="13" customFormat="1">
      <c r="A149" s="13"/>
      <c r="B149" s="233"/>
      <c r="C149" s="234"/>
      <c r="D149" s="235" t="s">
        <v>144</v>
      </c>
      <c r="E149" s="236" t="s">
        <v>19</v>
      </c>
      <c r="F149" s="237" t="s">
        <v>209</v>
      </c>
      <c r="G149" s="234"/>
      <c r="H149" s="238">
        <v>60.884999999999998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144</v>
      </c>
      <c r="AU149" s="244" t="s">
        <v>81</v>
      </c>
      <c r="AV149" s="13" t="s">
        <v>81</v>
      </c>
      <c r="AW149" s="13" t="s">
        <v>33</v>
      </c>
      <c r="AX149" s="13" t="s">
        <v>79</v>
      </c>
      <c r="AY149" s="244" t="s">
        <v>133</v>
      </c>
    </row>
    <row r="150" s="14" customFormat="1">
      <c r="A150" s="14"/>
      <c r="B150" s="245"/>
      <c r="C150" s="246"/>
      <c r="D150" s="235" t="s">
        <v>144</v>
      </c>
      <c r="E150" s="247" t="s">
        <v>19</v>
      </c>
      <c r="F150" s="248" t="s">
        <v>146</v>
      </c>
      <c r="G150" s="246"/>
      <c r="H150" s="247" t="s">
        <v>19</v>
      </c>
      <c r="I150" s="249"/>
      <c r="J150" s="246"/>
      <c r="K150" s="246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144</v>
      </c>
      <c r="AU150" s="254" t="s">
        <v>81</v>
      </c>
      <c r="AV150" s="14" t="s">
        <v>79</v>
      </c>
      <c r="AW150" s="14" t="s">
        <v>33</v>
      </c>
      <c r="AX150" s="14" t="s">
        <v>72</v>
      </c>
      <c r="AY150" s="254" t="s">
        <v>133</v>
      </c>
    </row>
    <row r="151" s="2" customFormat="1" ht="37.8" customHeight="1">
      <c r="A151" s="41"/>
      <c r="B151" s="42"/>
      <c r="C151" s="215" t="s">
        <v>214</v>
      </c>
      <c r="D151" s="215" t="s">
        <v>135</v>
      </c>
      <c r="E151" s="216" t="s">
        <v>215</v>
      </c>
      <c r="F151" s="217" t="s">
        <v>216</v>
      </c>
      <c r="G151" s="218" t="s">
        <v>205</v>
      </c>
      <c r="H151" s="219">
        <v>18.265999999999998</v>
      </c>
      <c r="I151" s="220"/>
      <c r="J151" s="221">
        <f>ROUND(I151*H151,2)</f>
        <v>0</v>
      </c>
      <c r="K151" s="217" t="s">
        <v>149</v>
      </c>
      <c r="L151" s="47"/>
      <c r="M151" s="222" t="s">
        <v>19</v>
      </c>
      <c r="N151" s="223" t="s">
        <v>43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140</v>
      </c>
      <c r="AT151" s="226" t="s">
        <v>135</v>
      </c>
      <c r="AU151" s="226" t="s">
        <v>81</v>
      </c>
      <c r="AY151" s="20" t="s">
        <v>133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140</v>
      </c>
      <c r="BM151" s="226" t="s">
        <v>217</v>
      </c>
    </row>
    <row r="152" s="2" customFormat="1">
      <c r="A152" s="41"/>
      <c r="B152" s="42"/>
      <c r="C152" s="43"/>
      <c r="D152" s="228" t="s">
        <v>142</v>
      </c>
      <c r="E152" s="43"/>
      <c r="F152" s="229" t="s">
        <v>218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142</v>
      </c>
      <c r="AU152" s="20" t="s">
        <v>81</v>
      </c>
    </row>
    <row r="153" s="13" customFormat="1">
      <c r="A153" s="13"/>
      <c r="B153" s="233"/>
      <c r="C153" s="234"/>
      <c r="D153" s="235" t="s">
        <v>144</v>
      </c>
      <c r="E153" s="236" t="s">
        <v>19</v>
      </c>
      <c r="F153" s="237" t="s">
        <v>219</v>
      </c>
      <c r="G153" s="234"/>
      <c r="H153" s="238">
        <v>18.265999999999998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144</v>
      </c>
      <c r="AU153" s="244" t="s">
        <v>81</v>
      </c>
      <c r="AV153" s="13" t="s">
        <v>81</v>
      </c>
      <c r="AW153" s="13" t="s">
        <v>33</v>
      </c>
      <c r="AX153" s="13" t="s">
        <v>79</v>
      </c>
      <c r="AY153" s="244" t="s">
        <v>133</v>
      </c>
    </row>
    <row r="154" s="2" customFormat="1" ht="37.8" customHeight="1">
      <c r="A154" s="41"/>
      <c r="B154" s="42"/>
      <c r="C154" s="215" t="s">
        <v>220</v>
      </c>
      <c r="D154" s="215" t="s">
        <v>135</v>
      </c>
      <c r="E154" s="216" t="s">
        <v>221</v>
      </c>
      <c r="F154" s="217" t="s">
        <v>222</v>
      </c>
      <c r="G154" s="218" t="s">
        <v>138</v>
      </c>
      <c r="H154" s="219">
        <v>270.60000000000002</v>
      </c>
      <c r="I154" s="220"/>
      <c r="J154" s="221">
        <f>ROUND(I154*H154,2)</f>
        <v>0</v>
      </c>
      <c r="K154" s="217" t="s">
        <v>149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0.00084000000000000003</v>
      </c>
      <c r="R154" s="224">
        <f>Q154*H154</f>
        <v>0.22730400000000003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140</v>
      </c>
      <c r="AT154" s="226" t="s">
        <v>135</v>
      </c>
      <c r="AU154" s="226" t="s">
        <v>81</v>
      </c>
      <c r="AY154" s="20" t="s">
        <v>133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140</v>
      </c>
      <c r="BM154" s="226" t="s">
        <v>223</v>
      </c>
    </row>
    <row r="155" s="2" customFormat="1">
      <c r="A155" s="41"/>
      <c r="B155" s="42"/>
      <c r="C155" s="43"/>
      <c r="D155" s="228" t="s">
        <v>142</v>
      </c>
      <c r="E155" s="43"/>
      <c r="F155" s="229" t="s">
        <v>224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142</v>
      </c>
      <c r="AU155" s="20" t="s">
        <v>81</v>
      </c>
    </row>
    <row r="156" s="13" customFormat="1">
      <c r="A156" s="13"/>
      <c r="B156" s="233"/>
      <c r="C156" s="234"/>
      <c r="D156" s="235" t="s">
        <v>144</v>
      </c>
      <c r="E156" s="236" t="s">
        <v>19</v>
      </c>
      <c r="F156" s="237" t="s">
        <v>225</v>
      </c>
      <c r="G156" s="234"/>
      <c r="H156" s="238">
        <v>270.60000000000002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144</v>
      </c>
      <c r="AU156" s="244" t="s">
        <v>81</v>
      </c>
      <c r="AV156" s="13" t="s">
        <v>81</v>
      </c>
      <c r="AW156" s="13" t="s">
        <v>33</v>
      </c>
      <c r="AX156" s="13" t="s">
        <v>79</v>
      </c>
      <c r="AY156" s="244" t="s">
        <v>133</v>
      </c>
    </row>
    <row r="157" s="14" customFormat="1">
      <c r="A157" s="14"/>
      <c r="B157" s="245"/>
      <c r="C157" s="246"/>
      <c r="D157" s="235" t="s">
        <v>144</v>
      </c>
      <c r="E157" s="247" t="s">
        <v>19</v>
      </c>
      <c r="F157" s="248" t="s">
        <v>146</v>
      </c>
      <c r="G157" s="246"/>
      <c r="H157" s="247" t="s">
        <v>19</v>
      </c>
      <c r="I157" s="249"/>
      <c r="J157" s="246"/>
      <c r="K157" s="246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144</v>
      </c>
      <c r="AU157" s="254" t="s">
        <v>81</v>
      </c>
      <c r="AV157" s="14" t="s">
        <v>79</v>
      </c>
      <c r="AW157" s="14" t="s">
        <v>33</v>
      </c>
      <c r="AX157" s="14" t="s">
        <v>72</v>
      </c>
      <c r="AY157" s="254" t="s">
        <v>133</v>
      </c>
    </row>
    <row r="158" s="2" customFormat="1" ht="44.25" customHeight="1">
      <c r="A158" s="41"/>
      <c r="B158" s="42"/>
      <c r="C158" s="215" t="s">
        <v>226</v>
      </c>
      <c r="D158" s="215" t="s">
        <v>135</v>
      </c>
      <c r="E158" s="216" t="s">
        <v>227</v>
      </c>
      <c r="F158" s="217" t="s">
        <v>228</v>
      </c>
      <c r="G158" s="218" t="s">
        <v>138</v>
      </c>
      <c r="H158" s="219">
        <v>270.60000000000002</v>
      </c>
      <c r="I158" s="220"/>
      <c r="J158" s="221">
        <f>ROUND(I158*H158,2)</f>
        <v>0</v>
      </c>
      <c r="K158" s="217" t="s">
        <v>149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140</v>
      </c>
      <c r="AT158" s="226" t="s">
        <v>135</v>
      </c>
      <c r="AU158" s="226" t="s">
        <v>81</v>
      </c>
      <c r="AY158" s="20" t="s">
        <v>133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140</v>
      </c>
      <c r="BM158" s="226" t="s">
        <v>229</v>
      </c>
    </row>
    <row r="159" s="2" customFormat="1">
      <c r="A159" s="41"/>
      <c r="B159" s="42"/>
      <c r="C159" s="43"/>
      <c r="D159" s="228" t="s">
        <v>142</v>
      </c>
      <c r="E159" s="43"/>
      <c r="F159" s="229" t="s">
        <v>230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142</v>
      </c>
      <c r="AU159" s="20" t="s">
        <v>81</v>
      </c>
    </row>
    <row r="160" s="2" customFormat="1" ht="62.7" customHeight="1">
      <c r="A160" s="41"/>
      <c r="B160" s="42"/>
      <c r="C160" s="215" t="s">
        <v>231</v>
      </c>
      <c r="D160" s="215" t="s">
        <v>135</v>
      </c>
      <c r="E160" s="216" t="s">
        <v>232</v>
      </c>
      <c r="F160" s="217" t="s">
        <v>233</v>
      </c>
      <c r="G160" s="218" t="s">
        <v>205</v>
      </c>
      <c r="H160" s="219">
        <v>88.560000000000002</v>
      </c>
      <c r="I160" s="220"/>
      <c r="J160" s="221">
        <f>ROUND(I160*H160,2)</f>
        <v>0</v>
      </c>
      <c r="K160" s="217" t="s">
        <v>139</v>
      </c>
      <c r="L160" s="47"/>
      <c r="M160" s="222" t="s">
        <v>19</v>
      </c>
      <c r="N160" s="223" t="s">
        <v>43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140</v>
      </c>
      <c r="AT160" s="226" t="s">
        <v>135</v>
      </c>
      <c r="AU160" s="226" t="s">
        <v>81</v>
      </c>
      <c r="AY160" s="20" t="s">
        <v>133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79</v>
      </c>
      <c r="BK160" s="227">
        <f>ROUND(I160*H160,2)</f>
        <v>0</v>
      </c>
      <c r="BL160" s="20" t="s">
        <v>140</v>
      </c>
      <c r="BM160" s="226" t="s">
        <v>234</v>
      </c>
    </row>
    <row r="161" s="2" customFormat="1">
      <c r="A161" s="41"/>
      <c r="B161" s="42"/>
      <c r="C161" s="43"/>
      <c r="D161" s="228" t="s">
        <v>142</v>
      </c>
      <c r="E161" s="43"/>
      <c r="F161" s="229" t="s">
        <v>235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142</v>
      </c>
      <c r="AU161" s="20" t="s">
        <v>81</v>
      </c>
    </row>
    <row r="162" s="14" customFormat="1">
      <c r="A162" s="14"/>
      <c r="B162" s="245"/>
      <c r="C162" s="246"/>
      <c r="D162" s="235" t="s">
        <v>144</v>
      </c>
      <c r="E162" s="247" t="s">
        <v>19</v>
      </c>
      <c r="F162" s="248" t="s">
        <v>236</v>
      </c>
      <c r="G162" s="246"/>
      <c r="H162" s="247" t="s">
        <v>19</v>
      </c>
      <c r="I162" s="249"/>
      <c r="J162" s="246"/>
      <c r="K162" s="246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144</v>
      </c>
      <c r="AU162" s="254" t="s">
        <v>81</v>
      </c>
      <c r="AV162" s="14" t="s">
        <v>79</v>
      </c>
      <c r="AW162" s="14" t="s">
        <v>33</v>
      </c>
      <c r="AX162" s="14" t="s">
        <v>72</v>
      </c>
      <c r="AY162" s="254" t="s">
        <v>133</v>
      </c>
    </row>
    <row r="163" s="13" customFormat="1">
      <c r="A163" s="13"/>
      <c r="B163" s="233"/>
      <c r="C163" s="234"/>
      <c r="D163" s="235" t="s">
        <v>144</v>
      </c>
      <c r="E163" s="236" t="s">
        <v>19</v>
      </c>
      <c r="F163" s="237" t="s">
        <v>237</v>
      </c>
      <c r="G163" s="234"/>
      <c r="H163" s="238">
        <v>88.560000000000002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144</v>
      </c>
      <c r="AU163" s="244" t="s">
        <v>81</v>
      </c>
      <c r="AV163" s="13" t="s">
        <v>81</v>
      </c>
      <c r="AW163" s="13" t="s">
        <v>33</v>
      </c>
      <c r="AX163" s="13" t="s">
        <v>79</v>
      </c>
      <c r="AY163" s="244" t="s">
        <v>133</v>
      </c>
    </row>
    <row r="164" s="2" customFormat="1" ht="62.7" customHeight="1">
      <c r="A164" s="41"/>
      <c r="B164" s="42"/>
      <c r="C164" s="215" t="s">
        <v>238</v>
      </c>
      <c r="D164" s="215" t="s">
        <v>135</v>
      </c>
      <c r="E164" s="216" t="s">
        <v>239</v>
      </c>
      <c r="F164" s="217" t="s">
        <v>240</v>
      </c>
      <c r="G164" s="218" t="s">
        <v>205</v>
      </c>
      <c r="H164" s="219">
        <v>77.489999999999995</v>
      </c>
      <c r="I164" s="220"/>
      <c r="J164" s="221">
        <f>ROUND(I164*H164,2)</f>
        <v>0</v>
      </c>
      <c r="K164" s="217" t="s">
        <v>149</v>
      </c>
      <c r="L164" s="47"/>
      <c r="M164" s="222" t="s">
        <v>19</v>
      </c>
      <c r="N164" s="223" t="s">
        <v>43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140</v>
      </c>
      <c r="AT164" s="226" t="s">
        <v>135</v>
      </c>
      <c r="AU164" s="226" t="s">
        <v>81</v>
      </c>
      <c r="AY164" s="20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79</v>
      </c>
      <c r="BK164" s="227">
        <f>ROUND(I164*H164,2)</f>
        <v>0</v>
      </c>
      <c r="BL164" s="20" t="s">
        <v>140</v>
      </c>
      <c r="BM164" s="226" t="s">
        <v>241</v>
      </c>
    </row>
    <row r="165" s="2" customFormat="1">
      <c r="A165" s="41"/>
      <c r="B165" s="42"/>
      <c r="C165" s="43"/>
      <c r="D165" s="228" t="s">
        <v>142</v>
      </c>
      <c r="E165" s="43"/>
      <c r="F165" s="229" t="s">
        <v>242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142</v>
      </c>
      <c r="AU165" s="20" t="s">
        <v>81</v>
      </c>
    </row>
    <row r="166" s="13" customFormat="1">
      <c r="A166" s="13"/>
      <c r="B166" s="233"/>
      <c r="C166" s="234"/>
      <c r="D166" s="235" t="s">
        <v>144</v>
      </c>
      <c r="E166" s="236" t="s">
        <v>19</v>
      </c>
      <c r="F166" s="237" t="s">
        <v>243</v>
      </c>
      <c r="G166" s="234"/>
      <c r="H166" s="238">
        <v>33.210000000000001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144</v>
      </c>
      <c r="AU166" s="244" t="s">
        <v>81</v>
      </c>
      <c r="AV166" s="13" t="s">
        <v>81</v>
      </c>
      <c r="AW166" s="13" t="s">
        <v>33</v>
      </c>
      <c r="AX166" s="13" t="s">
        <v>72</v>
      </c>
      <c r="AY166" s="244" t="s">
        <v>133</v>
      </c>
    </row>
    <row r="167" s="13" customFormat="1">
      <c r="A167" s="13"/>
      <c r="B167" s="233"/>
      <c r="C167" s="234"/>
      <c r="D167" s="235" t="s">
        <v>144</v>
      </c>
      <c r="E167" s="236" t="s">
        <v>19</v>
      </c>
      <c r="F167" s="237" t="s">
        <v>244</v>
      </c>
      <c r="G167" s="234"/>
      <c r="H167" s="238">
        <v>44.280000000000001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144</v>
      </c>
      <c r="AU167" s="244" t="s">
        <v>81</v>
      </c>
      <c r="AV167" s="13" t="s">
        <v>81</v>
      </c>
      <c r="AW167" s="13" t="s">
        <v>33</v>
      </c>
      <c r="AX167" s="13" t="s">
        <v>72</v>
      </c>
      <c r="AY167" s="244" t="s">
        <v>133</v>
      </c>
    </row>
    <row r="168" s="15" customFormat="1">
      <c r="A168" s="15"/>
      <c r="B168" s="255"/>
      <c r="C168" s="256"/>
      <c r="D168" s="235" t="s">
        <v>144</v>
      </c>
      <c r="E168" s="257" t="s">
        <v>19</v>
      </c>
      <c r="F168" s="258" t="s">
        <v>165</v>
      </c>
      <c r="G168" s="256"/>
      <c r="H168" s="259">
        <v>77.489999999999995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144</v>
      </c>
      <c r="AU168" s="265" t="s">
        <v>81</v>
      </c>
      <c r="AV168" s="15" t="s">
        <v>140</v>
      </c>
      <c r="AW168" s="15" t="s">
        <v>33</v>
      </c>
      <c r="AX168" s="15" t="s">
        <v>79</v>
      </c>
      <c r="AY168" s="265" t="s">
        <v>133</v>
      </c>
    </row>
    <row r="169" s="14" customFormat="1">
      <c r="A169" s="14"/>
      <c r="B169" s="245"/>
      <c r="C169" s="246"/>
      <c r="D169" s="235" t="s">
        <v>144</v>
      </c>
      <c r="E169" s="247" t="s">
        <v>19</v>
      </c>
      <c r="F169" s="248" t="s">
        <v>146</v>
      </c>
      <c r="G169" s="246"/>
      <c r="H169" s="247" t="s">
        <v>19</v>
      </c>
      <c r="I169" s="249"/>
      <c r="J169" s="246"/>
      <c r="K169" s="246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144</v>
      </c>
      <c r="AU169" s="254" t="s">
        <v>81</v>
      </c>
      <c r="AV169" s="14" t="s">
        <v>79</v>
      </c>
      <c r="AW169" s="14" t="s">
        <v>33</v>
      </c>
      <c r="AX169" s="14" t="s">
        <v>72</v>
      </c>
      <c r="AY169" s="254" t="s">
        <v>133</v>
      </c>
    </row>
    <row r="170" s="2" customFormat="1" ht="44.25" customHeight="1">
      <c r="A170" s="41"/>
      <c r="B170" s="42"/>
      <c r="C170" s="215" t="s">
        <v>245</v>
      </c>
      <c r="D170" s="215" t="s">
        <v>135</v>
      </c>
      <c r="E170" s="216" t="s">
        <v>246</v>
      </c>
      <c r="F170" s="217" t="s">
        <v>247</v>
      </c>
      <c r="G170" s="218" t="s">
        <v>205</v>
      </c>
      <c r="H170" s="219">
        <v>44.280000000000001</v>
      </c>
      <c r="I170" s="220"/>
      <c r="J170" s="221">
        <f>ROUND(I170*H170,2)</f>
        <v>0</v>
      </c>
      <c r="K170" s="217" t="s">
        <v>139</v>
      </c>
      <c r="L170" s="47"/>
      <c r="M170" s="222" t="s">
        <v>19</v>
      </c>
      <c r="N170" s="223" t="s">
        <v>43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140</v>
      </c>
      <c r="AT170" s="226" t="s">
        <v>135</v>
      </c>
      <c r="AU170" s="226" t="s">
        <v>81</v>
      </c>
      <c r="AY170" s="20" t="s">
        <v>133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79</v>
      </c>
      <c r="BK170" s="227">
        <f>ROUND(I170*H170,2)</f>
        <v>0</v>
      </c>
      <c r="BL170" s="20" t="s">
        <v>140</v>
      </c>
      <c r="BM170" s="226" t="s">
        <v>248</v>
      </c>
    </row>
    <row r="171" s="2" customFormat="1">
      <c r="A171" s="41"/>
      <c r="B171" s="42"/>
      <c r="C171" s="43"/>
      <c r="D171" s="228" t="s">
        <v>142</v>
      </c>
      <c r="E171" s="43"/>
      <c r="F171" s="229" t="s">
        <v>249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142</v>
      </c>
      <c r="AU171" s="20" t="s">
        <v>81</v>
      </c>
    </row>
    <row r="172" s="14" customFormat="1">
      <c r="A172" s="14"/>
      <c r="B172" s="245"/>
      <c r="C172" s="246"/>
      <c r="D172" s="235" t="s">
        <v>144</v>
      </c>
      <c r="E172" s="247" t="s">
        <v>19</v>
      </c>
      <c r="F172" s="248" t="s">
        <v>236</v>
      </c>
      <c r="G172" s="246"/>
      <c r="H172" s="247" t="s">
        <v>19</v>
      </c>
      <c r="I172" s="249"/>
      <c r="J172" s="246"/>
      <c r="K172" s="246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144</v>
      </c>
      <c r="AU172" s="254" t="s">
        <v>81</v>
      </c>
      <c r="AV172" s="14" t="s">
        <v>79</v>
      </c>
      <c r="AW172" s="14" t="s">
        <v>33</v>
      </c>
      <c r="AX172" s="14" t="s">
        <v>72</v>
      </c>
      <c r="AY172" s="254" t="s">
        <v>133</v>
      </c>
    </row>
    <row r="173" s="13" customFormat="1">
      <c r="A173" s="13"/>
      <c r="B173" s="233"/>
      <c r="C173" s="234"/>
      <c r="D173" s="235" t="s">
        <v>144</v>
      </c>
      <c r="E173" s="236" t="s">
        <v>19</v>
      </c>
      <c r="F173" s="237" t="s">
        <v>244</v>
      </c>
      <c r="G173" s="234"/>
      <c r="H173" s="238">
        <v>44.280000000000001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144</v>
      </c>
      <c r="AU173" s="244" t="s">
        <v>81</v>
      </c>
      <c r="AV173" s="13" t="s">
        <v>81</v>
      </c>
      <c r="AW173" s="13" t="s">
        <v>33</v>
      </c>
      <c r="AX173" s="13" t="s">
        <v>79</v>
      </c>
      <c r="AY173" s="244" t="s">
        <v>133</v>
      </c>
    </row>
    <row r="174" s="2" customFormat="1" ht="37.8" customHeight="1">
      <c r="A174" s="41"/>
      <c r="B174" s="42"/>
      <c r="C174" s="215" t="s">
        <v>250</v>
      </c>
      <c r="D174" s="215" t="s">
        <v>135</v>
      </c>
      <c r="E174" s="216" t="s">
        <v>251</v>
      </c>
      <c r="F174" s="217" t="s">
        <v>252</v>
      </c>
      <c r="G174" s="218" t="s">
        <v>253</v>
      </c>
      <c r="H174" s="219">
        <v>139.482</v>
      </c>
      <c r="I174" s="220"/>
      <c r="J174" s="221">
        <f>ROUND(I174*H174,2)</f>
        <v>0</v>
      </c>
      <c r="K174" s="217" t="s">
        <v>149</v>
      </c>
      <c r="L174" s="47"/>
      <c r="M174" s="222" t="s">
        <v>19</v>
      </c>
      <c r="N174" s="223" t="s">
        <v>43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140</v>
      </c>
      <c r="AT174" s="226" t="s">
        <v>135</v>
      </c>
      <c r="AU174" s="226" t="s">
        <v>81</v>
      </c>
      <c r="AY174" s="20" t="s">
        <v>133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79</v>
      </c>
      <c r="BK174" s="227">
        <f>ROUND(I174*H174,2)</f>
        <v>0</v>
      </c>
      <c r="BL174" s="20" t="s">
        <v>140</v>
      </c>
      <c r="BM174" s="226" t="s">
        <v>254</v>
      </c>
    </row>
    <row r="175" s="2" customFormat="1">
      <c r="A175" s="41"/>
      <c r="B175" s="42"/>
      <c r="C175" s="43"/>
      <c r="D175" s="228" t="s">
        <v>142</v>
      </c>
      <c r="E175" s="43"/>
      <c r="F175" s="229" t="s">
        <v>255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142</v>
      </c>
      <c r="AU175" s="20" t="s">
        <v>81</v>
      </c>
    </row>
    <row r="176" s="13" customFormat="1">
      <c r="A176" s="13"/>
      <c r="B176" s="233"/>
      <c r="C176" s="234"/>
      <c r="D176" s="235" t="s">
        <v>144</v>
      </c>
      <c r="E176" s="236" t="s">
        <v>19</v>
      </c>
      <c r="F176" s="237" t="s">
        <v>256</v>
      </c>
      <c r="G176" s="234"/>
      <c r="H176" s="238">
        <v>139.482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144</v>
      </c>
      <c r="AU176" s="244" t="s">
        <v>81</v>
      </c>
      <c r="AV176" s="13" t="s">
        <v>81</v>
      </c>
      <c r="AW176" s="13" t="s">
        <v>33</v>
      </c>
      <c r="AX176" s="13" t="s">
        <v>79</v>
      </c>
      <c r="AY176" s="244" t="s">
        <v>133</v>
      </c>
    </row>
    <row r="177" s="2" customFormat="1" ht="37.8" customHeight="1">
      <c r="A177" s="41"/>
      <c r="B177" s="42"/>
      <c r="C177" s="215" t="s">
        <v>257</v>
      </c>
      <c r="D177" s="215" t="s">
        <v>135</v>
      </c>
      <c r="E177" s="216" t="s">
        <v>258</v>
      </c>
      <c r="F177" s="217" t="s">
        <v>259</v>
      </c>
      <c r="G177" s="218" t="s">
        <v>205</v>
      </c>
      <c r="H177" s="219">
        <v>77.489999999999995</v>
      </c>
      <c r="I177" s="220"/>
      <c r="J177" s="221">
        <f>ROUND(I177*H177,2)</f>
        <v>0</v>
      </c>
      <c r="K177" s="217" t="s">
        <v>149</v>
      </c>
      <c r="L177" s="47"/>
      <c r="M177" s="222" t="s">
        <v>19</v>
      </c>
      <c r="N177" s="223" t="s">
        <v>43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140</v>
      </c>
      <c r="AT177" s="226" t="s">
        <v>135</v>
      </c>
      <c r="AU177" s="226" t="s">
        <v>81</v>
      </c>
      <c r="AY177" s="20" t="s">
        <v>133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79</v>
      </c>
      <c r="BK177" s="227">
        <f>ROUND(I177*H177,2)</f>
        <v>0</v>
      </c>
      <c r="BL177" s="20" t="s">
        <v>140</v>
      </c>
      <c r="BM177" s="226" t="s">
        <v>260</v>
      </c>
    </row>
    <row r="178" s="2" customFormat="1">
      <c r="A178" s="41"/>
      <c r="B178" s="42"/>
      <c r="C178" s="43"/>
      <c r="D178" s="228" t="s">
        <v>142</v>
      </c>
      <c r="E178" s="43"/>
      <c r="F178" s="229" t="s">
        <v>261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142</v>
      </c>
      <c r="AU178" s="20" t="s">
        <v>81</v>
      </c>
    </row>
    <row r="179" s="2" customFormat="1" ht="44.25" customHeight="1">
      <c r="A179" s="41"/>
      <c r="B179" s="42"/>
      <c r="C179" s="215" t="s">
        <v>7</v>
      </c>
      <c r="D179" s="215" t="s">
        <v>135</v>
      </c>
      <c r="E179" s="216" t="s">
        <v>262</v>
      </c>
      <c r="F179" s="217" t="s">
        <v>263</v>
      </c>
      <c r="G179" s="218" t="s">
        <v>205</v>
      </c>
      <c r="H179" s="219">
        <v>88.560000000000002</v>
      </c>
      <c r="I179" s="220"/>
      <c r="J179" s="221">
        <f>ROUND(I179*H179,2)</f>
        <v>0</v>
      </c>
      <c r="K179" s="217" t="s">
        <v>149</v>
      </c>
      <c r="L179" s="47"/>
      <c r="M179" s="222" t="s">
        <v>19</v>
      </c>
      <c r="N179" s="223" t="s">
        <v>43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140</v>
      </c>
      <c r="AT179" s="226" t="s">
        <v>135</v>
      </c>
      <c r="AU179" s="226" t="s">
        <v>81</v>
      </c>
      <c r="AY179" s="20" t="s">
        <v>133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79</v>
      </c>
      <c r="BK179" s="227">
        <f>ROUND(I179*H179,2)</f>
        <v>0</v>
      </c>
      <c r="BL179" s="20" t="s">
        <v>140</v>
      </c>
      <c r="BM179" s="226" t="s">
        <v>264</v>
      </c>
    </row>
    <row r="180" s="2" customFormat="1">
      <c r="A180" s="41"/>
      <c r="B180" s="42"/>
      <c r="C180" s="43"/>
      <c r="D180" s="228" t="s">
        <v>142</v>
      </c>
      <c r="E180" s="43"/>
      <c r="F180" s="229" t="s">
        <v>265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142</v>
      </c>
      <c r="AU180" s="20" t="s">
        <v>81</v>
      </c>
    </row>
    <row r="181" s="13" customFormat="1">
      <c r="A181" s="13"/>
      <c r="B181" s="233"/>
      <c r="C181" s="234"/>
      <c r="D181" s="235" t="s">
        <v>144</v>
      </c>
      <c r="E181" s="236" t="s">
        <v>19</v>
      </c>
      <c r="F181" s="237" t="s">
        <v>266</v>
      </c>
      <c r="G181" s="234"/>
      <c r="H181" s="238">
        <v>88.560000000000002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144</v>
      </c>
      <c r="AU181" s="244" t="s">
        <v>81</v>
      </c>
      <c r="AV181" s="13" t="s">
        <v>81</v>
      </c>
      <c r="AW181" s="13" t="s">
        <v>33</v>
      </c>
      <c r="AX181" s="13" t="s">
        <v>79</v>
      </c>
      <c r="AY181" s="244" t="s">
        <v>133</v>
      </c>
    </row>
    <row r="182" s="14" customFormat="1">
      <c r="A182" s="14"/>
      <c r="B182" s="245"/>
      <c r="C182" s="246"/>
      <c r="D182" s="235" t="s">
        <v>144</v>
      </c>
      <c r="E182" s="247" t="s">
        <v>19</v>
      </c>
      <c r="F182" s="248" t="s">
        <v>146</v>
      </c>
      <c r="G182" s="246"/>
      <c r="H182" s="247" t="s">
        <v>19</v>
      </c>
      <c r="I182" s="249"/>
      <c r="J182" s="246"/>
      <c r="K182" s="246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144</v>
      </c>
      <c r="AU182" s="254" t="s">
        <v>81</v>
      </c>
      <c r="AV182" s="14" t="s">
        <v>79</v>
      </c>
      <c r="AW182" s="14" t="s">
        <v>33</v>
      </c>
      <c r="AX182" s="14" t="s">
        <v>72</v>
      </c>
      <c r="AY182" s="254" t="s">
        <v>133</v>
      </c>
    </row>
    <row r="183" s="2" customFormat="1" ht="16.5" customHeight="1">
      <c r="A183" s="41"/>
      <c r="B183" s="42"/>
      <c r="C183" s="267" t="s">
        <v>267</v>
      </c>
      <c r="D183" s="267" t="s">
        <v>268</v>
      </c>
      <c r="E183" s="268" t="s">
        <v>269</v>
      </c>
      <c r="F183" s="269" t="s">
        <v>270</v>
      </c>
      <c r="G183" s="270" t="s">
        <v>253</v>
      </c>
      <c r="H183" s="271">
        <v>88.560000000000002</v>
      </c>
      <c r="I183" s="272"/>
      <c r="J183" s="273">
        <f>ROUND(I183*H183,2)</f>
        <v>0</v>
      </c>
      <c r="K183" s="269" t="s">
        <v>149</v>
      </c>
      <c r="L183" s="274"/>
      <c r="M183" s="275" t="s">
        <v>19</v>
      </c>
      <c r="N183" s="276" t="s">
        <v>43</v>
      </c>
      <c r="O183" s="87"/>
      <c r="P183" s="224">
        <f>O183*H183</f>
        <v>0</v>
      </c>
      <c r="Q183" s="224">
        <v>1</v>
      </c>
      <c r="R183" s="224">
        <f>Q183*H183</f>
        <v>88.560000000000002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186</v>
      </c>
      <c r="AT183" s="226" t="s">
        <v>268</v>
      </c>
      <c r="AU183" s="226" t="s">
        <v>81</v>
      </c>
      <c r="AY183" s="20" t="s">
        <v>133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79</v>
      </c>
      <c r="BK183" s="227">
        <f>ROUND(I183*H183,2)</f>
        <v>0</v>
      </c>
      <c r="BL183" s="20" t="s">
        <v>140</v>
      </c>
      <c r="BM183" s="226" t="s">
        <v>271</v>
      </c>
    </row>
    <row r="184" s="14" customFormat="1">
      <c r="A184" s="14"/>
      <c r="B184" s="245"/>
      <c r="C184" s="246"/>
      <c r="D184" s="235" t="s">
        <v>144</v>
      </c>
      <c r="E184" s="247" t="s">
        <v>19</v>
      </c>
      <c r="F184" s="248" t="s">
        <v>272</v>
      </c>
      <c r="G184" s="246"/>
      <c r="H184" s="247" t="s">
        <v>19</v>
      </c>
      <c r="I184" s="249"/>
      <c r="J184" s="246"/>
      <c r="K184" s="246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144</v>
      </c>
      <c r="AU184" s="254" t="s">
        <v>81</v>
      </c>
      <c r="AV184" s="14" t="s">
        <v>79</v>
      </c>
      <c r="AW184" s="14" t="s">
        <v>33</v>
      </c>
      <c r="AX184" s="14" t="s">
        <v>72</v>
      </c>
      <c r="AY184" s="254" t="s">
        <v>133</v>
      </c>
    </row>
    <row r="185" s="13" customFormat="1">
      <c r="A185" s="13"/>
      <c r="B185" s="233"/>
      <c r="C185" s="234"/>
      <c r="D185" s="235" t="s">
        <v>144</v>
      </c>
      <c r="E185" s="236" t="s">
        <v>19</v>
      </c>
      <c r="F185" s="237" t="s">
        <v>273</v>
      </c>
      <c r="G185" s="234"/>
      <c r="H185" s="238">
        <v>88.560000000000002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144</v>
      </c>
      <c r="AU185" s="244" t="s">
        <v>81</v>
      </c>
      <c r="AV185" s="13" t="s">
        <v>81</v>
      </c>
      <c r="AW185" s="13" t="s">
        <v>33</v>
      </c>
      <c r="AX185" s="13" t="s">
        <v>79</v>
      </c>
      <c r="AY185" s="244" t="s">
        <v>133</v>
      </c>
    </row>
    <row r="186" s="2" customFormat="1" ht="66.75" customHeight="1">
      <c r="A186" s="41"/>
      <c r="B186" s="42"/>
      <c r="C186" s="215" t="s">
        <v>274</v>
      </c>
      <c r="D186" s="215" t="s">
        <v>135</v>
      </c>
      <c r="E186" s="216" t="s">
        <v>275</v>
      </c>
      <c r="F186" s="217" t="s">
        <v>276</v>
      </c>
      <c r="G186" s="218" t="s">
        <v>205</v>
      </c>
      <c r="H186" s="219">
        <v>22.140000000000001</v>
      </c>
      <c r="I186" s="220"/>
      <c r="J186" s="221">
        <f>ROUND(I186*H186,2)</f>
        <v>0</v>
      </c>
      <c r="K186" s="217" t="s">
        <v>149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140</v>
      </c>
      <c r="AT186" s="226" t="s">
        <v>135</v>
      </c>
      <c r="AU186" s="226" t="s">
        <v>81</v>
      </c>
      <c r="AY186" s="20" t="s">
        <v>133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79</v>
      </c>
      <c r="BK186" s="227">
        <f>ROUND(I186*H186,2)</f>
        <v>0</v>
      </c>
      <c r="BL186" s="20" t="s">
        <v>140</v>
      </c>
      <c r="BM186" s="226" t="s">
        <v>277</v>
      </c>
    </row>
    <row r="187" s="2" customFormat="1">
      <c r="A187" s="41"/>
      <c r="B187" s="42"/>
      <c r="C187" s="43"/>
      <c r="D187" s="228" t="s">
        <v>142</v>
      </c>
      <c r="E187" s="43"/>
      <c r="F187" s="229" t="s">
        <v>278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142</v>
      </c>
      <c r="AU187" s="20" t="s">
        <v>81</v>
      </c>
    </row>
    <row r="188" s="13" customFormat="1">
      <c r="A188" s="13"/>
      <c r="B188" s="233"/>
      <c r="C188" s="234"/>
      <c r="D188" s="235" t="s">
        <v>144</v>
      </c>
      <c r="E188" s="236" t="s">
        <v>19</v>
      </c>
      <c r="F188" s="237" t="s">
        <v>279</v>
      </c>
      <c r="G188" s="234"/>
      <c r="H188" s="238">
        <v>22.140000000000001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144</v>
      </c>
      <c r="AU188" s="244" t="s">
        <v>81</v>
      </c>
      <c r="AV188" s="13" t="s">
        <v>81</v>
      </c>
      <c r="AW188" s="13" t="s">
        <v>33</v>
      </c>
      <c r="AX188" s="13" t="s">
        <v>79</v>
      </c>
      <c r="AY188" s="244" t="s">
        <v>133</v>
      </c>
    </row>
    <row r="189" s="14" customFormat="1">
      <c r="A189" s="14"/>
      <c r="B189" s="245"/>
      <c r="C189" s="246"/>
      <c r="D189" s="235" t="s">
        <v>144</v>
      </c>
      <c r="E189" s="247" t="s">
        <v>19</v>
      </c>
      <c r="F189" s="248" t="s">
        <v>146</v>
      </c>
      <c r="G189" s="246"/>
      <c r="H189" s="247" t="s">
        <v>19</v>
      </c>
      <c r="I189" s="249"/>
      <c r="J189" s="246"/>
      <c r="K189" s="246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144</v>
      </c>
      <c r="AU189" s="254" t="s">
        <v>81</v>
      </c>
      <c r="AV189" s="14" t="s">
        <v>79</v>
      </c>
      <c r="AW189" s="14" t="s">
        <v>33</v>
      </c>
      <c r="AX189" s="14" t="s">
        <v>72</v>
      </c>
      <c r="AY189" s="254" t="s">
        <v>133</v>
      </c>
    </row>
    <row r="190" s="2" customFormat="1" ht="16.5" customHeight="1">
      <c r="A190" s="41"/>
      <c r="B190" s="42"/>
      <c r="C190" s="267" t="s">
        <v>280</v>
      </c>
      <c r="D190" s="267" t="s">
        <v>268</v>
      </c>
      <c r="E190" s="268" t="s">
        <v>281</v>
      </c>
      <c r="F190" s="269" t="s">
        <v>282</v>
      </c>
      <c r="G190" s="270" t="s">
        <v>253</v>
      </c>
      <c r="H190" s="271">
        <v>44.280000000000001</v>
      </c>
      <c r="I190" s="272"/>
      <c r="J190" s="273">
        <f>ROUND(I190*H190,2)</f>
        <v>0</v>
      </c>
      <c r="K190" s="269" t="s">
        <v>149</v>
      </c>
      <c r="L190" s="274"/>
      <c r="M190" s="275" t="s">
        <v>19</v>
      </c>
      <c r="N190" s="276" t="s">
        <v>43</v>
      </c>
      <c r="O190" s="87"/>
      <c r="P190" s="224">
        <f>O190*H190</f>
        <v>0</v>
      </c>
      <c r="Q190" s="224">
        <v>1</v>
      </c>
      <c r="R190" s="224">
        <f>Q190*H190</f>
        <v>44.280000000000001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186</v>
      </c>
      <c r="AT190" s="226" t="s">
        <v>268</v>
      </c>
      <c r="AU190" s="226" t="s">
        <v>81</v>
      </c>
      <c r="AY190" s="20" t="s">
        <v>133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140</v>
      </c>
      <c r="BM190" s="226" t="s">
        <v>283</v>
      </c>
    </row>
    <row r="191" s="13" customFormat="1">
      <c r="A191" s="13"/>
      <c r="B191" s="233"/>
      <c r="C191" s="234"/>
      <c r="D191" s="235" t="s">
        <v>144</v>
      </c>
      <c r="E191" s="236" t="s">
        <v>19</v>
      </c>
      <c r="F191" s="237" t="s">
        <v>284</v>
      </c>
      <c r="G191" s="234"/>
      <c r="H191" s="238">
        <v>44.280000000000001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144</v>
      </c>
      <c r="AU191" s="244" t="s">
        <v>81</v>
      </c>
      <c r="AV191" s="13" t="s">
        <v>81</v>
      </c>
      <c r="AW191" s="13" t="s">
        <v>33</v>
      </c>
      <c r="AX191" s="13" t="s">
        <v>79</v>
      </c>
      <c r="AY191" s="244" t="s">
        <v>133</v>
      </c>
    </row>
    <row r="192" s="12" customFormat="1" ht="22.8" customHeight="1">
      <c r="A192" s="12"/>
      <c r="B192" s="199"/>
      <c r="C192" s="200"/>
      <c r="D192" s="201" t="s">
        <v>71</v>
      </c>
      <c r="E192" s="213" t="s">
        <v>81</v>
      </c>
      <c r="F192" s="213" t="s">
        <v>285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SUM(P193:P196)</f>
        <v>0</v>
      </c>
      <c r="Q192" s="207"/>
      <c r="R192" s="208">
        <f>SUM(R193:R196)</f>
        <v>25.176870000000001</v>
      </c>
      <c r="S192" s="207"/>
      <c r="T192" s="209">
        <f>SUM(T193:T196)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79</v>
      </c>
      <c r="AT192" s="211" t="s">
        <v>71</v>
      </c>
      <c r="AU192" s="211" t="s">
        <v>79</v>
      </c>
      <c r="AY192" s="210" t="s">
        <v>133</v>
      </c>
      <c r="BK192" s="212">
        <f>SUM(BK193:BK196)</f>
        <v>0</v>
      </c>
    </row>
    <row r="193" s="2" customFormat="1" ht="55.5" customHeight="1">
      <c r="A193" s="41"/>
      <c r="B193" s="42"/>
      <c r="C193" s="215" t="s">
        <v>286</v>
      </c>
      <c r="D193" s="266" t="s">
        <v>135</v>
      </c>
      <c r="E193" s="216" t="s">
        <v>287</v>
      </c>
      <c r="F193" s="217" t="s">
        <v>288</v>
      </c>
      <c r="G193" s="218" t="s">
        <v>182</v>
      </c>
      <c r="H193" s="219">
        <v>123</v>
      </c>
      <c r="I193" s="220"/>
      <c r="J193" s="221">
        <f>ROUND(I193*H193,2)</f>
        <v>0</v>
      </c>
      <c r="K193" s="217" t="s">
        <v>149</v>
      </c>
      <c r="L193" s="47"/>
      <c r="M193" s="222" t="s">
        <v>19</v>
      </c>
      <c r="N193" s="223" t="s">
        <v>43</v>
      </c>
      <c r="O193" s="87"/>
      <c r="P193" s="224">
        <f>O193*H193</f>
        <v>0</v>
      </c>
      <c r="Q193" s="224">
        <v>0.20469000000000001</v>
      </c>
      <c r="R193" s="224">
        <f>Q193*H193</f>
        <v>25.176870000000001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140</v>
      </c>
      <c r="AT193" s="226" t="s">
        <v>135</v>
      </c>
      <c r="AU193" s="226" t="s">
        <v>81</v>
      </c>
      <c r="AY193" s="20" t="s">
        <v>133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79</v>
      </c>
      <c r="BK193" s="227">
        <f>ROUND(I193*H193,2)</f>
        <v>0</v>
      </c>
      <c r="BL193" s="20" t="s">
        <v>140</v>
      </c>
      <c r="BM193" s="226" t="s">
        <v>289</v>
      </c>
    </row>
    <row r="194" s="2" customFormat="1">
      <c r="A194" s="41"/>
      <c r="B194" s="42"/>
      <c r="C194" s="43"/>
      <c r="D194" s="228" t="s">
        <v>142</v>
      </c>
      <c r="E194" s="43"/>
      <c r="F194" s="229" t="s">
        <v>290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142</v>
      </c>
      <c r="AU194" s="20" t="s">
        <v>81</v>
      </c>
    </row>
    <row r="195" s="13" customFormat="1">
      <c r="A195" s="13"/>
      <c r="B195" s="233"/>
      <c r="C195" s="234"/>
      <c r="D195" s="235" t="s">
        <v>144</v>
      </c>
      <c r="E195" s="236" t="s">
        <v>19</v>
      </c>
      <c r="F195" s="237" t="s">
        <v>291</v>
      </c>
      <c r="G195" s="234"/>
      <c r="H195" s="238">
        <v>123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144</v>
      </c>
      <c r="AU195" s="244" t="s">
        <v>81</v>
      </c>
      <c r="AV195" s="13" t="s">
        <v>81</v>
      </c>
      <c r="AW195" s="13" t="s">
        <v>33</v>
      </c>
      <c r="AX195" s="13" t="s">
        <v>79</v>
      </c>
      <c r="AY195" s="244" t="s">
        <v>133</v>
      </c>
    </row>
    <row r="196" s="14" customFormat="1">
      <c r="A196" s="14"/>
      <c r="B196" s="245"/>
      <c r="C196" s="246"/>
      <c r="D196" s="235" t="s">
        <v>144</v>
      </c>
      <c r="E196" s="247" t="s">
        <v>19</v>
      </c>
      <c r="F196" s="248" t="s">
        <v>146</v>
      </c>
      <c r="G196" s="246"/>
      <c r="H196" s="247" t="s">
        <v>19</v>
      </c>
      <c r="I196" s="249"/>
      <c r="J196" s="246"/>
      <c r="K196" s="246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144</v>
      </c>
      <c r="AU196" s="254" t="s">
        <v>81</v>
      </c>
      <c r="AV196" s="14" t="s">
        <v>79</v>
      </c>
      <c r="AW196" s="14" t="s">
        <v>33</v>
      </c>
      <c r="AX196" s="14" t="s">
        <v>72</v>
      </c>
      <c r="AY196" s="254" t="s">
        <v>133</v>
      </c>
    </row>
    <row r="197" s="12" customFormat="1" ht="22.8" customHeight="1">
      <c r="A197" s="12"/>
      <c r="B197" s="199"/>
      <c r="C197" s="200"/>
      <c r="D197" s="201" t="s">
        <v>71</v>
      </c>
      <c r="E197" s="213" t="s">
        <v>140</v>
      </c>
      <c r="F197" s="213" t="s">
        <v>292</v>
      </c>
      <c r="G197" s="200"/>
      <c r="H197" s="200"/>
      <c r="I197" s="203"/>
      <c r="J197" s="214">
        <f>BK197</f>
        <v>0</v>
      </c>
      <c r="K197" s="200"/>
      <c r="L197" s="205"/>
      <c r="M197" s="206"/>
      <c r="N197" s="207"/>
      <c r="O197" s="207"/>
      <c r="P197" s="208">
        <f>SUM(P198:P213)</f>
        <v>0</v>
      </c>
      <c r="Q197" s="207"/>
      <c r="R197" s="208">
        <f>SUM(R198:R213)</f>
        <v>0</v>
      </c>
      <c r="S197" s="207"/>
      <c r="T197" s="209">
        <f>SUM(T198:T213)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0" t="s">
        <v>79</v>
      </c>
      <c r="AT197" s="211" t="s">
        <v>71</v>
      </c>
      <c r="AU197" s="211" t="s">
        <v>79</v>
      </c>
      <c r="AY197" s="210" t="s">
        <v>133</v>
      </c>
      <c r="BK197" s="212">
        <f>SUM(BK198:BK213)</f>
        <v>0</v>
      </c>
    </row>
    <row r="198" s="2" customFormat="1" ht="37.8" customHeight="1">
      <c r="A198" s="41"/>
      <c r="B198" s="42"/>
      <c r="C198" s="215" t="s">
        <v>293</v>
      </c>
      <c r="D198" s="215" t="s">
        <v>135</v>
      </c>
      <c r="E198" s="216" t="s">
        <v>294</v>
      </c>
      <c r="F198" s="217" t="s">
        <v>295</v>
      </c>
      <c r="G198" s="218" t="s">
        <v>138</v>
      </c>
      <c r="H198" s="219">
        <v>2.5600000000000001</v>
      </c>
      <c r="I198" s="220"/>
      <c r="J198" s="221">
        <f>ROUND(I198*H198,2)</f>
        <v>0</v>
      </c>
      <c r="K198" s="217" t="s">
        <v>149</v>
      </c>
      <c r="L198" s="47"/>
      <c r="M198" s="222" t="s">
        <v>19</v>
      </c>
      <c r="N198" s="223" t="s">
        <v>43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140</v>
      </c>
      <c r="AT198" s="226" t="s">
        <v>135</v>
      </c>
      <c r="AU198" s="226" t="s">
        <v>81</v>
      </c>
      <c r="AY198" s="20" t="s">
        <v>133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79</v>
      </c>
      <c r="BK198" s="227">
        <f>ROUND(I198*H198,2)</f>
        <v>0</v>
      </c>
      <c r="BL198" s="20" t="s">
        <v>140</v>
      </c>
      <c r="BM198" s="226" t="s">
        <v>296</v>
      </c>
    </row>
    <row r="199" s="2" customFormat="1">
      <c r="A199" s="41"/>
      <c r="B199" s="42"/>
      <c r="C199" s="43"/>
      <c r="D199" s="228" t="s">
        <v>142</v>
      </c>
      <c r="E199" s="43"/>
      <c r="F199" s="229" t="s">
        <v>297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142</v>
      </c>
      <c r="AU199" s="20" t="s">
        <v>81</v>
      </c>
    </row>
    <row r="200" s="14" customFormat="1">
      <c r="A200" s="14"/>
      <c r="B200" s="245"/>
      <c r="C200" s="246"/>
      <c r="D200" s="235" t="s">
        <v>144</v>
      </c>
      <c r="E200" s="247" t="s">
        <v>19</v>
      </c>
      <c r="F200" s="248" t="s">
        <v>298</v>
      </c>
      <c r="G200" s="246"/>
      <c r="H200" s="247" t="s">
        <v>19</v>
      </c>
      <c r="I200" s="249"/>
      <c r="J200" s="246"/>
      <c r="K200" s="246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144</v>
      </c>
      <c r="AU200" s="254" t="s">
        <v>81</v>
      </c>
      <c r="AV200" s="14" t="s">
        <v>79</v>
      </c>
      <c r="AW200" s="14" t="s">
        <v>33</v>
      </c>
      <c r="AX200" s="14" t="s">
        <v>72</v>
      </c>
      <c r="AY200" s="254" t="s">
        <v>133</v>
      </c>
    </row>
    <row r="201" s="13" customFormat="1">
      <c r="A201" s="13"/>
      <c r="B201" s="233"/>
      <c r="C201" s="234"/>
      <c r="D201" s="235" t="s">
        <v>144</v>
      </c>
      <c r="E201" s="236" t="s">
        <v>19</v>
      </c>
      <c r="F201" s="237" t="s">
        <v>299</v>
      </c>
      <c r="G201" s="234"/>
      <c r="H201" s="238">
        <v>2.5600000000000001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144</v>
      </c>
      <c r="AU201" s="244" t="s">
        <v>81</v>
      </c>
      <c r="AV201" s="13" t="s">
        <v>81</v>
      </c>
      <c r="AW201" s="13" t="s">
        <v>33</v>
      </c>
      <c r="AX201" s="13" t="s">
        <v>79</v>
      </c>
      <c r="AY201" s="244" t="s">
        <v>133</v>
      </c>
    </row>
    <row r="202" s="14" customFormat="1">
      <c r="A202" s="14"/>
      <c r="B202" s="245"/>
      <c r="C202" s="246"/>
      <c r="D202" s="235" t="s">
        <v>144</v>
      </c>
      <c r="E202" s="247" t="s">
        <v>19</v>
      </c>
      <c r="F202" s="248" t="s">
        <v>146</v>
      </c>
      <c r="G202" s="246"/>
      <c r="H202" s="247" t="s">
        <v>19</v>
      </c>
      <c r="I202" s="249"/>
      <c r="J202" s="246"/>
      <c r="K202" s="246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144</v>
      </c>
      <c r="AU202" s="254" t="s">
        <v>81</v>
      </c>
      <c r="AV202" s="14" t="s">
        <v>79</v>
      </c>
      <c r="AW202" s="14" t="s">
        <v>33</v>
      </c>
      <c r="AX202" s="14" t="s">
        <v>72</v>
      </c>
      <c r="AY202" s="254" t="s">
        <v>133</v>
      </c>
    </row>
    <row r="203" s="2" customFormat="1" ht="44.25" customHeight="1">
      <c r="A203" s="41"/>
      <c r="B203" s="42"/>
      <c r="C203" s="215" t="s">
        <v>300</v>
      </c>
      <c r="D203" s="215" t="s">
        <v>135</v>
      </c>
      <c r="E203" s="216" t="s">
        <v>301</v>
      </c>
      <c r="F203" s="217" t="s">
        <v>302</v>
      </c>
      <c r="G203" s="218" t="s">
        <v>138</v>
      </c>
      <c r="H203" s="219">
        <v>12.800000000000001</v>
      </c>
      <c r="I203" s="220"/>
      <c r="J203" s="221">
        <f>ROUND(I203*H203,2)</f>
        <v>0</v>
      </c>
      <c r="K203" s="217" t="s">
        <v>149</v>
      </c>
      <c r="L203" s="47"/>
      <c r="M203" s="222" t="s">
        <v>19</v>
      </c>
      <c r="N203" s="223" t="s">
        <v>43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140</v>
      </c>
      <c r="AT203" s="226" t="s">
        <v>135</v>
      </c>
      <c r="AU203" s="226" t="s">
        <v>81</v>
      </c>
      <c r="AY203" s="20" t="s">
        <v>133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79</v>
      </c>
      <c r="BK203" s="227">
        <f>ROUND(I203*H203,2)</f>
        <v>0</v>
      </c>
      <c r="BL203" s="20" t="s">
        <v>140</v>
      </c>
      <c r="BM203" s="226" t="s">
        <v>303</v>
      </c>
    </row>
    <row r="204" s="2" customFormat="1">
      <c r="A204" s="41"/>
      <c r="B204" s="42"/>
      <c r="C204" s="43"/>
      <c r="D204" s="228" t="s">
        <v>142</v>
      </c>
      <c r="E204" s="43"/>
      <c r="F204" s="229" t="s">
        <v>304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142</v>
      </c>
      <c r="AU204" s="20" t="s">
        <v>81</v>
      </c>
    </row>
    <row r="205" s="13" customFormat="1">
      <c r="A205" s="13"/>
      <c r="B205" s="233"/>
      <c r="C205" s="234"/>
      <c r="D205" s="235" t="s">
        <v>144</v>
      </c>
      <c r="E205" s="236" t="s">
        <v>19</v>
      </c>
      <c r="F205" s="237" t="s">
        <v>305</v>
      </c>
      <c r="G205" s="234"/>
      <c r="H205" s="238">
        <v>12.800000000000001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144</v>
      </c>
      <c r="AU205" s="244" t="s">
        <v>81</v>
      </c>
      <c r="AV205" s="13" t="s">
        <v>81</v>
      </c>
      <c r="AW205" s="13" t="s">
        <v>33</v>
      </c>
      <c r="AX205" s="13" t="s">
        <v>79</v>
      </c>
      <c r="AY205" s="244" t="s">
        <v>133</v>
      </c>
    </row>
    <row r="206" s="2" customFormat="1" ht="33" customHeight="1">
      <c r="A206" s="41"/>
      <c r="B206" s="42"/>
      <c r="C206" s="215" t="s">
        <v>306</v>
      </c>
      <c r="D206" s="215" t="s">
        <v>135</v>
      </c>
      <c r="E206" s="216" t="s">
        <v>307</v>
      </c>
      <c r="F206" s="217" t="s">
        <v>308</v>
      </c>
      <c r="G206" s="218" t="s">
        <v>205</v>
      </c>
      <c r="H206" s="219">
        <v>11.07</v>
      </c>
      <c r="I206" s="220"/>
      <c r="J206" s="221">
        <f>ROUND(I206*H206,2)</f>
        <v>0</v>
      </c>
      <c r="K206" s="217" t="s">
        <v>149</v>
      </c>
      <c r="L206" s="47"/>
      <c r="M206" s="222" t="s">
        <v>19</v>
      </c>
      <c r="N206" s="223" t="s">
        <v>43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140</v>
      </c>
      <c r="AT206" s="226" t="s">
        <v>135</v>
      </c>
      <c r="AU206" s="226" t="s">
        <v>81</v>
      </c>
      <c r="AY206" s="20" t="s">
        <v>133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140</v>
      </c>
      <c r="BM206" s="226" t="s">
        <v>309</v>
      </c>
    </row>
    <row r="207" s="2" customFormat="1">
      <c r="A207" s="41"/>
      <c r="B207" s="42"/>
      <c r="C207" s="43"/>
      <c r="D207" s="228" t="s">
        <v>142</v>
      </c>
      <c r="E207" s="43"/>
      <c r="F207" s="229" t="s">
        <v>310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142</v>
      </c>
      <c r="AU207" s="20" t="s">
        <v>81</v>
      </c>
    </row>
    <row r="208" s="13" customFormat="1">
      <c r="A208" s="13"/>
      <c r="B208" s="233"/>
      <c r="C208" s="234"/>
      <c r="D208" s="235" t="s">
        <v>144</v>
      </c>
      <c r="E208" s="236" t="s">
        <v>19</v>
      </c>
      <c r="F208" s="237" t="s">
        <v>311</v>
      </c>
      <c r="G208" s="234"/>
      <c r="H208" s="238">
        <v>11.07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144</v>
      </c>
      <c r="AU208" s="244" t="s">
        <v>81</v>
      </c>
      <c r="AV208" s="13" t="s">
        <v>81</v>
      </c>
      <c r="AW208" s="13" t="s">
        <v>33</v>
      </c>
      <c r="AX208" s="13" t="s">
        <v>79</v>
      </c>
      <c r="AY208" s="244" t="s">
        <v>133</v>
      </c>
    </row>
    <row r="209" s="14" customFormat="1">
      <c r="A209" s="14"/>
      <c r="B209" s="245"/>
      <c r="C209" s="246"/>
      <c r="D209" s="235" t="s">
        <v>144</v>
      </c>
      <c r="E209" s="247" t="s">
        <v>19</v>
      </c>
      <c r="F209" s="248" t="s">
        <v>146</v>
      </c>
      <c r="G209" s="246"/>
      <c r="H209" s="247" t="s">
        <v>19</v>
      </c>
      <c r="I209" s="249"/>
      <c r="J209" s="246"/>
      <c r="K209" s="246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144</v>
      </c>
      <c r="AU209" s="254" t="s">
        <v>81</v>
      </c>
      <c r="AV209" s="14" t="s">
        <v>79</v>
      </c>
      <c r="AW209" s="14" t="s">
        <v>33</v>
      </c>
      <c r="AX209" s="14" t="s">
        <v>72</v>
      </c>
      <c r="AY209" s="254" t="s">
        <v>133</v>
      </c>
    </row>
    <row r="210" s="2" customFormat="1" ht="44.25" customHeight="1">
      <c r="A210" s="41"/>
      <c r="B210" s="42"/>
      <c r="C210" s="215" t="s">
        <v>312</v>
      </c>
      <c r="D210" s="266" t="s">
        <v>135</v>
      </c>
      <c r="E210" s="216" t="s">
        <v>313</v>
      </c>
      <c r="F210" s="217" t="s">
        <v>314</v>
      </c>
      <c r="G210" s="218" t="s">
        <v>205</v>
      </c>
      <c r="H210" s="219">
        <v>1.98</v>
      </c>
      <c r="I210" s="220"/>
      <c r="J210" s="221">
        <f>ROUND(I210*H210,2)</f>
        <v>0</v>
      </c>
      <c r="K210" s="217" t="s">
        <v>149</v>
      </c>
      <c r="L210" s="47"/>
      <c r="M210" s="222" t="s">
        <v>19</v>
      </c>
      <c r="N210" s="223" t="s">
        <v>43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140</v>
      </c>
      <c r="AT210" s="226" t="s">
        <v>135</v>
      </c>
      <c r="AU210" s="226" t="s">
        <v>81</v>
      </c>
      <c r="AY210" s="20" t="s">
        <v>133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79</v>
      </c>
      <c r="BK210" s="227">
        <f>ROUND(I210*H210,2)</f>
        <v>0</v>
      </c>
      <c r="BL210" s="20" t="s">
        <v>140</v>
      </c>
      <c r="BM210" s="226" t="s">
        <v>315</v>
      </c>
    </row>
    <row r="211" s="2" customFormat="1">
      <c r="A211" s="41"/>
      <c r="B211" s="42"/>
      <c r="C211" s="43"/>
      <c r="D211" s="228" t="s">
        <v>142</v>
      </c>
      <c r="E211" s="43"/>
      <c r="F211" s="229" t="s">
        <v>316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142</v>
      </c>
      <c r="AU211" s="20" t="s">
        <v>81</v>
      </c>
    </row>
    <row r="212" s="13" customFormat="1">
      <c r="A212" s="13"/>
      <c r="B212" s="233"/>
      <c r="C212" s="234"/>
      <c r="D212" s="235" t="s">
        <v>144</v>
      </c>
      <c r="E212" s="236" t="s">
        <v>19</v>
      </c>
      <c r="F212" s="237" t="s">
        <v>317</v>
      </c>
      <c r="G212" s="234"/>
      <c r="H212" s="238">
        <v>1.98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144</v>
      </c>
      <c r="AU212" s="244" t="s">
        <v>81</v>
      </c>
      <c r="AV212" s="13" t="s">
        <v>81</v>
      </c>
      <c r="AW212" s="13" t="s">
        <v>33</v>
      </c>
      <c r="AX212" s="13" t="s">
        <v>79</v>
      </c>
      <c r="AY212" s="244" t="s">
        <v>133</v>
      </c>
    </row>
    <row r="213" s="14" customFormat="1">
      <c r="A213" s="14"/>
      <c r="B213" s="245"/>
      <c r="C213" s="246"/>
      <c r="D213" s="235" t="s">
        <v>144</v>
      </c>
      <c r="E213" s="247" t="s">
        <v>19</v>
      </c>
      <c r="F213" s="248" t="s">
        <v>146</v>
      </c>
      <c r="G213" s="246"/>
      <c r="H213" s="247" t="s">
        <v>19</v>
      </c>
      <c r="I213" s="249"/>
      <c r="J213" s="246"/>
      <c r="K213" s="246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144</v>
      </c>
      <c r="AU213" s="254" t="s">
        <v>81</v>
      </c>
      <c r="AV213" s="14" t="s">
        <v>79</v>
      </c>
      <c r="AW213" s="14" t="s">
        <v>33</v>
      </c>
      <c r="AX213" s="14" t="s">
        <v>72</v>
      </c>
      <c r="AY213" s="254" t="s">
        <v>133</v>
      </c>
    </row>
    <row r="214" s="12" customFormat="1" ht="22.8" customHeight="1">
      <c r="A214" s="12"/>
      <c r="B214" s="199"/>
      <c r="C214" s="200"/>
      <c r="D214" s="201" t="s">
        <v>71</v>
      </c>
      <c r="E214" s="213" t="s">
        <v>166</v>
      </c>
      <c r="F214" s="213" t="s">
        <v>318</v>
      </c>
      <c r="G214" s="200"/>
      <c r="H214" s="200"/>
      <c r="I214" s="203"/>
      <c r="J214" s="214">
        <f>BK214</f>
        <v>0</v>
      </c>
      <c r="K214" s="200"/>
      <c r="L214" s="205"/>
      <c r="M214" s="206"/>
      <c r="N214" s="207"/>
      <c r="O214" s="207"/>
      <c r="P214" s="208">
        <f>SUM(P215:P251)</f>
        <v>0</v>
      </c>
      <c r="Q214" s="207"/>
      <c r="R214" s="208">
        <f>SUM(R215:R251)</f>
        <v>1.0797636000000002</v>
      </c>
      <c r="S214" s="207"/>
      <c r="T214" s="209">
        <f>SUM(T215:T251)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0" t="s">
        <v>79</v>
      </c>
      <c r="AT214" s="211" t="s">
        <v>71</v>
      </c>
      <c r="AU214" s="211" t="s">
        <v>79</v>
      </c>
      <c r="AY214" s="210" t="s">
        <v>133</v>
      </c>
      <c r="BK214" s="212">
        <f>SUM(BK215:BK251)</f>
        <v>0</v>
      </c>
    </row>
    <row r="215" s="2" customFormat="1" ht="44.25" customHeight="1">
      <c r="A215" s="41"/>
      <c r="B215" s="42"/>
      <c r="C215" s="215" t="s">
        <v>319</v>
      </c>
      <c r="D215" s="215" t="s">
        <v>135</v>
      </c>
      <c r="E215" s="216" t="s">
        <v>320</v>
      </c>
      <c r="F215" s="217" t="s">
        <v>321</v>
      </c>
      <c r="G215" s="218" t="s">
        <v>138</v>
      </c>
      <c r="H215" s="219">
        <v>110.7</v>
      </c>
      <c r="I215" s="220"/>
      <c r="J215" s="221">
        <f>ROUND(I215*H215,2)</f>
        <v>0</v>
      </c>
      <c r="K215" s="217" t="s">
        <v>149</v>
      </c>
      <c r="L215" s="47"/>
      <c r="M215" s="222" t="s">
        <v>19</v>
      </c>
      <c r="N215" s="223" t="s">
        <v>43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140</v>
      </c>
      <c r="AT215" s="226" t="s">
        <v>135</v>
      </c>
      <c r="AU215" s="226" t="s">
        <v>81</v>
      </c>
      <c r="AY215" s="20" t="s">
        <v>133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79</v>
      </c>
      <c r="BK215" s="227">
        <f>ROUND(I215*H215,2)</f>
        <v>0</v>
      </c>
      <c r="BL215" s="20" t="s">
        <v>140</v>
      </c>
      <c r="BM215" s="226" t="s">
        <v>322</v>
      </c>
    </row>
    <row r="216" s="2" customFormat="1">
      <c r="A216" s="41"/>
      <c r="B216" s="42"/>
      <c r="C216" s="43"/>
      <c r="D216" s="228" t="s">
        <v>142</v>
      </c>
      <c r="E216" s="43"/>
      <c r="F216" s="229" t="s">
        <v>323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142</v>
      </c>
      <c r="AU216" s="20" t="s">
        <v>81</v>
      </c>
    </row>
    <row r="217" s="13" customFormat="1">
      <c r="A217" s="13"/>
      <c r="B217" s="233"/>
      <c r="C217" s="234"/>
      <c r="D217" s="235" t="s">
        <v>144</v>
      </c>
      <c r="E217" s="236" t="s">
        <v>19</v>
      </c>
      <c r="F217" s="237" t="s">
        <v>324</v>
      </c>
      <c r="G217" s="234"/>
      <c r="H217" s="238">
        <v>110.7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144</v>
      </c>
      <c r="AU217" s="244" t="s">
        <v>81</v>
      </c>
      <c r="AV217" s="13" t="s">
        <v>81</v>
      </c>
      <c r="AW217" s="13" t="s">
        <v>33</v>
      </c>
      <c r="AX217" s="13" t="s">
        <v>79</v>
      </c>
      <c r="AY217" s="244" t="s">
        <v>133</v>
      </c>
    </row>
    <row r="218" s="14" customFormat="1">
      <c r="A218" s="14"/>
      <c r="B218" s="245"/>
      <c r="C218" s="246"/>
      <c r="D218" s="235" t="s">
        <v>144</v>
      </c>
      <c r="E218" s="247" t="s">
        <v>19</v>
      </c>
      <c r="F218" s="248" t="s">
        <v>146</v>
      </c>
      <c r="G218" s="246"/>
      <c r="H218" s="247" t="s">
        <v>19</v>
      </c>
      <c r="I218" s="249"/>
      <c r="J218" s="246"/>
      <c r="K218" s="246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144</v>
      </c>
      <c r="AU218" s="254" t="s">
        <v>81</v>
      </c>
      <c r="AV218" s="14" t="s">
        <v>79</v>
      </c>
      <c r="AW218" s="14" t="s">
        <v>33</v>
      </c>
      <c r="AX218" s="14" t="s">
        <v>72</v>
      </c>
      <c r="AY218" s="254" t="s">
        <v>133</v>
      </c>
    </row>
    <row r="219" s="2" customFormat="1" ht="33" customHeight="1">
      <c r="A219" s="41"/>
      <c r="B219" s="42"/>
      <c r="C219" s="215" t="s">
        <v>325</v>
      </c>
      <c r="D219" s="215" t="s">
        <v>135</v>
      </c>
      <c r="E219" s="216" t="s">
        <v>326</v>
      </c>
      <c r="F219" s="217" t="s">
        <v>327</v>
      </c>
      <c r="G219" s="218" t="s">
        <v>138</v>
      </c>
      <c r="H219" s="219">
        <v>159.90000000000001</v>
      </c>
      <c r="I219" s="220"/>
      <c r="J219" s="221">
        <f>ROUND(I219*H219,2)</f>
        <v>0</v>
      </c>
      <c r="K219" s="217" t="s">
        <v>139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140</v>
      </c>
      <c r="AT219" s="226" t="s">
        <v>135</v>
      </c>
      <c r="AU219" s="226" t="s">
        <v>81</v>
      </c>
      <c r="AY219" s="20" t="s">
        <v>133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140</v>
      </c>
      <c r="BM219" s="226" t="s">
        <v>328</v>
      </c>
    </row>
    <row r="220" s="2" customFormat="1">
      <c r="A220" s="41"/>
      <c r="B220" s="42"/>
      <c r="C220" s="43"/>
      <c r="D220" s="228" t="s">
        <v>142</v>
      </c>
      <c r="E220" s="43"/>
      <c r="F220" s="229" t="s">
        <v>329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142</v>
      </c>
      <c r="AU220" s="20" t="s">
        <v>81</v>
      </c>
    </row>
    <row r="221" s="13" customFormat="1">
      <c r="A221" s="13"/>
      <c r="B221" s="233"/>
      <c r="C221" s="234"/>
      <c r="D221" s="235" t="s">
        <v>144</v>
      </c>
      <c r="E221" s="236" t="s">
        <v>19</v>
      </c>
      <c r="F221" s="237" t="s">
        <v>145</v>
      </c>
      <c r="G221" s="234"/>
      <c r="H221" s="238">
        <v>159.90000000000001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144</v>
      </c>
      <c r="AU221" s="244" t="s">
        <v>81</v>
      </c>
      <c r="AV221" s="13" t="s">
        <v>81</v>
      </c>
      <c r="AW221" s="13" t="s">
        <v>33</v>
      </c>
      <c r="AX221" s="13" t="s">
        <v>79</v>
      </c>
      <c r="AY221" s="244" t="s">
        <v>133</v>
      </c>
    </row>
    <row r="222" s="14" customFormat="1">
      <c r="A222" s="14"/>
      <c r="B222" s="245"/>
      <c r="C222" s="246"/>
      <c r="D222" s="235" t="s">
        <v>144</v>
      </c>
      <c r="E222" s="247" t="s">
        <v>19</v>
      </c>
      <c r="F222" s="248" t="s">
        <v>146</v>
      </c>
      <c r="G222" s="246"/>
      <c r="H222" s="247" t="s">
        <v>19</v>
      </c>
      <c r="I222" s="249"/>
      <c r="J222" s="246"/>
      <c r="K222" s="246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144</v>
      </c>
      <c r="AU222" s="254" t="s">
        <v>81</v>
      </c>
      <c r="AV222" s="14" t="s">
        <v>79</v>
      </c>
      <c r="AW222" s="14" t="s">
        <v>33</v>
      </c>
      <c r="AX222" s="14" t="s">
        <v>72</v>
      </c>
      <c r="AY222" s="254" t="s">
        <v>133</v>
      </c>
    </row>
    <row r="223" s="2" customFormat="1" ht="33" customHeight="1">
      <c r="A223" s="41"/>
      <c r="B223" s="42"/>
      <c r="C223" s="215" t="s">
        <v>330</v>
      </c>
      <c r="D223" s="215" t="s">
        <v>135</v>
      </c>
      <c r="E223" s="216" t="s">
        <v>331</v>
      </c>
      <c r="F223" s="217" t="s">
        <v>332</v>
      </c>
      <c r="G223" s="218" t="s">
        <v>138</v>
      </c>
      <c r="H223" s="219">
        <v>110.7</v>
      </c>
      <c r="I223" s="220"/>
      <c r="J223" s="221">
        <f>ROUND(I223*H223,2)</f>
        <v>0</v>
      </c>
      <c r="K223" s="217" t="s">
        <v>149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140</v>
      </c>
      <c r="AT223" s="226" t="s">
        <v>135</v>
      </c>
      <c r="AU223" s="226" t="s">
        <v>81</v>
      </c>
      <c r="AY223" s="20" t="s">
        <v>133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140</v>
      </c>
      <c r="BM223" s="226" t="s">
        <v>333</v>
      </c>
    </row>
    <row r="224" s="2" customFormat="1">
      <c r="A224" s="41"/>
      <c r="B224" s="42"/>
      <c r="C224" s="43"/>
      <c r="D224" s="228" t="s">
        <v>142</v>
      </c>
      <c r="E224" s="43"/>
      <c r="F224" s="229" t="s">
        <v>334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142</v>
      </c>
      <c r="AU224" s="20" t="s">
        <v>81</v>
      </c>
    </row>
    <row r="225" s="13" customFormat="1">
      <c r="A225" s="13"/>
      <c r="B225" s="233"/>
      <c r="C225" s="234"/>
      <c r="D225" s="235" t="s">
        <v>144</v>
      </c>
      <c r="E225" s="236" t="s">
        <v>19</v>
      </c>
      <c r="F225" s="237" t="s">
        <v>324</v>
      </c>
      <c r="G225" s="234"/>
      <c r="H225" s="238">
        <v>110.7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144</v>
      </c>
      <c r="AU225" s="244" t="s">
        <v>81</v>
      </c>
      <c r="AV225" s="13" t="s">
        <v>81</v>
      </c>
      <c r="AW225" s="13" t="s">
        <v>33</v>
      </c>
      <c r="AX225" s="13" t="s">
        <v>79</v>
      </c>
      <c r="AY225" s="244" t="s">
        <v>133</v>
      </c>
    </row>
    <row r="226" s="14" customFormat="1">
      <c r="A226" s="14"/>
      <c r="B226" s="245"/>
      <c r="C226" s="246"/>
      <c r="D226" s="235" t="s">
        <v>144</v>
      </c>
      <c r="E226" s="247" t="s">
        <v>19</v>
      </c>
      <c r="F226" s="248" t="s">
        <v>146</v>
      </c>
      <c r="G226" s="246"/>
      <c r="H226" s="247" t="s">
        <v>19</v>
      </c>
      <c r="I226" s="249"/>
      <c r="J226" s="246"/>
      <c r="K226" s="246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144</v>
      </c>
      <c r="AU226" s="254" t="s">
        <v>81</v>
      </c>
      <c r="AV226" s="14" t="s">
        <v>79</v>
      </c>
      <c r="AW226" s="14" t="s">
        <v>33</v>
      </c>
      <c r="AX226" s="14" t="s">
        <v>72</v>
      </c>
      <c r="AY226" s="254" t="s">
        <v>133</v>
      </c>
    </row>
    <row r="227" s="2" customFormat="1" ht="24.15" customHeight="1">
      <c r="A227" s="41"/>
      <c r="B227" s="42"/>
      <c r="C227" s="215" t="s">
        <v>335</v>
      </c>
      <c r="D227" s="215" t="s">
        <v>135</v>
      </c>
      <c r="E227" s="216" t="s">
        <v>336</v>
      </c>
      <c r="F227" s="217" t="s">
        <v>337</v>
      </c>
      <c r="G227" s="218" t="s">
        <v>138</v>
      </c>
      <c r="H227" s="219">
        <v>269.19999999999999</v>
      </c>
      <c r="I227" s="220"/>
      <c r="J227" s="221">
        <f>ROUND(I227*H227,2)</f>
        <v>0</v>
      </c>
      <c r="K227" s="217" t="s">
        <v>149</v>
      </c>
      <c r="L227" s="47"/>
      <c r="M227" s="222" t="s">
        <v>19</v>
      </c>
      <c r="N227" s="223" t="s">
        <v>43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140</v>
      </c>
      <c r="AT227" s="226" t="s">
        <v>135</v>
      </c>
      <c r="AU227" s="226" t="s">
        <v>81</v>
      </c>
      <c r="AY227" s="20" t="s">
        <v>133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140</v>
      </c>
      <c r="BM227" s="226" t="s">
        <v>338</v>
      </c>
    </row>
    <row r="228" s="2" customFormat="1">
      <c r="A228" s="41"/>
      <c r="B228" s="42"/>
      <c r="C228" s="43"/>
      <c r="D228" s="228" t="s">
        <v>142</v>
      </c>
      <c r="E228" s="43"/>
      <c r="F228" s="229" t="s">
        <v>339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142</v>
      </c>
      <c r="AU228" s="20" t="s">
        <v>81</v>
      </c>
    </row>
    <row r="229" s="14" customFormat="1">
      <c r="A229" s="14"/>
      <c r="B229" s="245"/>
      <c r="C229" s="246"/>
      <c r="D229" s="235" t="s">
        <v>144</v>
      </c>
      <c r="E229" s="247" t="s">
        <v>19</v>
      </c>
      <c r="F229" s="248" t="s">
        <v>340</v>
      </c>
      <c r="G229" s="246"/>
      <c r="H229" s="247" t="s">
        <v>19</v>
      </c>
      <c r="I229" s="249"/>
      <c r="J229" s="246"/>
      <c r="K229" s="246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144</v>
      </c>
      <c r="AU229" s="254" t="s">
        <v>81</v>
      </c>
      <c r="AV229" s="14" t="s">
        <v>79</v>
      </c>
      <c r="AW229" s="14" t="s">
        <v>33</v>
      </c>
      <c r="AX229" s="14" t="s">
        <v>72</v>
      </c>
      <c r="AY229" s="254" t="s">
        <v>133</v>
      </c>
    </row>
    <row r="230" s="13" customFormat="1">
      <c r="A230" s="13"/>
      <c r="B230" s="233"/>
      <c r="C230" s="234"/>
      <c r="D230" s="235" t="s">
        <v>144</v>
      </c>
      <c r="E230" s="236" t="s">
        <v>19</v>
      </c>
      <c r="F230" s="237" t="s">
        <v>341</v>
      </c>
      <c r="G230" s="234"/>
      <c r="H230" s="238">
        <v>144.30000000000001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144</v>
      </c>
      <c r="AU230" s="244" t="s">
        <v>81</v>
      </c>
      <c r="AV230" s="13" t="s">
        <v>81</v>
      </c>
      <c r="AW230" s="13" t="s">
        <v>33</v>
      </c>
      <c r="AX230" s="13" t="s">
        <v>72</v>
      </c>
      <c r="AY230" s="244" t="s">
        <v>133</v>
      </c>
    </row>
    <row r="231" s="13" customFormat="1">
      <c r="A231" s="13"/>
      <c r="B231" s="233"/>
      <c r="C231" s="234"/>
      <c r="D231" s="235" t="s">
        <v>144</v>
      </c>
      <c r="E231" s="236" t="s">
        <v>19</v>
      </c>
      <c r="F231" s="237" t="s">
        <v>164</v>
      </c>
      <c r="G231" s="234"/>
      <c r="H231" s="238">
        <v>124.90000000000001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144</v>
      </c>
      <c r="AU231" s="244" t="s">
        <v>81</v>
      </c>
      <c r="AV231" s="13" t="s">
        <v>81</v>
      </c>
      <c r="AW231" s="13" t="s">
        <v>33</v>
      </c>
      <c r="AX231" s="13" t="s">
        <v>72</v>
      </c>
      <c r="AY231" s="244" t="s">
        <v>133</v>
      </c>
    </row>
    <row r="232" s="15" customFormat="1">
      <c r="A232" s="15"/>
      <c r="B232" s="255"/>
      <c r="C232" s="256"/>
      <c r="D232" s="235" t="s">
        <v>144</v>
      </c>
      <c r="E232" s="257" t="s">
        <v>19</v>
      </c>
      <c r="F232" s="258" t="s">
        <v>165</v>
      </c>
      <c r="G232" s="256"/>
      <c r="H232" s="259">
        <v>269.19999999999999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144</v>
      </c>
      <c r="AU232" s="265" t="s">
        <v>81</v>
      </c>
      <c r="AV232" s="15" t="s">
        <v>140</v>
      </c>
      <c r="AW232" s="15" t="s">
        <v>33</v>
      </c>
      <c r="AX232" s="15" t="s">
        <v>79</v>
      </c>
      <c r="AY232" s="265" t="s">
        <v>133</v>
      </c>
    </row>
    <row r="233" s="14" customFormat="1">
      <c r="A233" s="14"/>
      <c r="B233" s="245"/>
      <c r="C233" s="246"/>
      <c r="D233" s="235" t="s">
        <v>144</v>
      </c>
      <c r="E233" s="247" t="s">
        <v>19</v>
      </c>
      <c r="F233" s="248" t="s">
        <v>146</v>
      </c>
      <c r="G233" s="246"/>
      <c r="H233" s="247" t="s">
        <v>19</v>
      </c>
      <c r="I233" s="249"/>
      <c r="J233" s="246"/>
      <c r="K233" s="246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144</v>
      </c>
      <c r="AU233" s="254" t="s">
        <v>81</v>
      </c>
      <c r="AV233" s="14" t="s">
        <v>79</v>
      </c>
      <c r="AW233" s="14" t="s">
        <v>33</v>
      </c>
      <c r="AX233" s="14" t="s">
        <v>72</v>
      </c>
      <c r="AY233" s="254" t="s">
        <v>133</v>
      </c>
    </row>
    <row r="234" s="2" customFormat="1" ht="49.05" customHeight="1">
      <c r="A234" s="41"/>
      <c r="B234" s="42"/>
      <c r="C234" s="215" t="s">
        <v>342</v>
      </c>
      <c r="D234" s="215" t="s">
        <v>135</v>
      </c>
      <c r="E234" s="216" t="s">
        <v>343</v>
      </c>
      <c r="F234" s="217" t="s">
        <v>344</v>
      </c>
      <c r="G234" s="218" t="s">
        <v>138</v>
      </c>
      <c r="H234" s="219">
        <v>269.19999999999999</v>
      </c>
      <c r="I234" s="220"/>
      <c r="J234" s="221">
        <f>ROUND(I234*H234,2)</f>
        <v>0</v>
      </c>
      <c r="K234" s="217" t="s">
        <v>149</v>
      </c>
      <c r="L234" s="47"/>
      <c r="M234" s="222" t="s">
        <v>19</v>
      </c>
      <c r="N234" s="223" t="s">
        <v>43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140</v>
      </c>
      <c r="AT234" s="226" t="s">
        <v>135</v>
      </c>
      <c r="AU234" s="226" t="s">
        <v>81</v>
      </c>
      <c r="AY234" s="20" t="s">
        <v>133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140</v>
      </c>
      <c r="BM234" s="226" t="s">
        <v>345</v>
      </c>
    </row>
    <row r="235" s="2" customFormat="1">
      <c r="A235" s="41"/>
      <c r="B235" s="42"/>
      <c r="C235" s="43"/>
      <c r="D235" s="228" t="s">
        <v>142</v>
      </c>
      <c r="E235" s="43"/>
      <c r="F235" s="229" t="s">
        <v>346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142</v>
      </c>
      <c r="AU235" s="20" t="s">
        <v>81</v>
      </c>
    </row>
    <row r="236" s="14" customFormat="1">
      <c r="A236" s="14"/>
      <c r="B236" s="245"/>
      <c r="C236" s="246"/>
      <c r="D236" s="235" t="s">
        <v>144</v>
      </c>
      <c r="E236" s="247" t="s">
        <v>19</v>
      </c>
      <c r="F236" s="248" t="s">
        <v>340</v>
      </c>
      <c r="G236" s="246"/>
      <c r="H236" s="247" t="s">
        <v>19</v>
      </c>
      <c r="I236" s="249"/>
      <c r="J236" s="246"/>
      <c r="K236" s="246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144</v>
      </c>
      <c r="AU236" s="254" t="s">
        <v>81</v>
      </c>
      <c r="AV236" s="14" t="s">
        <v>79</v>
      </c>
      <c r="AW236" s="14" t="s">
        <v>33</v>
      </c>
      <c r="AX236" s="14" t="s">
        <v>72</v>
      </c>
      <c r="AY236" s="254" t="s">
        <v>133</v>
      </c>
    </row>
    <row r="237" s="13" customFormat="1">
      <c r="A237" s="13"/>
      <c r="B237" s="233"/>
      <c r="C237" s="234"/>
      <c r="D237" s="235" t="s">
        <v>144</v>
      </c>
      <c r="E237" s="236" t="s">
        <v>19</v>
      </c>
      <c r="F237" s="237" t="s">
        <v>341</v>
      </c>
      <c r="G237" s="234"/>
      <c r="H237" s="238">
        <v>144.30000000000001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144</v>
      </c>
      <c r="AU237" s="244" t="s">
        <v>81</v>
      </c>
      <c r="AV237" s="13" t="s">
        <v>81</v>
      </c>
      <c r="AW237" s="13" t="s">
        <v>33</v>
      </c>
      <c r="AX237" s="13" t="s">
        <v>72</v>
      </c>
      <c r="AY237" s="244" t="s">
        <v>133</v>
      </c>
    </row>
    <row r="238" s="13" customFormat="1">
      <c r="A238" s="13"/>
      <c r="B238" s="233"/>
      <c r="C238" s="234"/>
      <c r="D238" s="235" t="s">
        <v>144</v>
      </c>
      <c r="E238" s="236" t="s">
        <v>19</v>
      </c>
      <c r="F238" s="237" t="s">
        <v>164</v>
      </c>
      <c r="G238" s="234"/>
      <c r="H238" s="238">
        <v>124.90000000000001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144</v>
      </c>
      <c r="AU238" s="244" t="s">
        <v>81</v>
      </c>
      <c r="AV238" s="13" t="s">
        <v>81</v>
      </c>
      <c r="AW238" s="13" t="s">
        <v>33</v>
      </c>
      <c r="AX238" s="13" t="s">
        <v>72</v>
      </c>
      <c r="AY238" s="244" t="s">
        <v>133</v>
      </c>
    </row>
    <row r="239" s="15" customFormat="1">
      <c r="A239" s="15"/>
      <c r="B239" s="255"/>
      <c r="C239" s="256"/>
      <c r="D239" s="235" t="s">
        <v>144</v>
      </c>
      <c r="E239" s="257" t="s">
        <v>19</v>
      </c>
      <c r="F239" s="258" t="s">
        <v>165</v>
      </c>
      <c r="G239" s="256"/>
      <c r="H239" s="259">
        <v>269.19999999999999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144</v>
      </c>
      <c r="AU239" s="265" t="s">
        <v>81</v>
      </c>
      <c r="AV239" s="15" t="s">
        <v>140</v>
      </c>
      <c r="AW239" s="15" t="s">
        <v>33</v>
      </c>
      <c r="AX239" s="15" t="s">
        <v>79</v>
      </c>
      <c r="AY239" s="265" t="s">
        <v>133</v>
      </c>
    </row>
    <row r="240" s="14" customFormat="1">
      <c r="A240" s="14"/>
      <c r="B240" s="245"/>
      <c r="C240" s="246"/>
      <c r="D240" s="235" t="s">
        <v>144</v>
      </c>
      <c r="E240" s="247" t="s">
        <v>19</v>
      </c>
      <c r="F240" s="248" t="s">
        <v>146</v>
      </c>
      <c r="G240" s="246"/>
      <c r="H240" s="247" t="s">
        <v>19</v>
      </c>
      <c r="I240" s="249"/>
      <c r="J240" s="246"/>
      <c r="K240" s="246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144</v>
      </c>
      <c r="AU240" s="254" t="s">
        <v>81</v>
      </c>
      <c r="AV240" s="14" t="s">
        <v>79</v>
      </c>
      <c r="AW240" s="14" t="s">
        <v>33</v>
      </c>
      <c r="AX240" s="14" t="s">
        <v>72</v>
      </c>
      <c r="AY240" s="254" t="s">
        <v>133</v>
      </c>
    </row>
    <row r="241" s="2" customFormat="1" ht="44.25" customHeight="1">
      <c r="A241" s="41"/>
      <c r="B241" s="42"/>
      <c r="C241" s="215" t="s">
        <v>347</v>
      </c>
      <c r="D241" s="215" t="s">
        <v>135</v>
      </c>
      <c r="E241" s="216" t="s">
        <v>348</v>
      </c>
      <c r="F241" s="217" t="s">
        <v>349</v>
      </c>
      <c r="G241" s="218" t="s">
        <v>138</v>
      </c>
      <c r="H241" s="219">
        <v>159.90000000000001</v>
      </c>
      <c r="I241" s="220"/>
      <c r="J241" s="221">
        <f>ROUND(I241*H241,2)</f>
        <v>0</v>
      </c>
      <c r="K241" s="217" t="s">
        <v>149</v>
      </c>
      <c r="L241" s="47"/>
      <c r="M241" s="222" t="s">
        <v>19</v>
      </c>
      <c r="N241" s="223" t="s">
        <v>43</v>
      </c>
      <c r="O241" s="87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140</v>
      </c>
      <c r="AT241" s="226" t="s">
        <v>135</v>
      </c>
      <c r="AU241" s="226" t="s">
        <v>81</v>
      </c>
      <c r="AY241" s="20" t="s">
        <v>133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140</v>
      </c>
      <c r="BM241" s="226" t="s">
        <v>350</v>
      </c>
    </row>
    <row r="242" s="2" customFormat="1">
      <c r="A242" s="41"/>
      <c r="B242" s="42"/>
      <c r="C242" s="43"/>
      <c r="D242" s="228" t="s">
        <v>142</v>
      </c>
      <c r="E242" s="43"/>
      <c r="F242" s="229" t="s">
        <v>351</v>
      </c>
      <c r="G242" s="43"/>
      <c r="H242" s="43"/>
      <c r="I242" s="230"/>
      <c r="J242" s="43"/>
      <c r="K242" s="43"/>
      <c r="L242" s="47"/>
      <c r="M242" s="231"/>
      <c r="N242" s="232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142</v>
      </c>
      <c r="AU242" s="20" t="s">
        <v>81</v>
      </c>
    </row>
    <row r="243" s="13" customFormat="1">
      <c r="A243" s="13"/>
      <c r="B243" s="233"/>
      <c r="C243" s="234"/>
      <c r="D243" s="235" t="s">
        <v>144</v>
      </c>
      <c r="E243" s="236" t="s">
        <v>19</v>
      </c>
      <c r="F243" s="237" t="s">
        <v>145</v>
      </c>
      <c r="G243" s="234"/>
      <c r="H243" s="238">
        <v>159.90000000000001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144</v>
      </c>
      <c r="AU243" s="244" t="s">
        <v>81</v>
      </c>
      <c r="AV243" s="13" t="s">
        <v>81</v>
      </c>
      <c r="AW243" s="13" t="s">
        <v>33</v>
      </c>
      <c r="AX243" s="13" t="s">
        <v>79</v>
      </c>
      <c r="AY243" s="244" t="s">
        <v>133</v>
      </c>
    </row>
    <row r="244" s="14" customFormat="1">
      <c r="A244" s="14"/>
      <c r="B244" s="245"/>
      <c r="C244" s="246"/>
      <c r="D244" s="235" t="s">
        <v>144</v>
      </c>
      <c r="E244" s="247" t="s">
        <v>19</v>
      </c>
      <c r="F244" s="248" t="s">
        <v>146</v>
      </c>
      <c r="G244" s="246"/>
      <c r="H244" s="247" t="s">
        <v>19</v>
      </c>
      <c r="I244" s="249"/>
      <c r="J244" s="246"/>
      <c r="K244" s="246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144</v>
      </c>
      <c r="AU244" s="254" t="s">
        <v>81</v>
      </c>
      <c r="AV244" s="14" t="s">
        <v>79</v>
      </c>
      <c r="AW244" s="14" t="s">
        <v>33</v>
      </c>
      <c r="AX244" s="14" t="s">
        <v>72</v>
      </c>
      <c r="AY244" s="254" t="s">
        <v>133</v>
      </c>
    </row>
    <row r="245" s="2" customFormat="1" ht="55.5" customHeight="1">
      <c r="A245" s="41"/>
      <c r="B245" s="42"/>
      <c r="C245" s="215" t="s">
        <v>352</v>
      </c>
      <c r="D245" s="215" t="s">
        <v>135</v>
      </c>
      <c r="E245" s="216" t="s">
        <v>353</v>
      </c>
      <c r="F245" s="217" t="s">
        <v>354</v>
      </c>
      <c r="G245" s="218" t="s">
        <v>138</v>
      </c>
      <c r="H245" s="219">
        <v>2.5600000000000001</v>
      </c>
      <c r="I245" s="220"/>
      <c r="J245" s="221">
        <f>ROUND(I245*H245,2)</f>
        <v>0</v>
      </c>
      <c r="K245" s="217" t="s">
        <v>149</v>
      </c>
      <c r="L245" s="47"/>
      <c r="M245" s="222" t="s">
        <v>19</v>
      </c>
      <c r="N245" s="223" t="s">
        <v>43</v>
      </c>
      <c r="O245" s="87"/>
      <c r="P245" s="224">
        <f>O245*H245</f>
        <v>0</v>
      </c>
      <c r="Q245" s="224">
        <v>0.19536000000000001</v>
      </c>
      <c r="R245" s="224">
        <f>Q245*H245</f>
        <v>0.50012160000000006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140</v>
      </c>
      <c r="AT245" s="226" t="s">
        <v>135</v>
      </c>
      <c r="AU245" s="226" t="s">
        <v>81</v>
      </c>
      <c r="AY245" s="20" t="s">
        <v>133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79</v>
      </c>
      <c r="BK245" s="227">
        <f>ROUND(I245*H245,2)</f>
        <v>0</v>
      </c>
      <c r="BL245" s="20" t="s">
        <v>140</v>
      </c>
      <c r="BM245" s="226" t="s">
        <v>355</v>
      </c>
    </row>
    <row r="246" s="2" customFormat="1">
      <c r="A246" s="41"/>
      <c r="B246" s="42"/>
      <c r="C246" s="43"/>
      <c r="D246" s="228" t="s">
        <v>142</v>
      </c>
      <c r="E246" s="43"/>
      <c r="F246" s="229" t="s">
        <v>356</v>
      </c>
      <c r="G246" s="43"/>
      <c r="H246" s="43"/>
      <c r="I246" s="230"/>
      <c r="J246" s="43"/>
      <c r="K246" s="43"/>
      <c r="L246" s="47"/>
      <c r="M246" s="231"/>
      <c r="N246" s="23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142</v>
      </c>
      <c r="AU246" s="20" t="s">
        <v>81</v>
      </c>
    </row>
    <row r="247" s="14" customFormat="1">
      <c r="A247" s="14"/>
      <c r="B247" s="245"/>
      <c r="C247" s="246"/>
      <c r="D247" s="235" t="s">
        <v>144</v>
      </c>
      <c r="E247" s="247" t="s">
        <v>19</v>
      </c>
      <c r="F247" s="248" t="s">
        <v>298</v>
      </c>
      <c r="G247" s="246"/>
      <c r="H247" s="247" t="s">
        <v>19</v>
      </c>
      <c r="I247" s="249"/>
      <c r="J247" s="246"/>
      <c r="K247" s="246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144</v>
      </c>
      <c r="AU247" s="254" t="s">
        <v>81</v>
      </c>
      <c r="AV247" s="14" t="s">
        <v>79</v>
      </c>
      <c r="AW247" s="14" t="s">
        <v>33</v>
      </c>
      <c r="AX247" s="14" t="s">
        <v>72</v>
      </c>
      <c r="AY247" s="254" t="s">
        <v>133</v>
      </c>
    </row>
    <row r="248" s="13" customFormat="1">
      <c r="A248" s="13"/>
      <c r="B248" s="233"/>
      <c r="C248" s="234"/>
      <c r="D248" s="235" t="s">
        <v>144</v>
      </c>
      <c r="E248" s="236" t="s">
        <v>19</v>
      </c>
      <c r="F248" s="237" t="s">
        <v>299</v>
      </c>
      <c r="G248" s="234"/>
      <c r="H248" s="238">
        <v>2.5600000000000001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144</v>
      </c>
      <c r="AU248" s="244" t="s">
        <v>81</v>
      </c>
      <c r="AV248" s="13" t="s">
        <v>81</v>
      </c>
      <c r="AW248" s="13" t="s">
        <v>33</v>
      </c>
      <c r="AX248" s="13" t="s">
        <v>79</v>
      </c>
      <c r="AY248" s="244" t="s">
        <v>133</v>
      </c>
    </row>
    <row r="249" s="14" customFormat="1">
      <c r="A249" s="14"/>
      <c r="B249" s="245"/>
      <c r="C249" s="246"/>
      <c r="D249" s="235" t="s">
        <v>144</v>
      </c>
      <c r="E249" s="247" t="s">
        <v>19</v>
      </c>
      <c r="F249" s="248" t="s">
        <v>146</v>
      </c>
      <c r="G249" s="246"/>
      <c r="H249" s="247" t="s">
        <v>19</v>
      </c>
      <c r="I249" s="249"/>
      <c r="J249" s="246"/>
      <c r="K249" s="246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144</v>
      </c>
      <c r="AU249" s="254" t="s">
        <v>81</v>
      </c>
      <c r="AV249" s="14" t="s">
        <v>79</v>
      </c>
      <c r="AW249" s="14" t="s">
        <v>33</v>
      </c>
      <c r="AX249" s="14" t="s">
        <v>72</v>
      </c>
      <c r="AY249" s="254" t="s">
        <v>133</v>
      </c>
    </row>
    <row r="250" s="2" customFormat="1" ht="16.5" customHeight="1">
      <c r="A250" s="41"/>
      <c r="B250" s="42"/>
      <c r="C250" s="267" t="s">
        <v>357</v>
      </c>
      <c r="D250" s="267" t="s">
        <v>268</v>
      </c>
      <c r="E250" s="268" t="s">
        <v>358</v>
      </c>
      <c r="F250" s="269" t="s">
        <v>359</v>
      </c>
      <c r="G250" s="270" t="s">
        <v>138</v>
      </c>
      <c r="H250" s="271">
        <v>2.6110000000000002</v>
      </c>
      <c r="I250" s="272"/>
      <c r="J250" s="273">
        <f>ROUND(I250*H250,2)</f>
        <v>0</v>
      </c>
      <c r="K250" s="269" t="s">
        <v>149</v>
      </c>
      <c r="L250" s="274"/>
      <c r="M250" s="275" t="s">
        <v>19</v>
      </c>
      <c r="N250" s="276" t="s">
        <v>43</v>
      </c>
      <c r="O250" s="87"/>
      <c r="P250" s="224">
        <f>O250*H250</f>
        <v>0</v>
      </c>
      <c r="Q250" s="224">
        <v>0.222</v>
      </c>
      <c r="R250" s="224">
        <f>Q250*H250</f>
        <v>0.5796420000000001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186</v>
      </c>
      <c r="AT250" s="226" t="s">
        <v>268</v>
      </c>
      <c r="AU250" s="226" t="s">
        <v>81</v>
      </c>
      <c r="AY250" s="20" t="s">
        <v>133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79</v>
      </c>
      <c r="BK250" s="227">
        <f>ROUND(I250*H250,2)</f>
        <v>0</v>
      </c>
      <c r="BL250" s="20" t="s">
        <v>140</v>
      </c>
      <c r="BM250" s="226" t="s">
        <v>360</v>
      </c>
    </row>
    <row r="251" s="13" customFormat="1">
      <c r="A251" s="13"/>
      <c r="B251" s="233"/>
      <c r="C251" s="234"/>
      <c r="D251" s="235" t="s">
        <v>144</v>
      </c>
      <c r="E251" s="236" t="s">
        <v>19</v>
      </c>
      <c r="F251" s="237" t="s">
        <v>361</v>
      </c>
      <c r="G251" s="234"/>
      <c r="H251" s="238">
        <v>2.6110000000000002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144</v>
      </c>
      <c r="AU251" s="244" t="s">
        <v>81</v>
      </c>
      <c r="AV251" s="13" t="s">
        <v>81</v>
      </c>
      <c r="AW251" s="13" t="s">
        <v>33</v>
      </c>
      <c r="AX251" s="13" t="s">
        <v>79</v>
      </c>
      <c r="AY251" s="244" t="s">
        <v>133</v>
      </c>
    </row>
    <row r="252" s="12" customFormat="1" ht="22.8" customHeight="1">
      <c r="A252" s="12"/>
      <c r="B252" s="199"/>
      <c r="C252" s="200"/>
      <c r="D252" s="201" t="s">
        <v>71</v>
      </c>
      <c r="E252" s="213" t="s">
        <v>186</v>
      </c>
      <c r="F252" s="213" t="s">
        <v>362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SUM(P253:P331)</f>
        <v>0</v>
      </c>
      <c r="Q252" s="207"/>
      <c r="R252" s="208">
        <f>SUM(R253:R331)</f>
        <v>0.83922830000000004</v>
      </c>
      <c r="S252" s="207"/>
      <c r="T252" s="209">
        <f>SUM(T253:T331)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79</v>
      </c>
      <c r="AT252" s="211" t="s">
        <v>71</v>
      </c>
      <c r="AU252" s="211" t="s">
        <v>79</v>
      </c>
      <c r="AY252" s="210" t="s">
        <v>133</v>
      </c>
      <c r="BK252" s="212">
        <f>SUM(BK253:BK331)</f>
        <v>0</v>
      </c>
    </row>
    <row r="253" s="2" customFormat="1" ht="44.25" customHeight="1">
      <c r="A253" s="41"/>
      <c r="B253" s="42"/>
      <c r="C253" s="215" t="s">
        <v>363</v>
      </c>
      <c r="D253" s="266" t="s">
        <v>135</v>
      </c>
      <c r="E253" s="216" t="s">
        <v>364</v>
      </c>
      <c r="F253" s="217" t="s">
        <v>365</v>
      </c>
      <c r="G253" s="218" t="s">
        <v>366</v>
      </c>
      <c r="H253" s="219">
        <v>2</v>
      </c>
      <c r="I253" s="220"/>
      <c r="J253" s="221">
        <f>ROUND(I253*H253,2)</f>
        <v>0</v>
      </c>
      <c r="K253" s="217" t="s">
        <v>149</v>
      </c>
      <c r="L253" s="47"/>
      <c r="M253" s="222" t="s">
        <v>19</v>
      </c>
      <c r="N253" s="223" t="s">
        <v>43</v>
      </c>
      <c r="O253" s="87"/>
      <c r="P253" s="224">
        <f>O253*H253</f>
        <v>0</v>
      </c>
      <c r="Q253" s="224">
        <v>0.00167</v>
      </c>
      <c r="R253" s="224">
        <f>Q253*H253</f>
        <v>0.0033400000000000001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140</v>
      </c>
      <c r="AT253" s="226" t="s">
        <v>135</v>
      </c>
      <c r="AU253" s="226" t="s">
        <v>81</v>
      </c>
      <c r="AY253" s="20" t="s">
        <v>133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79</v>
      </c>
      <c r="BK253" s="227">
        <f>ROUND(I253*H253,2)</f>
        <v>0</v>
      </c>
      <c r="BL253" s="20" t="s">
        <v>140</v>
      </c>
      <c r="BM253" s="226" t="s">
        <v>367</v>
      </c>
    </row>
    <row r="254" s="2" customFormat="1">
      <c r="A254" s="41"/>
      <c r="B254" s="42"/>
      <c r="C254" s="43"/>
      <c r="D254" s="228" t="s">
        <v>142</v>
      </c>
      <c r="E254" s="43"/>
      <c r="F254" s="229" t="s">
        <v>368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142</v>
      </c>
      <c r="AU254" s="20" t="s">
        <v>81</v>
      </c>
    </row>
    <row r="255" s="13" customFormat="1">
      <c r="A255" s="13"/>
      <c r="B255" s="233"/>
      <c r="C255" s="234"/>
      <c r="D255" s="235" t="s">
        <v>144</v>
      </c>
      <c r="E255" s="236" t="s">
        <v>19</v>
      </c>
      <c r="F255" s="237" t="s">
        <v>369</v>
      </c>
      <c r="G255" s="234"/>
      <c r="H255" s="238">
        <v>2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144</v>
      </c>
      <c r="AU255" s="244" t="s">
        <v>81</v>
      </c>
      <c r="AV255" s="13" t="s">
        <v>81</v>
      </c>
      <c r="AW255" s="13" t="s">
        <v>33</v>
      </c>
      <c r="AX255" s="13" t="s">
        <v>79</v>
      </c>
      <c r="AY255" s="244" t="s">
        <v>133</v>
      </c>
    </row>
    <row r="256" s="14" customFormat="1">
      <c r="A256" s="14"/>
      <c r="B256" s="245"/>
      <c r="C256" s="246"/>
      <c r="D256" s="235" t="s">
        <v>144</v>
      </c>
      <c r="E256" s="247" t="s">
        <v>19</v>
      </c>
      <c r="F256" s="248" t="s">
        <v>146</v>
      </c>
      <c r="G256" s="246"/>
      <c r="H256" s="247" t="s">
        <v>19</v>
      </c>
      <c r="I256" s="249"/>
      <c r="J256" s="246"/>
      <c r="K256" s="246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144</v>
      </c>
      <c r="AU256" s="254" t="s">
        <v>81</v>
      </c>
      <c r="AV256" s="14" t="s">
        <v>79</v>
      </c>
      <c r="AW256" s="14" t="s">
        <v>33</v>
      </c>
      <c r="AX256" s="14" t="s">
        <v>72</v>
      </c>
      <c r="AY256" s="254" t="s">
        <v>133</v>
      </c>
    </row>
    <row r="257" s="2" customFormat="1" ht="24.15" customHeight="1">
      <c r="A257" s="41"/>
      <c r="B257" s="42"/>
      <c r="C257" s="267" t="s">
        <v>370</v>
      </c>
      <c r="D257" s="277" t="s">
        <v>268</v>
      </c>
      <c r="E257" s="268" t="s">
        <v>371</v>
      </c>
      <c r="F257" s="269" t="s">
        <v>372</v>
      </c>
      <c r="G257" s="270" t="s">
        <v>366</v>
      </c>
      <c r="H257" s="271">
        <v>1</v>
      </c>
      <c r="I257" s="272"/>
      <c r="J257" s="273">
        <f>ROUND(I257*H257,2)</f>
        <v>0</v>
      </c>
      <c r="K257" s="269" t="s">
        <v>139</v>
      </c>
      <c r="L257" s="274"/>
      <c r="M257" s="275" t="s">
        <v>19</v>
      </c>
      <c r="N257" s="276" t="s">
        <v>43</v>
      </c>
      <c r="O257" s="87"/>
      <c r="P257" s="224">
        <f>O257*H257</f>
        <v>0</v>
      </c>
      <c r="Q257" s="224">
        <v>0.016</v>
      </c>
      <c r="R257" s="224">
        <f>Q257*H257</f>
        <v>0.016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186</v>
      </c>
      <c r="AT257" s="226" t="s">
        <v>268</v>
      </c>
      <c r="AU257" s="226" t="s">
        <v>81</v>
      </c>
      <c r="AY257" s="20" t="s">
        <v>133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79</v>
      </c>
      <c r="BK257" s="227">
        <f>ROUND(I257*H257,2)</f>
        <v>0</v>
      </c>
      <c r="BL257" s="20" t="s">
        <v>140</v>
      </c>
      <c r="BM257" s="226" t="s">
        <v>373</v>
      </c>
    </row>
    <row r="258" s="2" customFormat="1" ht="24.15" customHeight="1">
      <c r="A258" s="41"/>
      <c r="B258" s="42"/>
      <c r="C258" s="267" t="s">
        <v>374</v>
      </c>
      <c r="D258" s="277" t="s">
        <v>268</v>
      </c>
      <c r="E258" s="268" t="s">
        <v>375</v>
      </c>
      <c r="F258" s="269" t="s">
        <v>376</v>
      </c>
      <c r="G258" s="270" t="s">
        <v>366</v>
      </c>
      <c r="H258" s="271">
        <v>1</v>
      </c>
      <c r="I258" s="272"/>
      <c r="J258" s="273">
        <f>ROUND(I258*H258,2)</f>
        <v>0</v>
      </c>
      <c r="K258" s="269" t="s">
        <v>149</v>
      </c>
      <c r="L258" s="274"/>
      <c r="M258" s="275" t="s">
        <v>19</v>
      </c>
      <c r="N258" s="276" t="s">
        <v>43</v>
      </c>
      <c r="O258" s="87"/>
      <c r="P258" s="224">
        <f>O258*H258</f>
        <v>0</v>
      </c>
      <c r="Q258" s="224">
        <v>0.0038</v>
      </c>
      <c r="R258" s="224">
        <f>Q258*H258</f>
        <v>0.0038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186</v>
      </c>
      <c r="AT258" s="226" t="s">
        <v>268</v>
      </c>
      <c r="AU258" s="226" t="s">
        <v>81</v>
      </c>
      <c r="AY258" s="20" t="s">
        <v>133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140</v>
      </c>
      <c r="BM258" s="226" t="s">
        <v>377</v>
      </c>
    </row>
    <row r="259" s="2" customFormat="1" ht="44.25" customHeight="1">
      <c r="A259" s="41"/>
      <c r="B259" s="42"/>
      <c r="C259" s="215" t="s">
        <v>378</v>
      </c>
      <c r="D259" s="266" t="s">
        <v>135</v>
      </c>
      <c r="E259" s="216" t="s">
        <v>379</v>
      </c>
      <c r="F259" s="217" t="s">
        <v>380</v>
      </c>
      <c r="G259" s="218" t="s">
        <v>366</v>
      </c>
      <c r="H259" s="219">
        <v>3</v>
      </c>
      <c r="I259" s="220"/>
      <c r="J259" s="221">
        <f>ROUND(I259*H259,2)</f>
        <v>0</v>
      </c>
      <c r="K259" s="217" t="s">
        <v>149</v>
      </c>
      <c r="L259" s="47"/>
      <c r="M259" s="222" t="s">
        <v>19</v>
      </c>
      <c r="N259" s="223" t="s">
        <v>43</v>
      </c>
      <c r="O259" s="87"/>
      <c r="P259" s="224">
        <f>O259*H259</f>
        <v>0</v>
      </c>
      <c r="Q259" s="224">
        <v>0.0017099999999999999</v>
      </c>
      <c r="R259" s="224">
        <f>Q259*H259</f>
        <v>0.00513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140</v>
      </c>
      <c r="AT259" s="226" t="s">
        <v>135</v>
      </c>
      <c r="AU259" s="226" t="s">
        <v>81</v>
      </c>
      <c r="AY259" s="20" t="s">
        <v>133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79</v>
      </c>
      <c r="BK259" s="227">
        <f>ROUND(I259*H259,2)</f>
        <v>0</v>
      </c>
      <c r="BL259" s="20" t="s">
        <v>140</v>
      </c>
      <c r="BM259" s="226" t="s">
        <v>381</v>
      </c>
    </row>
    <row r="260" s="2" customFormat="1">
      <c r="A260" s="41"/>
      <c r="B260" s="42"/>
      <c r="C260" s="43"/>
      <c r="D260" s="228" t="s">
        <v>142</v>
      </c>
      <c r="E260" s="43"/>
      <c r="F260" s="229" t="s">
        <v>382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142</v>
      </c>
      <c r="AU260" s="20" t="s">
        <v>81</v>
      </c>
    </row>
    <row r="261" s="13" customFormat="1">
      <c r="A261" s="13"/>
      <c r="B261" s="233"/>
      <c r="C261" s="234"/>
      <c r="D261" s="235" t="s">
        <v>144</v>
      </c>
      <c r="E261" s="236" t="s">
        <v>19</v>
      </c>
      <c r="F261" s="237" t="s">
        <v>383</v>
      </c>
      <c r="G261" s="234"/>
      <c r="H261" s="238">
        <v>3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144</v>
      </c>
      <c r="AU261" s="244" t="s">
        <v>81</v>
      </c>
      <c r="AV261" s="13" t="s">
        <v>81</v>
      </c>
      <c r="AW261" s="13" t="s">
        <v>33</v>
      </c>
      <c r="AX261" s="13" t="s">
        <v>79</v>
      </c>
      <c r="AY261" s="244" t="s">
        <v>133</v>
      </c>
    </row>
    <row r="262" s="14" customFormat="1">
      <c r="A262" s="14"/>
      <c r="B262" s="245"/>
      <c r="C262" s="246"/>
      <c r="D262" s="235" t="s">
        <v>144</v>
      </c>
      <c r="E262" s="247" t="s">
        <v>19</v>
      </c>
      <c r="F262" s="248" t="s">
        <v>146</v>
      </c>
      <c r="G262" s="246"/>
      <c r="H262" s="247" t="s">
        <v>19</v>
      </c>
      <c r="I262" s="249"/>
      <c r="J262" s="246"/>
      <c r="K262" s="246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144</v>
      </c>
      <c r="AU262" s="254" t="s">
        <v>81</v>
      </c>
      <c r="AV262" s="14" t="s">
        <v>79</v>
      </c>
      <c r="AW262" s="14" t="s">
        <v>33</v>
      </c>
      <c r="AX262" s="14" t="s">
        <v>72</v>
      </c>
      <c r="AY262" s="254" t="s">
        <v>133</v>
      </c>
    </row>
    <row r="263" s="2" customFormat="1" ht="24.15" customHeight="1">
      <c r="A263" s="41"/>
      <c r="B263" s="42"/>
      <c r="C263" s="267" t="s">
        <v>384</v>
      </c>
      <c r="D263" s="277" t="s">
        <v>268</v>
      </c>
      <c r="E263" s="268" t="s">
        <v>385</v>
      </c>
      <c r="F263" s="269" t="s">
        <v>386</v>
      </c>
      <c r="G263" s="270" t="s">
        <v>366</v>
      </c>
      <c r="H263" s="271">
        <v>2</v>
      </c>
      <c r="I263" s="272"/>
      <c r="J263" s="273">
        <f>ROUND(I263*H263,2)</f>
        <v>0</v>
      </c>
      <c r="K263" s="269" t="s">
        <v>149</v>
      </c>
      <c r="L263" s="274"/>
      <c r="M263" s="275" t="s">
        <v>19</v>
      </c>
      <c r="N263" s="276" t="s">
        <v>43</v>
      </c>
      <c r="O263" s="87"/>
      <c r="P263" s="224">
        <f>O263*H263</f>
        <v>0</v>
      </c>
      <c r="Q263" s="224">
        <v>0.0149</v>
      </c>
      <c r="R263" s="224">
        <f>Q263*H263</f>
        <v>0.0298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186</v>
      </c>
      <c r="AT263" s="226" t="s">
        <v>268</v>
      </c>
      <c r="AU263" s="226" t="s">
        <v>81</v>
      </c>
      <c r="AY263" s="20" t="s">
        <v>133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79</v>
      </c>
      <c r="BK263" s="227">
        <f>ROUND(I263*H263,2)</f>
        <v>0</v>
      </c>
      <c r="BL263" s="20" t="s">
        <v>140</v>
      </c>
      <c r="BM263" s="226" t="s">
        <v>387</v>
      </c>
    </row>
    <row r="264" s="2" customFormat="1" ht="33" customHeight="1">
      <c r="A264" s="41"/>
      <c r="B264" s="42"/>
      <c r="C264" s="267" t="s">
        <v>388</v>
      </c>
      <c r="D264" s="277" t="s">
        <v>268</v>
      </c>
      <c r="E264" s="268" t="s">
        <v>389</v>
      </c>
      <c r="F264" s="269" t="s">
        <v>390</v>
      </c>
      <c r="G264" s="270" t="s">
        <v>366</v>
      </c>
      <c r="H264" s="271">
        <v>1</v>
      </c>
      <c r="I264" s="272"/>
      <c r="J264" s="273">
        <f>ROUND(I264*H264,2)</f>
        <v>0</v>
      </c>
      <c r="K264" s="269" t="s">
        <v>149</v>
      </c>
      <c r="L264" s="274"/>
      <c r="M264" s="275" t="s">
        <v>19</v>
      </c>
      <c r="N264" s="276" t="s">
        <v>43</v>
      </c>
      <c r="O264" s="87"/>
      <c r="P264" s="224">
        <f>O264*H264</f>
        <v>0</v>
      </c>
      <c r="Q264" s="224">
        <v>0.014500000000000001</v>
      </c>
      <c r="R264" s="224">
        <f>Q264*H264</f>
        <v>0.014500000000000001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186</v>
      </c>
      <c r="AT264" s="226" t="s">
        <v>268</v>
      </c>
      <c r="AU264" s="226" t="s">
        <v>81</v>
      </c>
      <c r="AY264" s="20" t="s">
        <v>133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79</v>
      </c>
      <c r="BK264" s="227">
        <f>ROUND(I264*H264,2)</f>
        <v>0</v>
      </c>
      <c r="BL264" s="20" t="s">
        <v>140</v>
      </c>
      <c r="BM264" s="226" t="s">
        <v>391</v>
      </c>
    </row>
    <row r="265" s="2" customFormat="1" ht="37.8" customHeight="1">
      <c r="A265" s="41"/>
      <c r="B265" s="42"/>
      <c r="C265" s="215" t="s">
        <v>392</v>
      </c>
      <c r="D265" s="266" t="s">
        <v>135</v>
      </c>
      <c r="E265" s="216" t="s">
        <v>393</v>
      </c>
      <c r="F265" s="217" t="s">
        <v>394</v>
      </c>
      <c r="G265" s="218" t="s">
        <v>182</v>
      </c>
      <c r="H265" s="219">
        <v>123</v>
      </c>
      <c r="I265" s="220"/>
      <c r="J265" s="221">
        <f>ROUND(I265*H265,2)</f>
        <v>0</v>
      </c>
      <c r="K265" s="217" t="s">
        <v>149</v>
      </c>
      <c r="L265" s="47"/>
      <c r="M265" s="222" t="s">
        <v>19</v>
      </c>
      <c r="N265" s="223" t="s">
        <v>43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140</v>
      </c>
      <c r="AT265" s="226" t="s">
        <v>135</v>
      </c>
      <c r="AU265" s="226" t="s">
        <v>81</v>
      </c>
      <c r="AY265" s="20" t="s">
        <v>133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79</v>
      </c>
      <c r="BK265" s="227">
        <f>ROUND(I265*H265,2)</f>
        <v>0</v>
      </c>
      <c r="BL265" s="20" t="s">
        <v>140</v>
      </c>
      <c r="BM265" s="226" t="s">
        <v>395</v>
      </c>
    </row>
    <row r="266" s="2" customFormat="1">
      <c r="A266" s="41"/>
      <c r="B266" s="42"/>
      <c r="C266" s="43"/>
      <c r="D266" s="228" t="s">
        <v>142</v>
      </c>
      <c r="E266" s="43"/>
      <c r="F266" s="229" t="s">
        <v>396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142</v>
      </c>
      <c r="AU266" s="20" t="s">
        <v>81</v>
      </c>
    </row>
    <row r="267" s="13" customFormat="1">
      <c r="A267" s="13"/>
      <c r="B267" s="233"/>
      <c r="C267" s="234"/>
      <c r="D267" s="235" t="s">
        <v>144</v>
      </c>
      <c r="E267" s="236" t="s">
        <v>19</v>
      </c>
      <c r="F267" s="237" t="s">
        <v>291</v>
      </c>
      <c r="G267" s="234"/>
      <c r="H267" s="238">
        <v>123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144</v>
      </c>
      <c r="AU267" s="244" t="s">
        <v>81</v>
      </c>
      <c r="AV267" s="13" t="s">
        <v>81</v>
      </c>
      <c r="AW267" s="13" t="s">
        <v>33</v>
      </c>
      <c r="AX267" s="13" t="s">
        <v>79</v>
      </c>
      <c r="AY267" s="244" t="s">
        <v>133</v>
      </c>
    </row>
    <row r="268" s="2" customFormat="1" ht="24.15" customHeight="1">
      <c r="A268" s="41"/>
      <c r="B268" s="42"/>
      <c r="C268" s="267" t="s">
        <v>397</v>
      </c>
      <c r="D268" s="277" t="s">
        <v>268</v>
      </c>
      <c r="E268" s="268" t="s">
        <v>398</v>
      </c>
      <c r="F268" s="269" t="s">
        <v>399</v>
      </c>
      <c r="G268" s="270" t="s">
        <v>182</v>
      </c>
      <c r="H268" s="271">
        <v>124.845</v>
      </c>
      <c r="I268" s="272"/>
      <c r="J268" s="273">
        <f>ROUND(I268*H268,2)</f>
        <v>0</v>
      </c>
      <c r="K268" s="269" t="s">
        <v>149</v>
      </c>
      <c r="L268" s="274"/>
      <c r="M268" s="275" t="s">
        <v>19</v>
      </c>
      <c r="N268" s="276" t="s">
        <v>43</v>
      </c>
      <c r="O268" s="87"/>
      <c r="P268" s="224">
        <f>O268*H268</f>
        <v>0</v>
      </c>
      <c r="Q268" s="224">
        <v>0.00214</v>
      </c>
      <c r="R268" s="224">
        <f>Q268*H268</f>
        <v>0.26716829999999997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186</v>
      </c>
      <c r="AT268" s="226" t="s">
        <v>268</v>
      </c>
      <c r="AU268" s="226" t="s">
        <v>81</v>
      </c>
      <c r="AY268" s="20" t="s">
        <v>133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140</v>
      </c>
      <c r="BM268" s="226" t="s">
        <v>400</v>
      </c>
    </row>
    <row r="269" s="13" customFormat="1">
      <c r="A269" s="13"/>
      <c r="B269" s="233"/>
      <c r="C269" s="234"/>
      <c r="D269" s="235" t="s">
        <v>144</v>
      </c>
      <c r="E269" s="236" t="s">
        <v>19</v>
      </c>
      <c r="F269" s="237" t="s">
        <v>401</v>
      </c>
      <c r="G269" s="234"/>
      <c r="H269" s="238">
        <v>124.845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144</v>
      </c>
      <c r="AU269" s="244" t="s">
        <v>81</v>
      </c>
      <c r="AV269" s="13" t="s">
        <v>81</v>
      </c>
      <c r="AW269" s="13" t="s">
        <v>33</v>
      </c>
      <c r="AX269" s="13" t="s">
        <v>79</v>
      </c>
      <c r="AY269" s="244" t="s">
        <v>133</v>
      </c>
    </row>
    <row r="270" s="2" customFormat="1" ht="44.25" customHeight="1">
      <c r="A270" s="41"/>
      <c r="B270" s="42"/>
      <c r="C270" s="215" t="s">
        <v>402</v>
      </c>
      <c r="D270" s="266" t="s">
        <v>135</v>
      </c>
      <c r="E270" s="216" t="s">
        <v>403</v>
      </c>
      <c r="F270" s="217" t="s">
        <v>404</v>
      </c>
      <c r="G270" s="218" t="s">
        <v>366</v>
      </c>
      <c r="H270" s="219">
        <v>26</v>
      </c>
      <c r="I270" s="220"/>
      <c r="J270" s="221">
        <f>ROUND(I270*H270,2)</f>
        <v>0</v>
      </c>
      <c r="K270" s="217" t="s">
        <v>149</v>
      </c>
      <c r="L270" s="47"/>
      <c r="M270" s="222" t="s">
        <v>19</v>
      </c>
      <c r="N270" s="223" t="s">
        <v>43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140</v>
      </c>
      <c r="AT270" s="226" t="s">
        <v>135</v>
      </c>
      <c r="AU270" s="226" t="s">
        <v>81</v>
      </c>
      <c r="AY270" s="20" t="s">
        <v>133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79</v>
      </c>
      <c r="BK270" s="227">
        <f>ROUND(I270*H270,2)</f>
        <v>0</v>
      </c>
      <c r="BL270" s="20" t="s">
        <v>140</v>
      </c>
      <c r="BM270" s="226" t="s">
        <v>405</v>
      </c>
    </row>
    <row r="271" s="2" customFormat="1">
      <c r="A271" s="41"/>
      <c r="B271" s="42"/>
      <c r="C271" s="43"/>
      <c r="D271" s="228" t="s">
        <v>142</v>
      </c>
      <c r="E271" s="43"/>
      <c r="F271" s="229" t="s">
        <v>406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142</v>
      </c>
      <c r="AU271" s="20" t="s">
        <v>81</v>
      </c>
    </row>
    <row r="272" s="13" customFormat="1">
      <c r="A272" s="13"/>
      <c r="B272" s="233"/>
      <c r="C272" s="234"/>
      <c r="D272" s="235" t="s">
        <v>144</v>
      </c>
      <c r="E272" s="236" t="s">
        <v>19</v>
      </c>
      <c r="F272" s="237" t="s">
        <v>407</v>
      </c>
      <c r="G272" s="234"/>
      <c r="H272" s="238">
        <v>26</v>
      </c>
      <c r="I272" s="239"/>
      <c r="J272" s="234"/>
      <c r="K272" s="234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144</v>
      </c>
      <c r="AU272" s="244" t="s">
        <v>81</v>
      </c>
      <c r="AV272" s="13" t="s">
        <v>81</v>
      </c>
      <c r="AW272" s="13" t="s">
        <v>33</v>
      </c>
      <c r="AX272" s="13" t="s">
        <v>79</v>
      </c>
      <c r="AY272" s="244" t="s">
        <v>133</v>
      </c>
    </row>
    <row r="273" s="14" customFormat="1">
      <c r="A273" s="14"/>
      <c r="B273" s="245"/>
      <c r="C273" s="246"/>
      <c r="D273" s="235" t="s">
        <v>144</v>
      </c>
      <c r="E273" s="247" t="s">
        <v>19</v>
      </c>
      <c r="F273" s="248" t="s">
        <v>146</v>
      </c>
      <c r="G273" s="246"/>
      <c r="H273" s="247" t="s">
        <v>19</v>
      </c>
      <c r="I273" s="249"/>
      <c r="J273" s="246"/>
      <c r="K273" s="246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144</v>
      </c>
      <c r="AU273" s="254" t="s">
        <v>81</v>
      </c>
      <c r="AV273" s="14" t="s">
        <v>79</v>
      </c>
      <c r="AW273" s="14" t="s">
        <v>33</v>
      </c>
      <c r="AX273" s="14" t="s">
        <v>72</v>
      </c>
      <c r="AY273" s="254" t="s">
        <v>133</v>
      </c>
    </row>
    <row r="274" s="2" customFormat="1" ht="16.5" customHeight="1">
      <c r="A274" s="41"/>
      <c r="B274" s="42"/>
      <c r="C274" s="267" t="s">
        <v>408</v>
      </c>
      <c r="D274" s="277" t="s">
        <v>268</v>
      </c>
      <c r="E274" s="268" t="s">
        <v>409</v>
      </c>
      <c r="F274" s="269" t="s">
        <v>410</v>
      </c>
      <c r="G274" s="270" t="s">
        <v>366</v>
      </c>
      <c r="H274" s="271">
        <v>19</v>
      </c>
      <c r="I274" s="272"/>
      <c r="J274" s="273">
        <f>ROUND(I274*H274,2)</f>
        <v>0</v>
      </c>
      <c r="K274" s="269" t="s">
        <v>149</v>
      </c>
      <c r="L274" s="274"/>
      <c r="M274" s="275" t="s">
        <v>19</v>
      </c>
      <c r="N274" s="276" t="s">
        <v>43</v>
      </c>
      <c r="O274" s="87"/>
      <c r="P274" s="224">
        <f>O274*H274</f>
        <v>0</v>
      </c>
      <c r="Q274" s="224">
        <v>0.00038999999999999999</v>
      </c>
      <c r="R274" s="224">
        <f>Q274*H274</f>
        <v>0.0074099999999999999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186</v>
      </c>
      <c r="AT274" s="226" t="s">
        <v>268</v>
      </c>
      <c r="AU274" s="226" t="s">
        <v>81</v>
      </c>
      <c r="AY274" s="20" t="s">
        <v>133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79</v>
      </c>
      <c r="BK274" s="227">
        <f>ROUND(I274*H274,2)</f>
        <v>0</v>
      </c>
      <c r="BL274" s="20" t="s">
        <v>140</v>
      </c>
      <c r="BM274" s="226" t="s">
        <v>411</v>
      </c>
    </row>
    <row r="275" s="2" customFormat="1" ht="24.15" customHeight="1">
      <c r="A275" s="41"/>
      <c r="B275" s="42"/>
      <c r="C275" s="267" t="s">
        <v>412</v>
      </c>
      <c r="D275" s="277" t="s">
        <v>268</v>
      </c>
      <c r="E275" s="268" t="s">
        <v>413</v>
      </c>
      <c r="F275" s="269" t="s">
        <v>414</v>
      </c>
      <c r="G275" s="270" t="s">
        <v>366</v>
      </c>
      <c r="H275" s="271">
        <v>1</v>
      </c>
      <c r="I275" s="272"/>
      <c r="J275" s="273">
        <f>ROUND(I275*H275,2)</f>
        <v>0</v>
      </c>
      <c r="K275" s="269" t="s">
        <v>19</v>
      </c>
      <c r="L275" s="274"/>
      <c r="M275" s="275" t="s">
        <v>19</v>
      </c>
      <c r="N275" s="276" t="s">
        <v>43</v>
      </c>
      <c r="O275" s="87"/>
      <c r="P275" s="224">
        <f>O275*H275</f>
        <v>0</v>
      </c>
      <c r="Q275" s="224">
        <v>0.0011000000000000001</v>
      </c>
      <c r="R275" s="224">
        <f>Q275*H275</f>
        <v>0.0011000000000000001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186</v>
      </c>
      <c r="AT275" s="226" t="s">
        <v>268</v>
      </c>
      <c r="AU275" s="226" t="s">
        <v>81</v>
      </c>
      <c r="AY275" s="20" t="s">
        <v>133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79</v>
      </c>
      <c r="BK275" s="227">
        <f>ROUND(I275*H275,2)</f>
        <v>0</v>
      </c>
      <c r="BL275" s="20" t="s">
        <v>140</v>
      </c>
      <c r="BM275" s="226" t="s">
        <v>415</v>
      </c>
    </row>
    <row r="276" s="2" customFormat="1" ht="24.15" customHeight="1">
      <c r="A276" s="41"/>
      <c r="B276" s="42"/>
      <c r="C276" s="267" t="s">
        <v>416</v>
      </c>
      <c r="D276" s="277" t="s">
        <v>268</v>
      </c>
      <c r="E276" s="268" t="s">
        <v>417</v>
      </c>
      <c r="F276" s="269" t="s">
        <v>418</v>
      </c>
      <c r="G276" s="270" t="s">
        <v>366</v>
      </c>
      <c r="H276" s="271">
        <v>6</v>
      </c>
      <c r="I276" s="272"/>
      <c r="J276" s="273">
        <f>ROUND(I276*H276,2)</f>
        <v>0</v>
      </c>
      <c r="K276" s="269" t="s">
        <v>19</v>
      </c>
      <c r="L276" s="274"/>
      <c r="M276" s="275" t="s">
        <v>19</v>
      </c>
      <c r="N276" s="276" t="s">
        <v>43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186</v>
      </c>
      <c r="AT276" s="226" t="s">
        <v>268</v>
      </c>
      <c r="AU276" s="226" t="s">
        <v>81</v>
      </c>
      <c r="AY276" s="20" t="s">
        <v>133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79</v>
      </c>
      <c r="BK276" s="227">
        <f>ROUND(I276*H276,2)</f>
        <v>0</v>
      </c>
      <c r="BL276" s="20" t="s">
        <v>140</v>
      </c>
      <c r="BM276" s="226" t="s">
        <v>419</v>
      </c>
    </row>
    <row r="277" s="2" customFormat="1" ht="44.25" customHeight="1">
      <c r="A277" s="41"/>
      <c r="B277" s="42"/>
      <c r="C277" s="215" t="s">
        <v>420</v>
      </c>
      <c r="D277" s="266" t="s">
        <v>135</v>
      </c>
      <c r="E277" s="216" t="s">
        <v>421</v>
      </c>
      <c r="F277" s="217" t="s">
        <v>422</v>
      </c>
      <c r="G277" s="218" t="s">
        <v>366</v>
      </c>
      <c r="H277" s="219">
        <v>4</v>
      </c>
      <c r="I277" s="220"/>
      <c r="J277" s="221">
        <f>ROUND(I277*H277,2)</f>
        <v>0</v>
      </c>
      <c r="K277" s="217" t="s">
        <v>149</v>
      </c>
      <c r="L277" s="47"/>
      <c r="M277" s="222" t="s">
        <v>19</v>
      </c>
      <c r="N277" s="223" t="s">
        <v>43</v>
      </c>
      <c r="O277" s="87"/>
      <c r="P277" s="224">
        <f>O277*H277</f>
        <v>0</v>
      </c>
      <c r="Q277" s="224">
        <v>0.0016199999999999999</v>
      </c>
      <c r="R277" s="224">
        <f>Q277*H277</f>
        <v>0.0064799999999999996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140</v>
      </c>
      <c r="AT277" s="226" t="s">
        <v>135</v>
      </c>
      <c r="AU277" s="226" t="s">
        <v>81</v>
      </c>
      <c r="AY277" s="20" t="s">
        <v>133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79</v>
      </c>
      <c r="BK277" s="227">
        <f>ROUND(I277*H277,2)</f>
        <v>0</v>
      </c>
      <c r="BL277" s="20" t="s">
        <v>140</v>
      </c>
      <c r="BM277" s="226" t="s">
        <v>423</v>
      </c>
    </row>
    <row r="278" s="2" customFormat="1">
      <c r="A278" s="41"/>
      <c r="B278" s="42"/>
      <c r="C278" s="43"/>
      <c r="D278" s="228" t="s">
        <v>142</v>
      </c>
      <c r="E278" s="43"/>
      <c r="F278" s="229" t="s">
        <v>424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142</v>
      </c>
      <c r="AU278" s="20" t="s">
        <v>81</v>
      </c>
    </row>
    <row r="279" s="13" customFormat="1">
      <c r="A279" s="13"/>
      <c r="B279" s="233"/>
      <c r="C279" s="234"/>
      <c r="D279" s="235" t="s">
        <v>144</v>
      </c>
      <c r="E279" s="236" t="s">
        <v>19</v>
      </c>
      <c r="F279" s="237" t="s">
        <v>425</v>
      </c>
      <c r="G279" s="234"/>
      <c r="H279" s="238">
        <v>4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144</v>
      </c>
      <c r="AU279" s="244" t="s">
        <v>81</v>
      </c>
      <c r="AV279" s="13" t="s">
        <v>81</v>
      </c>
      <c r="AW279" s="13" t="s">
        <v>33</v>
      </c>
      <c r="AX279" s="13" t="s">
        <v>79</v>
      </c>
      <c r="AY279" s="244" t="s">
        <v>133</v>
      </c>
    </row>
    <row r="280" s="14" customFormat="1">
      <c r="A280" s="14"/>
      <c r="B280" s="245"/>
      <c r="C280" s="246"/>
      <c r="D280" s="235" t="s">
        <v>144</v>
      </c>
      <c r="E280" s="247" t="s">
        <v>19</v>
      </c>
      <c r="F280" s="248" t="s">
        <v>146</v>
      </c>
      <c r="G280" s="246"/>
      <c r="H280" s="247" t="s">
        <v>19</v>
      </c>
      <c r="I280" s="249"/>
      <c r="J280" s="246"/>
      <c r="K280" s="246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144</v>
      </c>
      <c r="AU280" s="254" t="s">
        <v>81</v>
      </c>
      <c r="AV280" s="14" t="s">
        <v>79</v>
      </c>
      <c r="AW280" s="14" t="s">
        <v>33</v>
      </c>
      <c r="AX280" s="14" t="s">
        <v>72</v>
      </c>
      <c r="AY280" s="254" t="s">
        <v>133</v>
      </c>
    </row>
    <row r="281" s="2" customFormat="1" ht="24.15" customHeight="1">
      <c r="A281" s="41"/>
      <c r="B281" s="42"/>
      <c r="C281" s="267" t="s">
        <v>426</v>
      </c>
      <c r="D281" s="277" t="s">
        <v>268</v>
      </c>
      <c r="E281" s="268" t="s">
        <v>427</v>
      </c>
      <c r="F281" s="269" t="s">
        <v>428</v>
      </c>
      <c r="G281" s="270" t="s">
        <v>366</v>
      </c>
      <c r="H281" s="271">
        <v>4</v>
      </c>
      <c r="I281" s="272"/>
      <c r="J281" s="273">
        <f>ROUND(I281*H281,2)</f>
        <v>0</v>
      </c>
      <c r="K281" s="269" t="s">
        <v>149</v>
      </c>
      <c r="L281" s="274"/>
      <c r="M281" s="275" t="s">
        <v>19</v>
      </c>
      <c r="N281" s="276" t="s">
        <v>43</v>
      </c>
      <c r="O281" s="87"/>
      <c r="P281" s="224">
        <f>O281*H281</f>
        <v>0</v>
      </c>
      <c r="Q281" s="224">
        <v>0.01555</v>
      </c>
      <c r="R281" s="224">
        <f>Q281*H281</f>
        <v>0.062199999999999998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186</v>
      </c>
      <c r="AT281" s="226" t="s">
        <v>268</v>
      </c>
      <c r="AU281" s="226" t="s">
        <v>81</v>
      </c>
      <c r="AY281" s="20" t="s">
        <v>133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79</v>
      </c>
      <c r="BK281" s="227">
        <f>ROUND(I281*H281,2)</f>
        <v>0</v>
      </c>
      <c r="BL281" s="20" t="s">
        <v>140</v>
      </c>
      <c r="BM281" s="226" t="s">
        <v>429</v>
      </c>
    </row>
    <row r="282" s="13" customFormat="1">
      <c r="A282" s="13"/>
      <c r="B282" s="233"/>
      <c r="C282" s="234"/>
      <c r="D282" s="235" t="s">
        <v>144</v>
      </c>
      <c r="E282" s="236" t="s">
        <v>19</v>
      </c>
      <c r="F282" s="237" t="s">
        <v>140</v>
      </c>
      <c r="G282" s="234"/>
      <c r="H282" s="238">
        <v>4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144</v>
      </c>
      <c r="AU282" s="244" t="s">
        <v>81</v>
      </c>
      <c r="AV282" s="13" t="s">
        <v>81</v>
      </c>
      <c r="AW282" s="13" t="s">
        <v>33</v>
      </c>
      <c r="AX282" s="13" t="s">
        <v>79</v>
      </c>
      <c r="AY282" s="244" t="s">
        <v>133</v>
      </c>
    </row>
    <row r="283" s="2" customFormat="1" ht="24.15" customHeight="1">
      <c r="A283" s="41"/>
      <c r="B283" s="42"/>
      <c r="C283" s="267" t="s">
        <v>430</v>
      </c>
      <c r="D283" s="277" t="s">
        <v>268</v>
      </c>
      <c r="E283" s="268" t="s">
        <v>431</v>
      </c>
      <c r="F283" s="269" t="s">
        <v>432</v>
      </c>
      <c r="G283" s="270" t="s">
        <v>366</v>
      </c>
      <c r="H283" s="271">
        <v>4</v>
      </c>
      <c r="I283" s="272"/>
      <c r="J283" s="273">
        <f>ROUND(I283*H283,2)</f>
        <v>0</v>
      </c>
      <c r="K283" s="269" t="s">
        <v>139</v>
      </c>
      <c r="L283" s="274"/>
      <c r="M283" s="275" t="s">
        <v>19</v>
      </c>
      <c r="N283" s="276" t="s">
        <v>43</v>
      </c>
      <c r="O283" s="87"/>
      <c r="P283" s="224">
        <f>O283*H283</f>
        <v>0</v>
      </c>
      <c r="Q283" s="224">
        <v>0.0042900000000000004</v>
      </c>
      <c r="R283" s="224">
        <f>Q283*H283</f>
        <v>0.017160000000000002</v>
      </c>
      <c r="S283" s="224">
        <v>0</v>
      </c>
      <c r="T283" s="225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6" t="s">
        <v>186</v>
      </c>
      <c r="AT283" s="226" t="s">
        <v>268</v>
      </c>
      <c r="AU283" s="226" t="s">
        <v>81</v>
      </c>
      <c r="AY283" s="20" t="s">
        <v>133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0" t="s">
        <v>79</v>
      </c>
      <c r="BK283" s="227">
        <f>ROUND(I283*H283,2)</f>
        <v>0</v>
      </c>
      <c r="BL283" s="20" t="s">
        <v>140</v>
      </c>
      <c r="BM283" s="226" t="s">
        <v>433</v>
      </c>
    </row>
    <row r="284" s="2" customFormat="1" ht="24.15" customHeight="1">
      <c r="A284" s="41"/>
      <c r="B284" s="42"/>
      <c r="C284" s="215" t="s">
        <v>434</v>
      </c>
      <c r="D284" s="266" t="s">
        <v>135</v>
      </c>
      <c r="E284" s="216" t="s">
        <v>435</v>
      </c>
      <c r="F284" s="217" t="s">
        <v>436</v>
      </c>
      <c r="G284" s="218" t="s">
        <v>366</v>
      </c>
      <c r="H284" s="219">
        <v>1</v>
      </c>
      <c r="I284" s="220"/>
      <c r="J284" s="221">
        <f>ROUND(I284*H284,2)</f>
        <v>0</v>
      </c>
      <c r="K284" s="217" t="s">
        <v>149</v>
      </c>
      <c r="L284" s="47"/>
      <c r="M284" s="222" t="s">
        <v>19</v>
      </c>
      <c r="N284" s="223" t="s">
        <v>43</v>
      </c>
      <c r="O284" s="87"/>
      <c r="P284" s="224">
        <f>O284*H284</f>
        <v>0</v>
      </c>
      <c r="Q284" s="224">
        <v>0.0013600000000000001</v>
      </c>
      <c r="R284" s="224">
        <f>Q284*H284</f>
        <v>0.0013600000000000001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140</v>
      </c>
      <c r="AT284" s="226" t="s">
        <v>135</v>
      </c>
      <c r="AU284" s="226" t="s">
        <v>81</v>
      </c>
      <c r="AY284" s="20" t="s">
        <v>133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79</v>
      </c>
      <c r="BK284" s="227">
        <f>ROUND(I284*H284,2)</f>
        <v>0</v>
      </c>
      <c r="BL284" s="20" t="s">
        <v>140</v>
      </c>
      <c r="BM284" s="226" t="s">
        <v>437</v>
      </c>
    </row>
    <row r="285" s="2" customFormat="1">
      <c r="A285" s="41"/>
      <c r="B285" s="42"/>
      <c r="C285" s="43"/>
      <c r="D285" s="228" t="s">
        <v>142</v>
      </c>
      <c r="E285" s="43"/>
      <c r="F285" s="229" t="s">
        <v>438</v>
      </c>
      <c r="G285" s="43"/>
      <c r="H285" s="43"/>
      <c r="I285" s="230"/>
      <c r="J285" s="43"/>
      <c r="K285" s="43"/>
      <c r="L285" s="47"/>
      <c r="M285" s="231"/>
      <c r="N285" s="232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142</v>
      </c>
      <c r="AU285" s="20" t="s">
        <v>81</v>
      </c>
    </row>
    <row r="286" s="13" customFormat="1">
      <c r="A286" s="13"/>
      <c r="B286" s="233"/>
      <c r="C286" s="234"/>
      <c r="D286" s="235" t="s">
        <v>144</v>
      </c>
      <c r="E286" s="236" t="s">
        <v>19</v>
      </c>
      <c r="F286" s="237" t="s">
        <v>79</v>
      </c>
      <c r="G286" s="234"/>
      <c r="H286" s="238">
        <v>1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144</v>
      </c>
      <c r="AU286" s="244" t="s">
        <v>81</v>
      </c>
      <c r="AV286" s="13" t="s">
        <v>81</v>
      </c>
      <c r="AW286" s="13" t="s">
        <v>33</v>
      </c>
      <c r="AX286" s="13" t="s">
        <v>79</v>
      </c>
      <c r="AY286" s="244" t="s">
        <v>133</v>
      </c>
    </row>
    <row r="287" s="14" customFormat="1">
      <c r="A287" s="14"/>
      <c r="B287" s="245"/>
      <c r="C287" s="246"/>
      <c r="D287" s="235" t="s">
        <v>144</v>
      </c>
      <c r="E287" s="247" t="s">
        <v>19</v>
      </c>
      <c r="F287" s="248" t="s">
        <v>146</v>
      </c>
      <c r="G287" s="246"/>
      <c r="H287" s="247" t="s">
        <v>19</v>
      </c>
      <c r="I287" s="249"/>
      <c r="J287" s="246"/>
      <c r="K287" s="246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144</v>
      </c>
      <c r="AU287" s="254" t="s">
        <v>81</v>
      </c>
      <c r="AV287" s="14" t="s">
        <v>79</v>
      </c>
      <c r="AW287" s="14" t="s">
        <v>33</v>
      </c>
      <c r="AX287" s="14" t="s">
        <v>72</v>
      </c>
      <c r="AY287" s="254" t="s">
        <v>133</v>
      </c>
    </row>
    <row r="288" s="2" customFormat="1" ht="24.15" customHeight="1">
      <c r="A288" s="41"/>
      <c r="B288" s="42"/>
      <c r="C288" s="267" t="s">
        <v>439</v>
      </c>
      <c r="D288" s="277" t="s">
        <v>268</v>
      </c>
      <c r="E288" s="268" t="s">
        <v>440</v>
      </c>
      <c r="F288" s="269" t="s">
        <v>441</v>
      </c>
      <c r="G288" s="270" t="s">
        <v>366</v>
      </c>
      <c r="H288" s="271">
        <v>1</v>
      </c>
      <c r="I288" s="272"/>
      <c r="J288" s="273">
        <f>ROUND(I288*H288,2)</f>
        <v>0</v>
      </c>
      <c r="K288" s="269" t="s">
        <v>149</v>
      </c>
      <c r="L288" s="274"/>
      <c r="M288" s="275" t="s">
        <v>19</v>
      </c>
      <c r="N288" s="276" t="s">
        <v>43</v>
      </c>
      <c r="O288" s="87"/>
      <c r="P288" s="224">
        <f>O288*H288</f>
        <v>0</v>
      </c>
      <c r="Q288" s="224">
        <v>0.040000000000000001</v>
      </c>
      <c r="R288" s="224">
        <f>Q288*H288</f>
        <v>0.040000000000000001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186</v>
      </c>
      <c r="AT288" s="226" t="s">
        <v>268</v>
      </c>
      <c r="AU288" s="226" t="s">
        <v>81</v>
      </c>
      <c r="AY288" s="20" t="s">
        <v>133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79</v>
      </c>
      <c r="BK288" s="227">
        <f>ROUND(I288*H288,2)</f>
        <v>0</v>
      </c>
      <c r="BL288" s="20" t="s">
        <v>140</v>
      </c>
      <c r="BM288" s="226" t="s">
        <v>442</v>
      </c>
    </row>
    <row r="289" s="2" customFormat="1" ht="37.8" customHeight="1">
      <c r="A289" s="41"/>
      <c r="B289" s="42"/>
      <c r="C289" s="215" t="s">
        <v>443</v>
      </c>
      <c r="D289" s="266" t="s">
        <v>135</v>
      </c>
      <c r="E289" s="216" t="s">
        <v>444</v>
      </c>
      <c r="F289" s="217" t="s">
        <v>445</v>
      </c>
      <c r="G289" s="218" t="s">
        <v>366</v>
      </c>
      <c r="H289" s="219">
        <v>2</v>
      </c>
      <c r="I289" s="220"/>
      <c r="J289" s="221">
        <f>ROUND(I289*H289,2)</f>
        <v>0</v>
      </c>
      <c r="K289" s="217" t="s">
        <v>149</v>
      </c>
      <c r="L289" s="47"/>
      <c r="M289" s="222" t="s">
        <v>19</v>
      </c>
      <c r="N289" s="223" t="s">
        <v>43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140</v>
      </c>
      <c r="AT289" s="226" t="s">
        <v>135</v>
      </c>
      <c r="AU289" s="226" t="s">
        <v>81</v>
      </c>
      <c r="AY289" s="20" t="s">
        <v>133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79</v>
      </c>
      <c r="BK289" s="227">
        <f>ROUND(I289*H289,2)</f>
        <v>0</v>
      </c>
      <c r="BL289" s="20" t="s">
        <v>140</v>
      </c>
      <c r="BM289" s="226" t="s">
        <v>446</v>
      </c>
    </row>
    <row r="290" s="2" customFormat="1">
      <c r="A290" s="41"/>
      <c r="B290" s="42"/>
      <c r="C290" s="43"/>
      <c r="D290" s="228" t="s">
        <v>142</v>
      </c>
      <c r="E290" s="43"/>
      <c r="F290" s="229" t="s">
        <v>447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142</v>
      </c>
      <c r="AU290" s="20" t="s">
        <v>81</v>
      </c>
    </row>
    <row r="291" s="13" customFormat="1">
      <c r="A291" s="13"/>
      <c r="B291" s="233"/>
      <c r="C291" s="234"/>
      <c r="D291" s="235" t="s">
        <v>144</v>
      </c>
      <c r="E291" s="236" t="s">
        <v>19</v>
      </c>
      <c r="F291" s="237" t="s">
        <v>81</v>
      </c>
      <c r="G291" s="234"/>
      <c r="H291" s="238">
        <v>2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144</v>
      </c>
      <c r="AU291" s="244" t="s">
        <v>81</v>
      </c>
      <c r="AV291" s="13" t="s">
        <v>81</v>
      </c>
      <c r="AW291" s="13" t="s">
        <v>33</v>
      </c>
      <c r="AX291" s="13" t="s">
        <v>79</v>
      </c>
      <c r="AY291" s="244" t="s">
        <v>133</v>
      </c>
    </row>
    <row r="292" s="14" customFormat="1">
      <c r="A292" s="14"/>
      <c r="B292" s="245"/>
      <c r="C292" s="246"/>
      <c r="D292" s="235" t="s">
        <v>144</v>
      </c>
      <c r="E292" s="247" t="s">
        <v>19</v>
      </c>
      <c r="F292" s="248" t="s">
        <v>146</v>
      </c>
      <c r="G292" s="246"/>
      <c r="H292" s="247" t="s">
        <v>19</v>
      </c>
      <c r="I292" s="249"/>
      <c r="J292" s="246"/>
      <c r="K292" s="246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144</v>
      </c>
      <c r="AU292" s="254" t="s">
        <v>81</v>
      </c>
      <c r="AV292" s="14" t="s">
        <v>79</v>
      </c>
      <c r="AW292" s="14" t="s">
        <v>33</v>
      </c>
      <c r="AX292" s="14" t="s">
        <v>72</v>
      </c>
      <c r="AY292" s="254" t="s">
        <v>133</v>
      </c>
    </row>
    <row r="293" s="2" customFormat="1" ht="21.75" customHeight="1">
      <c r="A293" s="41"/>
      <c r="B293" s="42"/>
      <c r="C293" s="267" t="s">
        <v>448</v>
      </c>
      <c r="D293" s="277" t="s">
        <v>268</v>
      </c>
      <c r="E293" s="268" t="s">
        <v>449</v>
      </c>
      <c r="F293" s="269" t="s">
        <v>450</v>
      </c>
      <c r="G293" s="270" t="s">
        <v>366</v>
      </c>
      <c r="H293" s="271">
        <v>2</v>
      </c>
      <c r="I293" s="272"/>
      <c r="J293" s="273">
        <f>ROUND(I293*H293,2)</f>
        <v>0</v>
      </c>
      <c r="K293" s="269" t="s">
        <v>149</v>
      </c>
      <c r="L293" s="274"/>
      <c r="M293" s="275" t="s">
        <v>19</v>
      </c>
      <c r="N293" s="276" t="s">
        <v>43</v>
      </c>
      <c r="O293" s="87"/>
      <c r="P293" s="224">
        <f>O293*H293</f>
        <v>0</v>
      </c>
      <c r="Q293" s="224">
        <v>0.0080000000000000002</v>
      </c>
      <c r="R293" s="224">
        <f>Q293*H293</f>
        <v>0.016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186</v>
      </c>
      <c r="AT293" s="226" t="s">
        <v>268</v>
      </c>
      <c r="AU293" s="226" t="s">
        <v>81</v>
      </c>
      <c r="AY293" s="20" t="s">
        <v>133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79</v>
      </c>
      <c r="BK293" s="227">
        <f>ROUND(I293*H293,2)</f>
        <v>0</v>
      </c>
      <c r="BL293" s="20" t="s">
        <v>140</v>
      </c>
      <c r="BM293" s="226" t="s">
        <v>451</v>
      </c>
    </row>
    <row r="294" s="2" customFormat="1" ht="16.5" customHeight="1">
      <c r="A294" s="41"/>
      <c r="B294" s="42"/>
      <c r="C294" s="215" t="s">
        <v>452</v>
      </c>
      <c r="D294" s="266" t="s">
        <v>135</v>
      </c>
      <c r="E294" s="216" t="s">
        <v>453</v>
      </c>
      <c r="F294" s="217" t="s">
        <v>454</v>
      </c>
      <c r="G294" s="218" t="s">
        <v>182</v>
      </c>
      <c r="H294" s="219">
        <v>123</v>
      </c>
      <c r="I294" s="220"/>
      <c r="J294" s="221">
        <f>ROUND(I294*H294,2)</f>
        <v>0</v>
      </c>
      <c r="K294" s="217" t="s">
        <v>139</v>
      </c>
      <c r="L294" s="47"/>
      <c r="M294" s="222" t="s">
        <v>19</v>
      </c>
      <c r="N294" s="223" t="s">
        <v>43</v>
      </c>
      <c r="O294" s="87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140</v>
      </c>
      <c r="AT294" s="226" t="s">
        <v>135</v>
      </c>
      <c r="AU294" s="226" t="s">
        <v>81</v>
      </c>
      <c r="AY294" s="20" t="s">
        <v>133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79</v>
      </c>
      <c r="BK294" s="227">
        <f>ROUND(I294*H294,2)</f>
        <v>0</v>
      </c>
      <c r="BL294" s="20" t="s">
        <v>140</v>
      </c>
      <c r="BM294" s="226" t="s">
        <v>455</v>
      </c>
    </row>
    <row r="295" s="2" customFormat="1">
      <c r="A295" s="41"/>
      <c r="B295" s="42"/>
      <c r="C295" s="43"/>
      <c r="D295" s="228" t="s">
        <v>142</v>
      </c>
      <c r="E295" s="43"/>
      <c r="F295" s="229" t="s">
        <v>456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142</v>
      </c>
      <c r="AU295" s="20" t="s">
        <v>81</v>
      </c>
    </row>
    <row r="296" s="13" customFormat="1">
      <c r="A296" s="13"/>
      <c r="B296" s="233"/>
      <c r="C296" s="234"/>
      <c r="D296" s="235" t="s">
        <v>144</v>
      </c>
      <c r="E296" s="236" t="s">
        <v>19</v>
      </c>
      <c r="F296" s="237" t="s">
        <v>291</v>
      </c>
      <c r="G296" s="234"/>
      <c r="H296" s="238">
        <v>123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144</v>
      </c>
      <c r="AU296" s="244" t="s">
        <v>81</v>
      </c>
      <c r="AV296" s="13" t="s">
        <v>81</v>
      </c>
      <c r="AW296" s="13" t="s">
        <v>33</v>
      </c>
      <c r="AX296" s="13" t="s">
        <v>79</v>
      </c>
      <c r="AY296" s="244" t="s">
        <v>133</v>
      </c>
    </row>
    <row r="297" s="14" customFormat="1">
      <c r="A297" s="14"/>
      <c r="B297" s="245"/>
      <c r="C297" s="246"/>
      <c r="D297" s="235" t="s">
        <v>144</v>
      </c>
      <c r="E297" s="247" t="s">
        <v>19</v>
      </c>
      <c r="F297" s="248" t="s">
        <v>146</v>
      </c>
      <c r="G297" s="246"/>
      <c r="H297" s="247" t="s">
        <v>19</v>
      </c>
      <c r="I297" s="249"/>
      <c r="J297" s="246"/>
      <c r="K297" s="246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144</v>
      </c>
      <c r="AU297" s="254" t="s">
        <v>81</v>
      </c>
      <c r="AV297" s="14" t="s">
        <v>79</v>
      </c>
      <c r="AW297" s="14" t="s">
        <v>33</v>
      </c>
      <c r="AX297" s="14" t="s">
        <v>72</v>
      </c>
      <c r="AY297" s="254" t="s">
        <v>133</v>
      </c>
    </row>
    <row r="298" s="2" customFormat="1" ht="24.15" customHeight="1">
      <c r="A298" s="41"/>
      <c r="B298" s="42"/>
      <c r="C298" s="215" t="s">
        <v>457</v>
      </c>
      <c r="D298" s="266" t="s">
        <v>135</v>
      </c>
      <c r="E298" s="216" t="s">
        <v>458</v>
      </c>
      <c r="F298" s="217" t="s">
        <v>459</v>
      </c>
      <c r="G298" s="218" t="s">
        <v>182</v>
      </c>
      <c r="H298" s="219">
        <v>123</v>
      </c>
      <c r="I298" s="220"/>
      <c r="J298" s="221">
        <f>ROUND(I298*H298,2)</f>
        <v>0</v>
      </c>
      <c r="K298" s="217" t="s">
        <v>139</v>
      </c>
      <c r="L298" s="47"/>
      <c r="M298" s="222" t="s">
        <v>19</v>
      </c>
      <c r="N298" s="223" t="s">
        <v>43</v>
      </c>
      <c r="O298" s="87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140</v>
      </c>
      <c r="AT298" s="226" t="s">
        <v>135</v>
      </c>
      <c r="AU298" s="226" t="s">
        <v>81</v>
      </c>
      <c r="AY298" s="20" t="s">
        <v>133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79</v>
      </c>
      <c r="BK298" s="227">
        <f>ROUND(I298*H298,2)</f>
        <v>0</v>
      </c>
      <c r="BL298" s="20" t="s">
        <v>140</v>
      </c>
      <c r="BM298" s="226" t="s">
        <v>460</v>
      </c>
    </row>
    <row r="299" s="2" customFormat="1">
      <c r="A299" s="41"/>
      <c r="B299" s="42"/>
      <c r="C299" s="43"/>
      <c r="D299" s="228" t="s">
        <v>142</v>
      </c>
      <c r="E299" s="43"/>
      <c r="F299" s="229" t="s">
        <v>461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142</v>
      </c>
      <c r="AU299" s="20" t="s">
        <v>81</v>
      </c>
    </row>
    <row r="300" s="13" customFormat="1">
      <c r="A300" s="13"/>
      <c r="B300" s="233"/>
      <c r="C300" s="234"/>
      <c r="D300" s="235" t="s">
        <v>144</v>
      </c>
      <c r="E300" s="236" t="s">
        <v>19</v>
      </c>
      <c r="F300" s="237" t="s">
        <v>291</v>
      </c>
      <c r="G300" s="234"/>
      <c r="H300" s="238">
        <v>123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144</v>
      </c>
      <c r="AU300" s="244" t="s">
        <v>81</v>
      </c>
      <c r="AV300" s="13" t="s">
        <v>81</v>
      </c>
      <c r="AW300" s="13" t="s">
        <v>33</v>
      </c>
      <c r="AX300" s="13" t="s">
        <v>79</v>
      </c>
      <c r="AY300" s="244" t="s">
        <v>133</v>
      </c>
    </row>
    <row r="301" s="14" customFormat="1">
      <c r="A301" s="14"/>
      <c r="B301" s="245"/>
      <c r="C301" s="246"/>
      <c r="D301" s="235" t="s">
        <v>144</v>
      </c>
      <c r="E301" s="247" t="s">
        <v>19</v>
      </c>
      <c r="F301" s="248" t="s">
        <v>146</v>
      </c>
      <c r="G301" s="246"/>
      <c r="H301" s="247" t="s">
        <v>19</v>
      </c>
      <c r="I301" s="249"/>
      <c r="J301" s="246"/>
      <c r="K301" s="246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144</v>
      </c>
      <c r="AU301" s="254" t="s">
        <v>81</v>
      </c>
      <c r="AV301" s="14" t="s">
        <v>79</v>
      </c>
      <c r="AW301" s="14" t="s">
        <v>33</v>
      </c>
      <c r="AX301" s="14" t="s">
        <v>72</v>
      </c>
      <c r="AY301" s="254" t="s">
        <v>133</v>
      </c>
    </row>
    <row r="302" s="2" customFormat="1" ht="24.15" customHeight="1">
      <c r="A302" s="41"/>
      <c r="B302" s="42"/>
      <c r="C302" s="215" t="s">
        <v>462</v>
      </c>
      <c r="D302" s="266" t="s">
        <v>135</v>
      </c>
      <c r="E302" s="216" t="s">
        <v>463</v>
      </c>
      <c r="F302" s="217" t="s">
        <v>464</v>
      </c>
      <c r="G302" s="218" t="s">
        <v>366</v>
      </c>
      <c r="H302" s="219">
        <v>4</v>
      </c>
      <c r="I302" s="220"/>
      <c r="J302" s="221">
        <f>ROUND(I302*H302,2)</f>
        <v>0</v>
      </c>
      <c r="K302" s="217" t="s">
        <v>149</v>
      </c>
      <c r="L302" s="47"/>
      <c r="M302" s="222" t="s">
        <v>19</v>
      </c>
      <c r="N302" s="223" t="s">
        <v>43</v>
      </c>
      <c r="O302" s="87"/>
      <c r="P302" s="224">
        <f>O302*H302</f>
        <v>0</v>
      </c>
      <c r="Q302" s="224">
        <v>0.040000000000000001</v>
      </c>
      <c r="R302" s="224">
        <f>Q302*H302</f>
        <v>0.16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140</v>
      </c>
      <c r="AT302" s="226" t="s">
        <v>135</v>
      </c>
      <c r="AU302" s="226" t="s">
        <v>81</v>
      </c>
      <c r="AY302" s="20" t="s">
        <v>133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79</v>
      </c>
      <c r="BK302" s="227">
        <f>ROUND(I302*H302,2)</f>
        <v>0</v>
      </c>
      <c r="BL302" s="20" t="s">
        <v>140</v>
      </c>
      <c r="BM302" s="226" t="s">
        <v>465</v>
      </c>
    </row>
    <row r="303" s="2" customFormat="1">
      <c r="A303" s="41"/>
      <c r="B303" s="42"/>
      <c r="C303" s="43"/>
      <c r="D303" s="228" t="s">
        <v>142</v>
      </c>
      <c r="E303" s="43"/>
      <c r="F303" s="229" t="s">
        <v>466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142</v>
      </c>
      <c r="AU303" s="20" t="s">
        <v>81</v>
      </c>
    </row>
    <row r="304" s="13" customFormat="1">
      <c r="A304" s="13"/>
      <c r="B304" s="233"/>
      <c r="C304" s="234"/>
      <c r="D304" s="235" t="s">
        <v>144</v>
      </c>
      <c r="E304" s="236" t="s">
        <v>19</v>
      </c>
      <c r="F304" s="237" t="s">
        <v>140</v>
      </c>
      <c r="G304" s="234"/>
      <c r="H304" s="238">
        <v>4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144</v>
      </c>
      <c r="AU304" s="244" t="s">
        <v>81</v>
      </c>
      <c r="AV304" s="13" t="s">
        <v>81</v>
      </c>
      <c r="AW304" s="13" t="s">
        <v>33</v>
      </c>
      <c r="AX304" s="13" t="s">
        <v>79</v>
      </c>
      <c r="AY304" s="244" t="s">
        <v>133</v>
      </c>
    </row>
    <row r="305" s="14" customFormat="1">
      <c r="A305" s="14"/>
      <c r="B305" s="245"/>
      <c r="C305" s="246"/>
      <c r="D305" s="235" t="s">
        <v>144</v>
      </c>
      <c r="E305" s="247" t="s">
        <v>19</v>
      </c>
      <c r="F305" s="248" t="s">
        <v>146</v>
      </c>
      <c r="G305" s="246"/>
      <c r="H305" s="247" t="s">
        <v>19</v>
      </c>
      <c r="I305" s="249"/>
      <c r="J305" s="246"/>
      <c r="K305" s="246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144</v>
      </c>
      <c r="AU305" s="254" t="s">
        <v>81</v>
      </c>
      <c r="AV305" s="14" t="s">
        <v>79</v>
      </c>
      <c r="AW305" s="14" t="s">
        <v>33</v>
      </c>
      <c r="AX305" s="14" t="s">
        <v>72</v>
      </c>
      <c r="AY305" s="254" t="s">
        <v>133</v>
      </c>
    </row>
    <row r="306" s="2" customFormat="1" ht="16.5" customHeight="1">
      <c r="A306" s="41"/>
      <c r="B306" s="42"/>
      <c r="C306" s="267" t="s">
        <v>467</v>
      </c>
      <c r="D306" s="277" t="s">
        <v>268</v>
      </c>
      <c r="E306" s="268" t="s">
        <v>468</v>
      </c>
      <c r="F306" s="269" t="s">
        <v>469</v>
      </c>
      <c r="G306" s="270" t="s">
        <v>366</v>
      </c>
      <c r="H306" s="271">
        <v>4</v>
      </c>
      <c r="I306" s="272"/>
      <c r="J306" s="273">
        <f>ROUND(I306*H306,2)</f>
        <v>0</v>
      </c>
      <c r="K306" s="269" t="s">
        <v>149</v>
      </c>
      <c r="L306" s="274"/>
      <c r="M306" s="275" t="s">
        <v>19</v>
      </c>
      <c r="N306" s="276" t="s">
        <v>43</v>
      </c>
      <c r="O306" s="87"/>
      <c r="P306" s="224">
        <f>O306*H306</f>
        <v>0</v>
      </c>
      <c r="Q306" s="224">
        <v>0.012</v>
      </c>
      <c r="R306" s="224">
        <f>Q306*H306</f>
        <v>0.048000000000000001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186</v>
      </c>
      <c r="AT306" s="226" t="s">
        <v>268</v>
      </c>
      <c r="AU306" s="226" t="s">
        <v>81</v>
      </c>
      <c r="AY306" s="20" t="s">
        <v>133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79</v>
      </c>
      <c r="BK306" s="227">
        <f>ROUND(I306*H306,2)</f>
        <v>0</v>
      </c>
      <c r="BL306" s="20" t="s">
        <v>140</v>
      </c>
      <c r="BM306" s="226" t="s">
        <v>470</v>
      </c>
    </row>
    <row r="307" s="13" customFormat="1">
      <c r="A307" s="13"/>
      <c r="B307" s="233"/>
      <c r="C307" s="234"/>
      <c r="D307" s="235" t="s">
        <v>144</v>
      </c>
      <c r="E307" s="236" t="s">
        <v>19</v>
      </c>
      <c r="F307" s="237" t="s">
        <v>140</v>
      </c>
      <c r="G307" s="234"/>
      <c r="H307" s="238">
        <v>4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144</v>
      </c>
      <c r="AU307" s="244" t="s">
        <v>81</v>
      </c>
      <c r="AV307" s="13" t="s">
        <v>81</v>
      </c>
      <c r="AW307" s="13" t="s">
        <v>33</v>
      </c>
      <c r="AX307" s="13" t="s">
        <v>79</v>
      </c>
      <c r="AY307" s="244" t="s">
        <v>133</v>
      </c>
    </row>
    <row r="308" s="2" customFormat="1" ht="24.15" customHeight="1">
      <c r="A308" s="41"/>
      <c r="B308" s="42"/>
      <c r="C308" s="267" t="s">
        <v>471</v>
      </c>
      <c r="D308" s="277" t="s">
        <v>268</v>
      </c>
      <c r="E308" s="268" t="s">
        <v>472</v>
      </c>
      <c r="F308" s="269" t="s">
        <v>473</v>
      </c>
      <c r="G308" s="270" t="s">
        <v>366</v>
      </c>
      <c r="H308" s="271">
        <v>4</v>
      </c>
      <c r="I308" s="272"/>
      <c r="J308" s="273">
        <f>ROUND(I308*H308,2)</f>
        <v>0</v>
      </c>
      <c r="K308" s="269" t="s">
        <v>149</v>
      </c>
      <c r="L308" s="274"/>
      <c r="M308" s="275" t="s">
        <v>19</v>
      </c>
      <c r="N308" s="276" t="s">
        <v>43</v>
      </c>
      <c r="O308" s="87"/>
      <c r="P308" s="224">
        <f>O308*H308</f>
        <v>0</v>
      </c>
      <c r="Q308" s="224">
        <v>0.00089999999999999998</v>
      </c>
      <c r="R308" s="224">
        <f>Q308*H308</f>
        <v>0.0035999999999999999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186</v>
      </c>
      <c r="AT308" s="226" t="s">
        <v>268</v>
      </c>
      <c r="AU308" s="226" t="s">
        <v>81</v>
      </c>
      <c r="AY308" s="20" t="s">
        <v>133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79</v>
      </c>
      <c r="BK308" s="227">
        <f>ROUND(I308*H308,2)</f>
        <v>0</v>
      </c>
      <c r="BL308" s="20" t="s">
        <v>140</v>
      </c>
      <c r="BM308" s="226" t="s">
        <v>474</v>
      </c>
    </row>
    <row r="309" s="13" customFormat="1">
      <c r="A309" s="13"/>
      <c r="B309" s="233"/>
      <c r="C309" s="234"/>
      <c r="D309" s="235" t="s">
        <v>144</v>
      </c>
      <c r="E309" s="236" t="s">
        <v>19</v>
      </c>
      <c r="F309" s="237" t="s">
        <v>140</v>
      </c>
      <c r="G309" s="234"/>
      <c r="H309" s="238">
        <v>4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144</v>
      </c>
      <c r="AU309" s="244" t="s">
        <v>81</v>
      </c>
      <c r="AV309" s="13" t="s">
        <v>81</v>
      </c>
      <c r="AW309" s="13" t="s">
        <v>33</v>
      </c>
      <c r="AX309" s="13" t="s">
        <v>79</v>
      </c>
      <c r="AY309" s="244" t="s">
        <v>133</v>
      </c>
    </row>
    <row r="310" s="2" customFormat="1" ht="24.15" customHeight="1">
      <c r="A310" s="41"/>
      <c r="B310" s="42"/>
      <c r="C310" s="215" t="s">
        <v>475</v>
      </c>
      <c r="D310" s="266" t="s">
        <v>135</v>
      </c>
      <c r="E310" s="216" t="s">
        <v>476</v>
      </c>
      <c r="F310" s="217" t="s">
        <v>477</v>
      </c>
      <c r="G310" s="218" t="s">
        <v>366</v>
      </c>
      <c r="H310" s="219">
        <v>1</v>
      </c>
      <c r="I310" s="220"/>
      <c r="J310" s="221">
        <f>ROUND(I310*H310,2)</f>
        <v>0</v>
      </c>
      <c r="K310" s="217" t="s">
        <v>149</v>
      </c>
      <c r="L310" s="47"/>
      <c r="M310" s="222" t="s">
        <v>19</v>
      </c>
      <c r="N310" s="223" t="s">
        <v>43</v>
      </c>
      <c r="O310" s="87"/>
      <c r="P310" s="224">
        <f>O310*H310</f>
        <v>0</v>
      </c>
      <c r="Q310" s="224">
        <v>0.050000000000000003</v>
      </c>
      <c r="R310" s="224">
        <f>Q310*H310</f>
        <v>0.050000000000000003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140</v>
      </c>
      <c r="AT310" s="226" t="s">
        <v>135</v>
      </c>
      <c r="AU310" s="226" t="s">
        <v>81</v>
      </c>
      <c r="AY310" s="20" t="s">
        <v>133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79</v>
      </c>
      <c r="BK310" s="227">
        <f>ROUND(I310*H310,2)</f>
        <v>0</v>
      </c>
      <c r="BL310" s="20" t="s">
        <v>140</v>
      </c>
      <c r="BM310" s="226" t="s">
        <v>478</v>
      </c>
    </row>
    <row r="311" s="2" customFormat="1">
      <c r="A311" s="41"/>
      <c r="B311" s="42"/>
      <c r="C311" s="43"/>
      <c r="D311" s="228" t="s">
        <v>142</v>
      </c>
      <c r="E311" s="43"/>
      <c r="F311" s="229" t="s">
        <v>479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142</v>
      </c>
      <c r="AU311" s="20" t="s">
        <v>81</v>
      </c>
    </row>
    <row r="312" s="13" customFormat="1">
      <c r="A312" s="13"/>
      <c r="B312" s="233"/>
      <c r="C312" s="234"/>
      <c r="D312" s="235" t="s">
        <v>144</v>
      </c>
      <c r="E312" s="236" t="s">
        <v>19</v>
      </c>
      <c r="F312" s="237" t="s">
        <v>79</v>
      </c>
      <c r="G312" s="234"/>
      <c r="H312" s="238">
        <v>1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144</v>
      </c>
      <c r="AU312" s="244" t="s">
        <v>81</v>
      </c>
      <c r="AV312" s="13" t="s">
        <v>81</v>
      </c>
      <c r="AW312" s="13" t="s">
        <v>33</v>
      </c>
      <c r="AX312" s="13" t="s">
        <v>79</v>
      </c>
      <c r="AY312" s="244" t="s">
        <v>133</v>
      </c>
    </row>
    <row r="313" s="14" customFormat="1">
      <c r="A313" s="14"/>
      <c r="B313" s="245"/>
      <c r="C313" s="246"/>
      <c r="D313" s="235" t="s">
        <v>144</v>
      </c>
      <c r="E313" s="247" t="s">
        <v>19</v>
      </c>
      <c r="F313" s="248" t="s">
        <v>146</v>
      </c>
      <c r="G313" s="246"/>
      <c r="H313" s="247" t="s">
        <v>19</v>
      </c>
      <c r="I313" s="249"/>
      <c r="J313" s="246"/>
      <c r="K313" s="246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144</v>
      </c>
      <c r="AU313" s="254" t="s">
        <v>81</v>
      </c>
      <c r="AV313" s="14" t="s">
        <v>79</v>
      </c>
      <c r="AW313" s="14" t="s">
        <v>33</v>
      </c>
      <c r="AX313" s="14" t="s">
        <v>72</v>
      </c>
      <c r="AY313" s="254" t="s">
        <v>133</v>
      </c>
    </row>
    <row r="314" s="2" customFormat="1" ht="16.5" customHeight="1">
      <c r="A314" s="41"/>
      <c r="B314" s="42"/>
      <c r="C314" s="267" t="s">
        <v>480</v>
      </c>
      <c r="D314" s="277" t="s">
        <v>268</v>
      </c>
      <c r="E314" s="268" t="s">
        <v>481</v>
      </c>
      <c r="F314" s="269" t="s">
        <v>482</v>
      </c>
      <c r="G314" s="270" t="s">
        <v>366</v>
      </c>
      <c r="H314" s="271">
        <v>1</v>
      </c>
      <c r="I314" s="272"/>
      <c r="J314" s="273">
        <f>ROUND(I314*H314,2)</f>
        <v>0</v>
      </c>
      <c r="K314" s="269" t="s">
        <v>149</v>
      </c>
      <c r="L314" s="274"/>
      <c r="M314" s="275" t="s">
        <v>19</v>
      </c>
      <c r="N314" s="276" t="s">
        <v>43</v>
      </c>
      <c r="O314" s="87"/>
      <c r="P314" s="224">
        <f>O314*H314</f>
        <v>0</v>
      </c>
      <c r="Q314" s="224">
        <v>0.029499999999999998</v>
      </c>
      <c r="R314" s="224">
        <f>Q314*H314</f>
        <v>0.029499999999999998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186</v>
      </c>
      <c r="AT314" s="226" t="s">
        <v>268</v>
      </c>
      <c r="AU314" s="226" t="s">
        <v>81</v>
      </c>
      <c r="AY314" s="20" t="s">
        <v>133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79</v>
      </c>
      <c r="BK314" s="227">
        <f>ROUND(I314*H314,2)</f>
        <v>0</v>
      </c>
      <c r="BL314" s="20" t="s">
        <v>140</v>
      </c>
      <c r="BM314" s="226" t="s">
        <v>483</v>
      </c>
    </row>
    <row r="315" s="2" customFormat="1" ht="24.15" customHeight="1">
      <c r="A315" s="41"/>
      <c r="B315" s="42"/>
      <c r="C315" s="267" t="s">
        <v>484</v>
      </c>
      <c r="D315" s="277" t="s">
        <v>268</v>
      </c>
      <c r="E315" s="268" t="s">
        <v>485</v>
      </c>
      <c r="F315" s="269" t="s">
        <v>486</v>
      </c>
      <c r="G315" s="270" t="s">
        <v>366</v>
      </c>
      <c r="H315" s="271">
        <v>1</v>
      </c>
      <c r="I315" s="272"/>
      <c r="J315" s="273">
        <f>ROUND(I315*H315,2)</f>
        <v>0</v>
      </c>
      <c r="K315" s="269" t="s">
        <v>149</v>
      </c>
      <c r="L315" s="274"/>
      <c r="M315" s="275" t="s">
        <v>19</v>
      </c>
      <c r="N315" s="276" t="s">
        <v>43</v>
      </c>
      <c r="O315" s="87"/>
      <c r="P315" s="224">
        <f>O315*H315</f>
        <v>0</v>
      </c>
      <c r="Q315" s="224">
        <v>0.0019</v>
      </c>
      <c r="R315" s="224">
        <f>Q315*H315</f>
        <v>0.0019</v>
      </c>
      <c r="S315" s="224">
        <v>0</v>
      </c>
      <c r="T315" s="225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6" t="s">
        <v>186</v>
      </c>
      <c r="AT315" s="226" t="s">
        <v>268</v>
      </c>
      <c r="AU315" s="226" t="s">
        <v>81</v>
      </c>
      <c r="AY315" s="20" t="s">
        <v>133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20" t="s">
        <v>79</v>
      </c>
      <c r="BK315" s="227">
        <f>ROUND(I315*H315,2)</f>
        <v>0</v>
      </c>
      <c r="BL315" s="20" t="s">
        <v>140</v>
      </c>
      <c r="BM315" s="226" t="s">
        <v>487</v>
      </c>
    </row>
    <row r="316" s="2" customFormat="1" ht="33" customHeight="1">
      <c r="A316" s="41"/>
      <c r="B316" s="42"/>
      <c r="C316" s="215" t="s">
        <v>488</v>
      </c>
      <c r="D316" s="266" t="s">
        <v>135</v>
      </c>
      <c r="E316" s="216" t="s">
        <v>489</v>
      </c>
      <c r="F316" s="217" t="s">
        <v>490</v>
      </c>
      <c r="G316" s="218" t="s">
        <v>366</v>
      </c>
      <c r="H316" s="219">
        <v>4</v>
      </c>
      <c r="I316" s="220"/>
      <c r="J316" s="221">
        <f>ROUND(I316*H316,2)</f>
        <v>0</v>
      </c>
      <c r="K316" s="217" t="s">
        <v>149</v>
      </c>
      <c r="L316" s="47"/>
      <c r="M316" s="222" t="s">
        <v>19</v>
      </c>
      <c r="N316" s="223" t="s">
        <v>43</v>
      </c>
      <c r="O316" s="87"/>
      <c r="P316" s="224">
        <f>O316*H316</f>
        <v>0</v>
      </c>
      <c r="Q316" s="224">
        <v>0.00016000000000000001</v>
      </c>
      <c r="R316" s="224">
        <f>Q316*H316</f>
        <v>0.00064000000000000005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140</v>
      </c>
      <c r="AT316" s="226" t="s">
        <v>135</v>
      </c>
      <c r="AU316" s="226" t="s">
        <v>81</v>
      </c>
      <c r="AY316" s="20" t="s">
        <v>133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79</v>
      </c>
      <c r="BK316" s="227">
        <f>ROUND(I316*H316,2)</f>
        <v>0</v>
      </c>
      <c r="BL316" s="20" t="s">
        <v>140</v>
      </c>
      <c r="BM316" s="226" t="s">
        <v>491</v>
      </c>
    </row>
    <row r="317" s="2" customFormat="1">
      <c r="A317" s="41"/>
      <c r="B317" s="42"/>
      <c r="C317" s="43"/>
      <c r="D317" s="228" t="s">
        <v>142</v>
      </c>
      <c r="E317" s="43"/>
      <c r="F317" s="229" t="s">
        <v>492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142</v>
      </c>
      <c r="AU317" s="20" t="s">
        <v>81</v>
      </c>
    </row>
    <row r="318" s="13" customFormat="1">
      <c r="A318" s="13"/>
      <c r="B318" s="233"/>
      <c r="C318" s="234"/>
      <c r="D318" s="235" t="s">
        <v>144</v>
      </c>
      <c r="E318" s="236" t="s">
        <v>19</v>
      </c>
      <c r="F318" s="237" t="s">
        <v>140</v>
      </c>
      <c r="G318" s="234"/>
      <c r="H318" s="238">
        <v>4</v>
      </c>
      <c r="I318" s="239"/>
      <c r="J318" s="234"/>
      <c r="K318" s="234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144</v>
      </c>
      <c r="AU318" s="244" t="s">
        <v>81</v>
      </c>
      <c r="AV318" s="13" t="s">
        <v>81</v>
      </c>
      <c r="AW318" s="13" t="s">
        <v>33</v>
      </c>
      <c r="AX318" s="13" t="s">
        <v>79</v>
      </c>
      <c r="AY318" s="244" t="s">
        <v>133</v>
      </c>
    </row>
    <row r="319" s="14" customFormat="1">
      <c r="A319" s="14"/>
      <c r="B319" s="245"/>
      <c r="C319" s="246"/>
      <c r="D319" s="235" t="s">
        <v>144</v>
      </c>
      <c r="E319" s="247" t="s">
        <v>19</v>
      </c>
      <c r="F319" s="248" t="s">
        <v>146</v>
      </c>
      <c r="G319" s="246"/>
      <c r="H319" s="247" t="s">
        <v>19</v>
      </c>
      <c r="I319" s="249"/>
      <c r="J319" s="246"/>
      <c r="K319" s="246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144</v>
      </c>
      <c r="AU319" s="254" t="s">
        <v>81</v>
      </c>
      <c r="AV319" s="14" t="s">
        <v>79</v>
      </c>
      <c r="AW319" s="14" t="s">
        <v>33</v>
      </c>
      <c r="AX319" s="14" t="s">
        <v>72</v>
      </c>
      <c r="AY319" s="254" t="s">
        <v>133</v>
      </c>
    </row>
    <row r="320" s="2" customFormat="1" ht="16.5" customHeight="1">
      <c r="A320" s="41"/>
      <c r="B320" s="42"/>
      <c r="C320" s="215" t="s">
        <v>493</v>
      </c>
      <c r="D320" s="266" t="s">
        <v>135</v>
      </c>
      <c r="E320" s="216" t="s">
        <v>494</v>
      </c>
      <c r="F320" s="217" t="s">
        <v>495</v>
      </c>
      <c r="G320" s="218" t="s">
        <v>182</v>
      </c>
      <c r="H320" s="219">
        <v>134</v>
      </c>
      <c r="I320" s="220"/>
      <c r="J320" s="221">
        <f>ROUND(I320*H320,2)</f>
        <v>0</v>
      </c>
      <c r="K320" s="217" t="s">
        <v>149</v>
      </c>
      <c r="L320" s="47"/>
      <c r="M320" s="222" t="s">
        <v>19</v>
      </c>
      <c r="N320" s="223" t="s">
        <v>43</v>
      </c>
      <c r="O320" s="87"/>
      <c r="P320" s="224">
        <f>O320*H320</f>
        <v>0</v>
      </c>
      <c r="Q320" s="224">
        <v>0.00019000000000000001</v>
      </c>
      <c r="R320" s="224">
        <f>Q320*H320</f>
        <v>0.02546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140</v>
      </c>
      <c r="AT320" s="226" t="s">
        <v>135</v>
      </c>
      <c r="AU320" s="226" t="s">
        <v>81</v>
      </c>
      <c r="AY320" s="20" t="s">
        <v>133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79</v>
      </c>
      <c r="BK320" s="227">
        <f>ROUND(I320*H320,2)</f>
        <v>0</v>
      </c>
      <c r="BL320" s="20" t="s">
        <v>140</v>
      </c>
      <c r="BM320" s="226" t="s">
        <v>496</v>
      </c>
    </row>
    <row r="321" s="2" customFormat="1">
      <c r="A321" s="41"/>
      <c r="B321" s="42"/>
      <c r="C321" s="43"/>
      <c r="D321" s="228" t="s">
        <v>142</v>
      </c>
      <c r="E321" s="43"/>
      <c r="F321" s="229" t="s">
        <v>497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142</v>
      </c>
      <c r="AU321" s="20" t="s">
        <v>81</v>
      </c>
    </row>
    <row r="322" s="13" customFormat="1">
      <c r="A322" s="13"/>
      <c r="B322" s="233"/>
      <c r="C322" s="234"/>
      <c r="D322" s="235" t="s">
        <v>144</v>
      </c>
      <c r="E322" s="236" t="s">
        <v>19</v>
      </c>
      <c r="F322" s="237" t="s">
        <v>498</v>
      </c>
      <c r="G322" s="234"/>
      <c r="H322" s="238">
        <v>134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144</v>
      </c>
      <c r="AU322" s="244" t="s">
        <v>81</v>
      </c>
      <c r="AV322" s="13" t="s">
        <v>81</v>
      </c>
      <c r="AW322" s="13" t="s">
        <v>33</v>
      </c>
      <c r="AX322" s="13" t="s">
        <v>79</v>
      </c>
      <c r="AY322" s="244" t="s">
        <v>133</v>
      </c>
    </row>
    <row r="323" s="14" customFormat="1">
      <c r="A323" s="14"/>
      <c r="B323" s="245"/>
      <c r="C323" s="246"/>
      <c r="D323" s="235" t="s">
        <v>144</v>
      </c>
      <c r="E323" s="247" t="s">
        <v>19</v>
      </c>
      <c r="F323" s="248" t="s">
        <v>146</v>
      </c>
      <c r="G323" s="246"/>
      <c r="H323" s="247" t="s">
        <v>19</v>
      </c>
      <c r="I323" s="249"/>
      <c r="J323" s="246"/>
      <c r="K323" s="246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144</v>
      </c>
      <c r="AU323" s="254" t="s">
        <v>81</v>
      </c>
      <c r="AV323" s="14" t="s">
        <v>79</v>
      </c>
      <c r="AW323" s="14" t="s">
        <v>33</v>
      </c>
      <c r="AX323" s="14" t="s">
        <v>72</v>
      </c>
      <c r="AY323" s="254" t="s">
        <v>133</v>
      </c>
    </row>
    <row r="324" s="2" customFormat="1" ht="24.15" customHeight="1">
      <c r="A324" s="41"/>
      <c r="B324" s="42"/>
      <c r="C324" s="215" t="s">
        <v>499</v>
      </c>
      <c r="D324" s="266" t="s">
        <v>135</v>
      </c>
      <c r="E324" s="216" t="s">
        <v>500</v>
      </c>
      <c r="F324" s="217" t="s">
        <v>501</v>
      </c>
      <c r="G324" s="218" t="s">
        <v>182</v>
      </c>
      <c r="H324" s="219">
        <v>124</v>
      </c>
      <c r="I324" s="220"/>
      <c r="J324" s="221">
        <f>ROUND(I324*H324,2)</f>
        <v>0</v>
      </c>
      <c r="K324" s="217" t="s">
        <v>149</v>
      </c>
      <c r="L324" s="47"/>
      <c r="M324" s="222" t="s">
        <v>19</v>
      </c>
      <c r="N324" s="223" t="s">
        <v>43</v>
      </c>
      <c r="O324" s="87"/>
      <c r="P324" s="224">
        <f>O324*H324</f>
        <v>0</v>
      </c>
      <c r="Q324" s="224">
        <v>6.9999999999999994E-05</v>
      </c>
      <c r="R324" s="224">
        <f>Q324*H324</f>
        <v>0.0086799999999999985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140</v>
      </c>
      <c r="AT324" s="226" t="s">
        <v>135</v>
      </c>
      <c r="AU324" s="226" t="s">
        <v>81</v>
      </c>
      <c r="AY324" s="20" t="s">
        <v>133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79</v>
      </c>
      <c r="BK324" s="227">
        <f>ROUND(I324*H324,2)</f>
        <v>0</v>
      </c>
      <c r="BL324" s="20" t="s">
        <v>140</v>
      </c>
      <c r="BM324" s="226" t="s">
        <v>502</v>
      </c>
    </row>
    <row r="325" s="2" customFormat="1">
      <c r="A325" s="41"/>
      <c r="B325" s="42"/>
      <c r="C325" s="43"/>
      <c r="D325" s="228" t="s">
        <v>142</v>
      </c>
      <c r="E325" s="43"/>
      <c r="F325" s="229" t="s">
        <v>503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142</v>
      </c>
      <c r="AU325" s="20" t="s">
        <v>81</v>
      </c>
    </row>
    <row r="326" s="13" customFormat="1">
      <c r="A326" s="13"/>
      <c r="B326" s="233"/>
      <c r="C326" s="234"/>
      <c r="D326" s="235" t="s">
        <v>144</v>
      </c>
      <c r="E326" s="236" t="s">
        <v>19</v>
      </c>
      <c r="F326" s="237" t="s">
        <v>504</v>
      </c>
      <c r="G326" s="234"/>
      <c r="H326" s="238">
        <v>124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144</v>
      </c>
      <c r="AU326" s="244" t="s">
        <v>81</v>
      </c>
      <c r="AV326" s="13" t="s">
        <v>81</v>
      </c>
      <c r="AW326" s="13" t="s">
        <v>33</v>
      </c>
      <c r="AX326" s="13" t="s">
        <v>79</v>
      </c>
      <c r="AY326" s="244" t="s">
        <v>133</v>
      </c>
    </row>
    <row r="327" s="14" customFormat="1">
      <c r="A327" s="14"/>
      <c r="B327" s="245"/>
      <c r="C327" s="246"/>
      <c r="D327" s="235" t="s">
        <v>144</v>
      </c>
      <c r="E327" s="247" t="s">
        <v>19</v>
      </c>
      <c r="F327" s="248" t="s">
        <v>146</v>
      </c>
      <c r="G327" s="246"/>
      <c r="H327" s="247" t="s">
        <v>19</v>
      </c>
      <c r="I327" s="249"/>
      <c r="J327" s="246"/>
      <c r="K327" s="246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144</v>
      </c>
      <c r="AU327" s="254" t="s">
        <v>81</v>
      </c>
      <c r="AV327" s="14" t="s">
        <v>79</v>
      </c>
      <c r="AW327" s="14" t="s">
        <v>33</v>
      </c>
      <c r="AX327" s="14" t="s">
        <v>72</v>
      </c>
      <c r="AY327" s="254" t="s">
        <v>133</v>
      </c>
    </row>
    <row r="328" s="2" customFormat="1" ht="21.75" customHeight="1">
      <c r="A328" s="41"/>
      <c r="B328" s="42"/>
      <c r="C328" s="215" t="s">
        <v>505</v>
      </c>
      <c r="D328" s="266" t="s">
        <v>135</v>
      </c>
      <c r="E328" s="216" t="s">
        <v>506</v>
      </c>
      <c r="F328" s="217" t="s">
        <v>507</v>
      </c>
      <c r="G328" s="218" t="s">
        <v>508</v>
      </c>
      <c r="H328" s="219">
        <v>1</v>
      </c>
      <c r="I328" s="220"/>
      <c r="J328" s="221">
        <f>ROUND(I328*H328,2)</f>
        <v>0</v>
      </c>
      <c r="K328" s="217" t="s">
        <v>19</v>
      </c>
      <c r="L328" s="47"/>
      <c r="M328" s="222" t="s">
        <v>19</v>
      </c>
      <c r="N328" s="223" t="s">
        <v>43</v>
      </c>
      <c r="O328" s="87"/>
      <c r="P328" s="224">
        <f>O328*H328</f>
        <v>0</v>
      </c>
      <c r="Q328" s="224">
        <v>0.02</v>
      </c>
      <c r="R328" s="224">
        <f>Q328*H328</f>
        <v>0.02</v>
      </c>
      <c r="S328" s="224">
        <v>0</v>
      </c>
      <c r="T328" s="225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26" t="s">
        <v>140</v>
      </c>
      <c r="AT328" s="226" t="s">
        <v>135</v>
      </c>
      <c r="AU328" s="226" t="s">
        <v>81</v>
      </c>
      <c r="AY328" s="20" t="s">
        <v>133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20" t="s">
        <v>79</v>
      </c>
      <c r="BK328" s="227">
        <f>ROUND(I328*H328,2)</f>
        <v>0</v>
      </c>
      <c r="BL328" s="20" t="s">
        <v>140</v>
      </c>
      <c r="BM328" s="226" t="s">
        <v>509</v>
      </c>
    </row>
    <row r="329" s="14" customFormat="1">
      <c r="A329" s="14"/>
      <c r="B329" s="245"/>
      <c r="C329" s="246"/>
      <c r="D329" s="235" t="s">
        <v>144</v>
      </c>
      <c r="E329" s="247" t="s">
        <v>19</v>
      </c>
      <c r="F329" s="248" t="s">
        <v>510</v>
      </c>
      <c r="G329" s="246"/>
      <c r="H329" s="247" t="s">
        <v>19</v>
      </c>
      <c r="I329" s="249"/>
      <c r="J329" s="246"/>
      <c r="K329" s="246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144</v>
      </c>
      <c r="AU329" s="254" t="s">
        <v>81</v>
      </c>
      <c r="AV329" s="14" t="s">
        <v>79</v>
      </c>
      <c r="AW329" s="14" t="s">
        <v>33</v>
      </c>
      <c r="AX329" s="14" t="s">
        <v>72</v>
      </c>
      <c r="AY329" s="254" t="s">
        <v>133</v>
      </c>
    </row>
    <row r="330" s="13" customFormat="1">
      <c r="A330" s="13"/>
      <c r="B330" s="233"/>
      <c r="C330" s="234"/>
      <c r="D330" s="235" t="s">
        <v>144</v>
      </c>
      <c r="E330" s="236" t="s">
        <v>19</v>
      </c>
      <c r="F330" s="237" t="s">
        <v>79</v>
      </c>
      <c r="G330" s="234"/>
      <c r="H330" s="238">
        <v>1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144</v>
      </c>
      <c r="AU330" s="244" t="s">
        <v>81</v>
      </c>
      <c r="AV330" s="13" t="s">
        <v>81</v>
      </c>
      <c r="AW330" s="13" t="s">
        <v>33</v>
      </c>
      <c r="AX330" s="13" t="s">
        <v>72</v>
      </c>
      <c r="AY330" s="244" t="s">
        <v>133</v>
      </c>
    </row>
    <row r="331" s="15" customFormat="1">
      <c r="A331" s="15"/>
      <c r="B331" s="255"/>
      <c r="C331" s="256"/>
      <c r="D331" s="235" t="s">
        <v>144</v>
      </c>
      <c r="E331" s="257" t="s">
        <v>19</v>
      </c>
      <c r="F331" s="258" t="s">
        <v>165</v>
      </c>
      <c r="G331" s="256"/>
      <c r="H331" s="259">
        <v>1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5" t="s">
        <v>144</v>
      </c>
      <c r="AU331" s="265" t="s">
        <v>81</v>
      </c>
      <c r="AV331" s="15" t="s">
        <v>140</v>
      </c>
      <c r="AW331" s="15" t="s">
        <v>33</v>
      </c>
      <c r="AX331" s="15" t="s">
        <v>79</v>
      </c>
      <c r="AY331" s="265" t="s">
        <v>133</v>
      </c>
    </row>
    <row r="332" s="12" customFormat="1" ht="22.8" customHeight="1">
      <c r="A332" s="12"/>
      <c r="B332" s="199"/>
      <c r="C332" s="200"/>
      <c r="D332" s="201" t="s">
        <v>71</v>
      </c>
      <c r="E332" s="213" t="s">
        <v>191</v>
      </c>
      <c r="F332" s="213" t="s">
        <v>511</v>
      </c>
      <c r="G332" s="200"/>
      <c r="H332" s="200"/>
      <c r="I332" s="203"/>
      <c r="J332" s="214">
        <f>BK332</f>
        <v>0</v>
      </c>
      <c r="K332" s="200"/>
      <c r="L332" s="205"/>
      <c r="M332" s="206"/>
      <c r="N332" s="207"/>
      <c r="O332" s="207"/>
      <c r="P332" s="208">
        <f>SUM(P333:P350)</f>
        <v>0</v>
      </c>
      <c r="Q332" s="207"/>
      <c r="R332" s="208">
        <f>SUM(R333:R350)</f>
        <v>0.014585000000000001</v>
      </c>
      <c r="S332" s="207"/>
      <c r="T332" s="209">
        <f>SUM(T333:T350)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0" t="s">
        <v>79</v>
      </c>
      <c r="AT332" s="211" t="s">
        <v>71</v>
      </c>
      <c r="AU332" s="211" t="s">
        <v>79</v>
      </c>
      <c r="AY332" s="210" t="s">
        <v>133</v>
      </c>
      <c r="BK332" s="212">
        <f>SUM(BK333:BK350)</f>
        <v>0</v>
      </c>
    </row>
    <row r="333" s="2" customFormat="1" ht="33" customHeight="1">
      <c r="A333" s="41"/>
      <c r="B333" s="42"/>
      <c r="C333" s="215" t="s">
        <v>512</v>
      </c>
      <c r="D333" s="215" t="s">
        <v>135</v>
      </c>
      <c r="E333" s="216" t="s">
        <v>513</v>
      </c>
      <c r="F333" s="217" t="s">
        <v>514</v>
      </c>
      <c r="G333" s="218" t="s">
        <v>138</v>
      </c>
      <c r="H333" s="219">
        <v>3</v>
      </c>
      <c r="I333" s="220"/>
      <c r="J333" s="221">
        <f>ROUND(I333*H333,2)</f>
        <v>0</v>
      </c>
      <c r="K333" s="217" t="s">
        <v>149</v>
      </c>
      <c r="L333" s="47"/>
      <c r="M333" s="222" t="s">
        <v>19</v>
      </c>
      <c r="N333" s="223" t="s">
        <v>43</v>
      </c>
      <c r="O333" s="87"/>
      <c r="P333" s="224">
        <f>O333*H333</f>
        <v>0</v>
      </c>
      <c r="Q333" s="224">
        <v>0.0011999999999999999</v>
      </c>
      <c r="R333" s="224">
        <f>Q333*H333</f>
        <v>0.0035999999999999999</v>
      </c>
      <c r="S333" s="224">
        <v>0</v>
      </c>
      <c r="T333" s="22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140</v>
      </c>
      <c r="AT333" s="226" t="s">
        <v>135</v>
      </c>
      <c r="AU333" s="226" t="s">
        <v>81</v>
      </c>
      <c r="AY333" s="20" t="s">
        <v>133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79</v>
      </c>
      <c r="BK333" s="227">
        <f>ROUND(I333*H333,2)</f>
        <v>0</v>
      </c>
      <c r="BL333" s="20" t="s">
        <v>140</v>
      </c>
      <c r="BM333" s="226" t="s">
        <v>515</v>
      </c>
    </row>
    <row r="334" s="2" customFormat="1">
      <c r="A334" s="41"/>
      <c r="B334" s="42"/>
      <c r="C334" s="43"/>
      <c r="D334" s="228" t="s">
        <v>142</v>
      </c>
      <c r="E334" s="43"/>
      <c r="F334" s="229" t="s">
        <v>516</v>
      </c>
      <c r="G334" s="43"/>
      <c r="H334" s="43"/>
      <c r="I334" s="230"/>
      <c r="J334" s="43"/>
      <c r="K334" s="43"/>
      <c r="L334" s="47"/>
      <c r="M334" s="231"/>
      <c r="N334" s="232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142</v>
      </c>
      <c r="AU334" s="20" t="s">
        <v>81</v>
      </c>
    </row>
    <row r="335" s="13" customFormat="1">
      <c r="A335" s="13"/>
      <c r="B335" s="233"/>
      <c r="C335" s="234"/>
      <c r="D335" s="235" t="s">
        <v>144</v>
      </c>
      <c r="E335" s="236" t="s">
        <v>19</v>
      </c>
      <c r="F335" s="237" t="s">
        <v>517</v>
      </c>
      <c r="G335" s="234"/>
      <c r="H335" s="238">
        <v>3</v>
      </c>
      <c r="I335" s="239"/>
      <c r="J335" s="234"/>
      <c r="K335" s="234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144</v>
      </c>
      <c r="AU335" s="244" t="s">
        <v>81</v>
      </c>
      <c r="AV335" s="13" t="s">
        <v>81</v>
      </c>
      <c r="AW335" s="13" t="s">
        <v>33</v>
      </c>
      <c r="AX335" s="13" t="s">
        <v>79</v>
      </c>
      <c r="AY335" s="244" t="s">
        <v>133</v>
      </c>
    </row>
    <row r="336" s="14" customFormat="1">
      <c r="A336" s="14"/>
      <c r="B336" s="245"/>
      <c r="C336" s="246"/>
      <c r="D336" s="235" t="s">
        <v>144</v>
      </c>
      <c r="E336" s="247" t="s">
        <v>19</v>
      </c>
      <c r="F336" s="248" t="s">
        <v>146</v>
      </c>
      <c r="G336" s="246"/>
      <c r="H336" s="247" t="s">
        <v>19</v>
      </c>
      <c r="I336" s="249"/>
      <c r="J336" s="246"/>
      <c r="K336" s="246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144</v>
      </c>
      <c r="AU336" s="254" t="s">
        <v>81</v>
      </c>
      <c r="AV336" s="14" t="s">
        <v>79</v>
      </c>
      <c r="AW336" s="14" t="s">
        <v>33</v>
      </c>
      <c r="AX336" s="14" t="s">
        <v>72</v>
      </c>
      <c r="AY336" s="254" t="s">
        <v>133</v>
      </c>
    </row>
    <row r="337" s="2" customFormat="1" ht="37.8" customHeight="1">
      <c r="A337" s="41"/>
      <c r="B337" s="42"/>
      <c r="C337" s="215" t="s">
        <v>518</v>
      </c>
      <c r="D337" s="215" t="s">
        <v>135</v>
      </c>
      <c r="E337" s="216" t="s">
        <v>519</v>
      </c>
      <c r="F337" s="217" t="s">
        <v>520</v>
      </c>
      <c r="G337" s="218" t="s">
        <v>138</v>
      </c>
      <c r="H337" s="219">
        <v>3</v>
      </c>
      <c r="I337" s="220"/>
      <c r="J337" s="221">
        <f>ROUND(I337*H337,2)</f>
        <v>0</v>
      </c>
      <c r="K337" s="217" t="s">
        <v>149</v>
      </c>
      <c r="L337" s="47"/>
      <c r="M337" s="222" t="s">
        <v>19</v>
      </c>
      <c r="N337" s="223" t="s">
        <v>43</v>
      </c>
      <c r="O337" s="87"/>
      <c r="P337" s="224">
        <f>O337*H337</f>
        <v>0</v>
      </c>
      <c r="Q337" s="224">
        <v>1.0000000000000001E-05</v>
      </c>
      <c r="R337" s="224">
        <f>Q337*H337</f>
        <v>3.0000000000000004E-05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140</v>
      </c>
      <c r="AT337" s="226" t="s">
        <v>135</v>
      </c>
      <c r="AU337" s="226" t="s">
        <v>81</v>
      </c>
      <c r="AY337" s="20" t="s">
        <v>133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79</v>
      </c>
      <c r="BK337" s="227">
        <f>ROUND(I337*H337,2)</f>
        <v>0</v>
      </c>
      <c r="BL337" s="20" t="s">
        <v>140</v>
      </c>
      <c r="BM337" s="226" t="s">
        <v>521</v>
      </c>
    </row>
    <row r="338" s="2" customFormat="1">
      <c r="A338" s="41"/>
      <c r="B338" s="42"/>
      <c r="C338" s="43"/>
      <c r="D338" s="228" t="s">
        <v>142</v>
      </c>
      <c r="E338" s="43"/>
      <c r="F338" s="229" t="s">
        <v>522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142</v>
      </c>
      <c r="AU338" s="20" t="s">
        <v>81</v>
      </c>
    </row>
    <row r="339" s="2" customFormat="1" ht="37.8" customHeight="1">
      <c r="A339" s="41"/>
      <c r="B339" s="42"/>
      <c r="C339" s="215" t="s">
        <v>523</v>
      </c>
      <c r="D339" s="215" t="s">
        <v>135</v>
      </c>
      <c r="E339" s="216" t="s">
        <v>524</v>
      </c>
      <c r="F339" s="217" t="s">
        <v>525</v>
      </c>
      <c r="G339" s="218" t="s">
        <v>182</v>
      </c>
      <c r="H339" s="219">
        <v>31.300000000000001</v>
      </c>
      <c r="I339" s="220"/>
      <c r="J339" s="221">
        <f>ROUND(I339*H339,2)</f>
        <v>0</v>
      </c>
      <c r="K339" s="217" t="s">
        <v>149</v>
      </c>
      <c r="L339" s="47"/>
      <c r="M339" s="222" t="s">
        <v>19</v>
      </c>
      <c r="N339" s="223" t="s">
        <v>43</v>
      </c>
      <c r="O339" s="87"/>
      <c r="P339" s="224">
        <f>O339*H339</f>
        <v>0</v>
      </c>
      <c r="Q339" s="224">
        <v>1.0000000000000001E-05</v>
      </c>
      <c r="R339" s="224">
        <f>Q339*H339</f>
        <v>0.00031300000000000002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140</v>
      </c>
      <c r="AT339" s="226" t="s">
        <v>135</v>
      </c>
      <c r="AU339" s="226" t="s">
        <v>81</v>
      </c>
      <c r="AY339" s="20" t="s">
        <v>133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79</v>
      </c>
      <c r="BK339" s="227">
        <f>ROUND(I339*H339,2)</f>
        <v>0</v>
      </c>
      <c r="BL339" s="20" t="s">
        <v>140</v>
      </c>
      <c r="BM339" s="226" t="s">
        <v>526</v>
      </c>
    </row>
    <row r="340" s="2" customFormat="1">
      <c r="A340" s="41"/>
      <c r="B340" s="42"/>
      <c r="C340" s="43"/>
      <c r="D340" s="228" t="s">
        <v>142</v>
      </c>
      <c r="E340" s="43"/>
      <c r="F340" s="229" t="s">
        <v>527</v>
      </c>
      <c r="G340" s="43"/>
      <c r="H340" s="43"/>
      <c r="I340" s="230"/>
      <c r="J340" s="43"/>
      <c r="K340" s="43"/>
      <c r="L340" s="47"/>
      <c r="M340" s="231"/>
      <c r="N340" s="232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142</v>
      </c>
      <c r="AU340" s="20" t="s">
        <v>81</v>
      </c>
    </row>
    <row r="341" s="2" customFormat="1" ht="55.5" customHeight="1">
      <c r="A341" s="41"/>
      <c r="B341" s="42"/>
      <c r="C341" s="215" t="s">
        <v>528</v>
      </c>
      <c r="D341" s="215" t="s">
        <v>135</v>
      </c>
      <c r="E341" s="216" t="s">
        <v>529</v>
      </c>
      <c r="F341" s="217" t="s">
        <v>530</v>
      </c>
      <c r="G341" s="218" t="s">
        <v>182</v>
      </c>
      <c r="H341" s="219">
        <v>31.300000000000001</v>
      </c>
      <c r="I341" s="220"/>
      <c r="J341" s="221">
        <f>ROUND(I341*H341,2)</f>
        <v>0</v>
      </c>
      <c r="K341" s="217" t="s">
        <v>149</v>
      </c>
      <c r="L341" s="47"/>
      <c r="M341" s="222" t="s">
        <v>19</v>
      </c>
      <c r="N341" s="223" t="s">
        <v>43</v>
      </c>
      <c r="O341" s="87"/>
      <c r="P341" s="224">
        <f>O341*H341</f>
        <v>0</v>
      </c>
      <c r="Q341" s="224">
        <v>0.00034000000000000002</v>
      </c>
      <c r="R341" s="224">
        <f>Q341*H341</f>
        <v>0.010642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140</v>
      </c>
      <c r="AT341" s="226" t="s">
        <v>135</v>
      </c>
      <c r="AU341" s="226" t="s">
        <v>81</v>
      </c>
      <c r="AY341" s="20" t="s">
        <v>133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79</v>
      </c>
      <c r="BK341" s="227">
        <f>ROUND(I341*H341,2)</f>
        <v>0</v>
      </c>
      <c r="BL341" s="20" t="s">
        <v>140</v>
      </c>
      <c r="BM341" s="226" t="s">
        <v>531</v>
      </c>
    </row>
    <row r="342" s="2" customFormat="1">
      <c r="A342" s="41"/>
      <c r="B342" s="42"/>
      <c r="C342" s="43"/>
      <c r="D342" s="228" t="s">
        <v>142</v>
      </c>
      <c r="E342" s="43"/>
      <c r="F342" s="229" t="s">
        <v>532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142</v>
      </c>
      <c r="AU342" s="20" t="s">
        <v>81</v>
      </c>
    </row>
    <row r="343" s="2" customFormat="1" ht="24.15" customHeight="1">
      <c r="A343" s="41"/>
      <c r="B343" s="42"/>
      <c r="C343" s="215" t="s">
        <v>533</v>
      </c>
      <c r="D343" s="215" t="s">
        <v>135</v>
      </c>
      <c r="E343" s="216" t="s">
        <v>534</v>
      </c>
      <c r="F343" s="217" t="s">
        <v>535</v>
      </c>
      <c r="G343" s="218" t="s">
        <v>182</v>
      </c>
      <c r="H343" s="219">
        <v>31.300000000000001</v>
      </c>
      <c r="I343" s="220"/>
      <c r="J343" s="221">
        <f>ROUND(I343*H343,2)</f>
        <v>0</v>
      </c>
      <c r="K343" s="217" t="s">
        <v>149</v>
      </c>
      <c r="L343" s="47"/>
      <c r="M343" s="222" t="s">
        <v>19</v>
      </c>
      <c r="N343" s="223" t="s">
        <v>43</v>
      </c>
      <c r="O343" s="87"/>
      <c r="P343" s="224">
        <f>O343*H343</f>
        <v>0</v>
      </c>
      <c r="Q343" s="224">
        <v>0</v>
      </c>
      <c r="R343" s="224">
        <f>Q343*H343</f>
        <v>0</v>
      </c>
      <c r="S343" s="224">
        <v>0</v>
      </c>
      <c r="T343" s="225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6" t="s">
        <v>140</v>
      </c>
      <c r="AT343" s="226" t="s">
        <v>135</v>
      </c>
      <c r="AU343" s="226" t="s">
        <v>81</v>
      </c>
      <c r="AY343" s="20" t="s">
        <v>133</v>
      </c>
      <c r="BE343" s="227">
        <f>IF(N343="základní",J343,0)</f>
        <v>0</v>
      </c>
      <c r="BF343" s="227">
        <f>IF(N343="snížená",J343,0)</f>
        <v>0</v>
      </c>
      <c r="BG343" s="227">
        <f>IF(N343="zákl. přenesená",J343,0)</f>
        <v>0</v>
      </c>
      <c r="BH343" s="227">
        <f>IF(N343="sníž. přenesená",J343,0)</f>
        <v>0</v>
      </c>
      <c r="BI343" s="227">
        <f>IF(N343="nulová",J343,0)</f>
        <v>0</v>
      </c>
      <c r="BJ343" s="20" t="s">
        <v>79</v>
      </c>
      <c r="BK343" s="227">
        <f>ROUND(I343*H343,2)</f>
        <v>0</v>
      </c>
      <c r="BL343" s="20" t="s">
        <v>140</v>
      </c>
      <c r="BM343" s="226" t="s">
        <v>536</v>
      </c>
    </row>
    <row r="344" s="2" customFormat="1">
      <c r="A344" s="41"/>
      <c r="B344" s="42"/>
      <c r="C344" s="43"/>
      <c r="D344" s="228" t="s">
        <v>142</v>
      </c>
      <c r="E344" s="43"/>
      <c r="F344" s="229" t="s">
        <v>537</v>
      </c>
      <c r="G344" s="43"/>
      <c r="H344" s="43"/>
      <c r="I344" s="230"/>
      <c r="J344" s="43"/>
      <c r="K344" s="43"/>
      <c r="L344" s="47"/>
      <c r="M344" s="231"/>
      <c r="N344" s="232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142</v>
      </c>
      <c r="AU344" s="20" t="s">
        <v>81</v>
      </c>
    </row>
    <row r="345" s="13" customFormat="1">
      <c r="A345" s="13"/>
      <c r="B345" s="233"/>
      <c r="C345" s="234"/>
      <c r="D345" s="235" t="s">
        <v>144</v>
      </c>
      <c r="E345" s="236" t="s">
        <v>19</v>
      </c>
      <c r="F345" s="237" t="s">
        <v>538</v>
      </c>
      <c r="G345" s="234"/>
      <c r="H345" s="238">
        <v>31.300000000000001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144</v>
      </c>
      <c r="AU345" s="244" t="s">
        <v>81</v>
      </c>
      <c r="AV345" s="13" t="s">
        <v>81</v>
      </c>
      <c r="AW345" s="13" t="s">
        <v>33</v>
      </c>
      <c r="AX345" s="13" t="s">
        <v>79</v>
      </c>
      <c r="AY345" s="244" t="s">
        <v>133</v>
      </c>
    </row>
    <row r="346" s="14" customFormat="1">
      <c r="A346" s="14"/>
      <c r="B346" s="245"/>
      <c r="C346" s="246"/>
      <c r="D346" s="235" t="s">
        <v>144</v>
      </c>
      <c r="E346" s="247" t="s">
        <v>19</v>
      </c>
      <c r="F346" s="248" t="s">
        <v>146</v>
      </c>
      <c r="G346" s="246"/>
      <c r="H346" s="247" t="s">
        <v>19</v>
      </c>
      <c r="I346" s="249"/>
      <c r="J346" s="246"/>
      <c r="K346" s="246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144</v>
      </c>
      <c r="AU346" s="254" t="s">
        <v>81</v>
      </c>
      <c r="AV346" s="14" t="s">
        <v>79</v>
      </c>
      <c r="AW346" s="14" t="s">
        <v>33</v>
      </c>
      <c r="AX346" s="14" t="s">
        <v>72</v>
      </c>
      <c r="AY346" s="254" t="s">
        <v>133</v>
      </c>
    </row>
    <row r="347" s="2" customFormat="1" ht="24.15" customHeight="1">
      <c r="A347" s="41"/>
      <c r="B347" s="42"/>
      <c r="C347" s="215" t="s">
        <v>539</v>
      </c>
      <c r="D347" s="215" t="s">
        <v>135</v>
      </c>
      <c r="E347" s="216" t="s">
        <v>540</v>
      </c>
      <c r="F347" s="217" t="s">
        <v>541</v>
      </c>
      <c r="G347" s="218" t="s">
        <v>182</v>
      </c>
      <c r="H347" s="219">
        <v>246</v>
      </c>
      <c r="I347" s="220"/>
      <c r="J347" s="221">
        <f>ROUND(I347*H347,2)</f>
        <v>0</v>
      </c>
      <c r="K347" s="217" t="s">
        <v>149</v>
      </c>
      <c r="L347" s="47"/>
      <c r="M347" s="222" t="s">
        <v>19</v>
      </c>
      <c r="N347" s="223" t="s">
        <v>43</v>
      </c>
      <c r="O347" s="87"/>
      <c r="P347" s="224">
        <f>O347*H347</f>
        <v>0</v>
      </c>
      <c r="Q347" s="224">
        <v>0</v>
      </c>
      <c r="R347" s="224">
        <f>Q347*H347</f>
        <v>0</v>
      </c>
      <c r="S347" s="224">
        <v>0</v>
      </c>
      <c r="T347" s="225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6" t="s">
        <v>140</v>
      </c>
      <c r="AT347" s="226" t="s">
        <v>135</v>
      </c>
      <c r="AU347" s="226" t="s">
        <v>81</v>
      </c>
      <c r="AY347" s="20" t="s">
        <v>133</v>
      </c>
      <c r="BE347" s="227">
        <f>IF(N347="základní",J347,0)</f>
        <v>0</v>
      </c>
      <c r="BF347" s="227">
        <f>IF(N347="snížená",J347,0)</f>
        <v>0</v>
      </c>
      <c r="BG347" s="227">
        <f>IF(N347="zákl. přenesená",J347,0)</f>
        <v>0</v>
      </c>
      <c r="BH347" s="227">
        <f>IF(N347="sníž. přenesená",J347,0)</f>
        <v>0</v>
      </c>
      <c r="BI347" s="227">
        <f>IF(N347="nulová",J347,0)</f>
        <v>0</v>
      </c>
      <c r="BJ347" s="20" t="s">
        <v>79</v>
      </c>
      <c r="BK347" s="227">
        <f>ROUND(I347*H347,2)</f>
        <v>0</v>
      </c>
      <c r="BL347" s="20" t="s">
        <v>140</v>
      </c>
      <c r="BM347" s="226" t="s">
        <v>542</v>
      </c>
    </row>
    <row r="348" s="2" customFormat="1">
      <c r="A348" s="41"/>
      <c r="B348" s="42"/>
      <c r="C348" s="43"/>
      <c r="D348" s="228" t="s">
        <v>142</v>
      </c>
      <c r="E348" s="43"/>
      <c r="F348" s="229" t="s">
        <v>543</v>
      </c>
      <c r="G348" s="43"/>
      <c r="H348" s="43"/>
      <c r="I348" s="230"/>
      <c r="J348" s="43"/>
      <c r="K348" s="43"/>
      <c r="L348" s="47"/>
      <c r="M348" s="231"/>
      <c r="N348" s="232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142</v>
      </c>
      <c r="AU348" s="20" t="s">
        <v>81</v>
      </c>
    </row>
    <row r="349" s="13" customFormat="1">
      <c r="A349" s="13"/>
      <c r="B349" s="233"/>
      <c r="C349" s="234"/>
      <c r="D349" s="235" t="s">
        <v>144</v>
      </c>
      <c r="E349" s="236" t="s">
        <v>19</v>
      </c>
      <c r="F349" s="237" t="s">
        <v>544</v>
      </c>
      <c r="G349" s="234"/>
      <c r="H349" s="238">
        <v>246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144</v>
      </c>
      <c r="AU349" s="244" t="s">
        <v>81</v>
      </c>
      <c r="AV349" s="13" t="s">
        <v>81</v>
      </c>
      <c r="AW349" s="13" t="s">
        <v>33</v>
      </c>
      <c r="AX349" s="13" t="s">
        <v>79</v>
      </c>
      <c r="AY349" s="244" t="s">
        <v>133</v>
      </c>
    </row>
    <row r="350" s="14" customFormat="1">
      <c r="A350" s="14"/>
      <c r="B350" s="245"/>
      <c r="C350" s="246"/>
      <c r="D350" s="235" t="s">
        <v>144</v>
      </c>
      <c r="E350" s="247" t="s">
        <v>19</v>
      </c>
      <c r="F350" s="248" t="s">
        <v>146</v>
      </c>
      <c r="G350" s="246"/>
      <c r="H350" s="247" t="s">
        <v>19</v>
      </c>
      <c r="I350" s="249"/>
      <c r="J350" s="246"/>
      <c r="K350" s="246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144</v>
      </c>
      <c r="AU350" s="254" t="s">
        <v>81</v>
      </c>
      <c r="AV350" s="14" t="s">
        <v>79</v>
      </c>
      <c r="AW350" s="14" t="s">
        <v>33</v>
      </c>
      <c r="AX350" s="14" t="s">
        <v>72</v>
      </c>
      <c r="AY350" s="254" t="s">
        <v>133</v>
      </c>
    </row>
    <row r="351" s="12" customFormat="1" ht="22.8" customHeight="1">
      <c r="A351" s="12"/>
      <c r="B351" s="199"/>
      <c r="C351" s="200"/>
      <c r="D351" s="201" t="s">
        <v>71</v>
      </c>
      <c r="E351" s="213" t="s">
        <v>545</v>
      </c>
      <c r="F351" s="213" t="s">
        <v>546</v>
      </c>
      <c r="G351" s="200"/>
      <c r="H351" s="200"/>
      <c r="I351" s="203"/>
      <c r="J351" s="214">
        <f>BK351</f>
        <v>0</v>
      </c>
      <c r="K351" s="200"/>
      <c r="L351" s="205"/>
      <c r="M351" s="206"/>
      <c r="N351" s="207"/>
      <c r="O351" s="207"/>
      <c r="P351" s="208">
        <f>SUM(P352:P362)</f>
        <v>0</v>
      </c>
      <c r="Q351" s="207"/>
      <c r="R351" s="208">
        <f>SUM(R352:R362)</f>
        <v>0</v>
      </c>
      <c r="S351" s="207"/>
      <c r="T351" s="209">
        <f>SUM(T352:T362)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0" t="s">
        <v>79</v>
      </c>
      <c r="AT351" s="211" t="s">
        <v>71</v>
      </c>
      <c r="AU351" s="211" t="s">
        <v>79</v>
      </c>
      <c r="AY351" s="210" t="s">
        <v>133</v>
      </c>
      <c r="BK351" s="212">
        <f>SUM(BK352:BK362)</f>
        <v>0</v>
      </c>
    </row>
    <row r="352" s="2" customFormat="1" ht="37.8" customHeight="1">
      <c r="A352" s="41"/>
      <c r="B352" s="42"/>
      <c r="C352" s="215" t="s">
        <v>547</v>
      </c>
      <c r="D352" s="215" t="s">
        <v>135</v>
      </c>
      <c r="E352" s="216" t="s">
        <v>548</v>
      </c>
      <c r="F352" s="217" t="s">
        <v>549</v>
      </c>
      <c r="G352" s="218" t="s">
        <v>253</v>
      </c>
      <c r="H352" s="219">
        <v>176.71299999999999</v>
      </c>
      <c r="I352" s="220"/>
      <c r="J352" s="221">
        <f>ROUND(I352*H352,2)</f>
        <v>0</v>
      </c>
      <c r="K352" s="217" t="s">
        <v>149</v>
      </c>
      <c r="L352" s="47"/>
      <c r="M352" s="222" t="s">
        <v>19</v>
      </c>
      <c r="N352" s="223" t="s">
        <v>43</v>
      </c>
      <c r="O352" s="87"/>
      <c r="P352" s="224">
        <f>O352*H352</f>
        <v>0</v>
      </c>
      <c r="Q352" s="224">
        <v>0</v>
      </c>
      <c r="R352" s="224">
        <f>Q352*H352</f>
        <v>0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140</v>
      </c>
      <c r="AT352" s="226" t="s">
        <v>135</v>
      </c>
      <c r="AU352" s="226" t="s">
        <v>81</v>
      </c>
      <c r="AY352" s="20" t="s">
        <v>133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79</v>
      </c>
      <c r="BK352" s="227">
        <f>ROUND(I352*H352,2)</f>
        <v>0</v>
      </c>
      <c r="BL352" s="20" t="s">
        <v>140</v>
      </c>
      <c r="BM352" s="226" t="s">
        <v>550</v>
      </c>
    </row>
    <row r="353" s="2" customFormat="1">
      <c r="A353" s="41"/>
      <c r="B353" s="42"/>
      <c r="C353" s="43"/>
      <c r="D353" s="228" t="s">
        <v>142</v>
      </c>
      <c r="E353" s="43"/>
      <c r="F353" s="229" t="s">
        <v>551</v>
      </c>
      <c r="G353" s="43"/>
      <c r="H353" s="43"/>
      <c r="I353" s="230"/>
      <c r="J353" s="43"/>
      <c r="K353" s="43"/>
      <c r="L353" s="47"/>
      <c r="M353" s="231"/>
      <c r="N353" s="232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142</v>
      </c>
      <c r="AU353" s="20" t="s">
        <v>81</v>
      </c>
    </row>
    <row r="354" s="2" customFormat="1" ht="49.05" customHeight="1">
      <c r="A354" s="41"/>
      <c r="B354" s="42"/>
      <c r="C354" s="215" t="s">
        <v>552</v>
      </c>
      <c r="D354" s="215" t="s">
        <v>135</v>
      </c>
      <c r="E354" s="216" t="s">
        <v>553</v>
      </c>
      <c r="F354" s="217" t="s">
        <v>554</v>
      </c>
      <c r="G354" s="218" t="s">
        <v>253</v>
      </c>
      <c r="H354" s="219">
        <v>1590.4169999999999</v>
      </c>
      <c r="I354" s="220"/>
      <c r="J354" s="221">
        <f>ROUND(I354*H354,2)</f>
        <v>0</v>
      </c>
      <c r="K354" s="217" t="s">
        <v>149</v>
      </c>
      <c r="L354" s="47"/>
      <c r="M354" s="222" t="s">
        <v>19</v>
      </c>
      <c r="N354" s="223" t="s">
        <v>43</v>
      </c>
      <c r="O354" s="87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140</v>
      </c>
      <c r="AT354" s="226" t="s">
        <v>135</v>
      </c>
      <c r="AU354" s="226" t="s">
        <v>81</v>
      </c>
      <c r="AY354" s="20" t="s">
        <v>133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79</v>
      </c>
      <c r="BK354" s="227">
        <f>ROUND(I354*H354,2)</f>
        <v>0</v>
      </c>
      <c r="BL354" s="20" t="s">
        <v>140</v>
      </c>
      <c r="BM354" s="226" t="s">
        <v>555</v>
      </c>
    </row>
    <row r="355" s="2" customFormat="1">
      <c r="A355" s="41"/>
      <c r="B355" s="42"/>
      <c r="C355" s="43"/>
      <c r="D355" s="228" t="s">
        <v>142</v>
      </c>
      <c r="E355" s="43"/>
      <c r="F355" s="229" t="s">
        <v>556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142</v>
      </c>
      <c r="AU355" s="20" t="s">
        <v>81</v>
      </c>
    </row>
    <row r="356" s="13" customFormat="1">
      <c r="A356" s="13"/>
      <c r="B356" s="233"/>
      <c r="C356" s="234"/>
      <c r="D356" s="235" t="s">
        <v>144</v>
      </c>
      <c r="E356" s="236" t="s">
        <v>19</v>
      </c>
      <c r="F356" s="237" t="s">
        <v>557</v>
      </c>
      <c r="G356" s="234"/>
      <c r="H356" s="238">
        <v>1590.4169999999999</v>
      </c>
      <c r="I356" s="239"/>
      <c r="J356" s="234"/>
      <c r="K356" s="234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144</v>
      </c>
      <c r="AU356" s="244" t="s">
        <v>81</v>
      </c>
      <c r="AV356" s="13" t="s">
        <v>81</v>
      </c>
      <c r="AW356" s="13" t="s">
        <v>33</v>
      </c>
      <c r="AX356" s="13" t="s">
        <v>79</v>
      </c>
      <c r="AY356" s="244" t="s">
        <v>133</v>
      </c>
    </row>
    <row r="357" s="2" customFormat="1" ht="24.15" customHeight="1">
      <c r="A357" s="41"/>
      <c r="B357" s="42"/>
      <c r="C357" s="215" t="s">
        <v>558</v>
      </c>
      <c r="D357" s="215" t="s">
        <v>135</v>
      </c>
      <c r="E357" s="216" t="s">
        <v>559</v>
      </c>
      <c r="F357" s="217" t="s">
        <v>560</v>
      </c>
      <c r="G357" s="218" t="s">
        <v>253</v>
      </c>
      <c r="H357" s="219">
        <v>176.71299999999999</v>
      </c>
      <c r="I357" s="220"/>
      <c r="J357" s="221">
        <f>ROUND(I357*H357,2)</f>
        <v>0</v>
      </c>
      <c r="K357" s="217" t="s">
        <v>149</v>
      </c>
      <c r="L357" s="47"/>
      <c r="M357" s="222" t="s">
        <v>19</v>
      </c>
      <c r="N357" s="223" t="s">
        <v>43</v>
      </c>
      <c r="O357" s="87"/>
      <c r="P357" s="224">
        <f>O357*H357</f>
        <v>0</v>
      </c>
      <c r="Q357" s="224">
        <v>0</v>
      </c>
      <c r="R357" s="224">
        <f>Q357*H357</f>
        <v>0</v>
      </c>
      <c r="S357" s="224">
        <v>0</v>
      </c>
      <c r="T357" s="225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6" t="s">
        <v>140</v>
      </c>
      <c r="AT357" s="226" t="s">
        <v>135</v>
      </c>
      <c r="AU357" s="226" t="s">
        <v>81</v>
      </c>
      <c r="AY357" s="20" t="s">
        <v>133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20" t="s">
        <v>79</v>
      </c>
      <c r="BK357" s="227">
        <f>ROUND(I357*H357,2)</f>
        <v>0</v>
      </c>
      <c r="BL357" s="20" t="s">
        <v>140</v>
      </c>
      <c r="BM357" s="226" t="s">
        <v>561</v>
      </c>
    </row>
    <row r="358" s="2" customFormat="1">
      <c r="A358" s="41"/>
      <c r="B358" s="42"/>
      <c r="C358" s="43"/>
      <c r="D358" s="228" t="s">
        <v>142</v>
      </c>
      <c r="E358" s="43"/>
      <c r="F358" s="229" t="s">
        <v>562</v>
      </c>
      <c r="G358" s="43"/>
      <c r="H358" s="43"/>
      <c r="I358" s="230"/>
      <c r="J358" s="43"/>
      <c r="K358" s="43"/>
      <c r="L358" s="47"/>
      <c r="M358" s="231"/>
      <c r="N358" s="232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142</v>
      </c>
      <c r="AU358" s="20" t="s">
        <v>81</v>
      </c>
    </row>
    <row r="359" s="2" customFormat="1" ht="44.25" customHeight="1">
      <c r="A359" s="41"/>
      <c r="B359" s="42"/>
      <c r="C359" s="215" t="s">
        <v>563</v>
      </c>
      <c r="D359" s="215" t="s">
        <v>135</v>
      </c>
      <c r="E359" s="216" t="s">
        <v>564</v>
      </c>
      <c r="F359" s="217" t="s">
        <v>565</v>
      </c>
      <c r="G359" s="218" t="s">
        <v>253</v>
      </c>
      <c r="H359" s="219">
        <v>110.577</v>
      </c>
      <c r="I359" s="220"/>
      <c r="J359" s="221">
        <f>ROUND(I359*H359,2)</f>
        <v>0</v>
      </c>
      <c r="K359" s="217" t="s">
        <v>149</v>
      </c>
      <c r="L359" s="47"/>
      <c r="M359" s="222" t="s">
        <v>19</v>
      </c>
      <c r="N359" s="223" t="s">
        <v>43</v>
      </c>
      <c r="O359" s="87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140</v>
      </c>
      <c r="AT359" s="226" t="s">
        <v>135</v>
      </c>
      <c r="AU359" s="226" t="s">
        <v>81</v>
      </c>
      <c r="AY359" s="20" t="s">
        <v>133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79</v>
      </c>
      <c r="BK359" s="227">
        <f>ROUND(I359*H359,2)</f>
        <v>0</v>
      </c>
      <c r="BL359" s="20" t="s">
        <v>140</v>
      </c>
      <c r="BM359" s="226" t="s">
        <v>566</v>
      </c>
    </row>
    <row r="360" s="2" customFormat="1">
      <c r="A360" s="41"/>
      <c r="B360" s="42"/>
      <c r="C360" s="43"/>
      <c r="D360" s="228" t="s">
        <v>142</v>
      </c>
      <c r="E360" s="43"/>
      <c r="F360" s="229" t="s">
        <v>567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142</v>
      </c>
      <c r="AU360" s="20" t="s">
        <v>81</v>
      </c>
    </row>
    <row r="361" s="2" customFormat="1" ht="44.25" customHeight="1">
      <c r="A361" s="41"/>
      <c r="B361" s="42"/>
      <c r="C361" s="215" t="s">
        <v>568</v>
      </c>
      <c r="D361" s="215" t="s">
        <v>135</v>
      </c>
      <c r="E361" s="216" t="s">
        <v>569</v>
      </c>
      <c r="F361" s="217" t="s">
        <v>570</v>
      </c>
      <c r="G361" s="218" t="s">
        <v>253</v>
      </c>
      <c r="H361" s="219">
        <v>66.135999999999996</v>
      </c>
      <c r="I361" s="220"/>
      <c r="J361" s="221">
        <f>ROUND(I361*H361,2)</f>
        <v>0</v>
      </c>
      <c r="K361" s="217" t="s">
        <v>149</v>
      </c>
      <c r="L361" s="47"/>
      <c r="M361" s="222" t="s">
        <v>19</v>
      </c>
      <c r="N361" s="223" t="s">
        <v>43</v>
      </c>
      <c r="O361" s="87"/>
      <c r="P361" s="224">
        <f>O361*H361</f>
        <v>0</v>
      </c>
      <c r="Q361" s="224">
        <v>0</v>
      </c>
      <c r="R361" s="224">
        <f>Q361*H361</f>
        <v>0</v>
      </c>
      <c r="S361" s="224">
        <v>0</v>
      </c>
      <c r="T361" s="225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26" t="s">
        <v>140</v>
      </c>
      <c r="AT361" s="226" t="s">
        <v>135</v>
      </c>
      <c r="AU361" s="226" t="s">
        <v>81</v>
      </c>
      <c r="AY361" s="20" t="s">
        <v>133</v>
      </c>
      <c r="BE361" s="227">
        <f>IF(N361="základní",J361,0)</f>
        <v>0</v>
      </c>
      <c r="BF361" s="227">
        <f>IF(N361="snížená",J361,0)</f>
        <v>0</v>
      </c>
      <c r="BG361" s="227">
        <f>IF(N361="zákl. přenesená",J361,0)</f>
        <v>0</v>
      </c>
      <c r="BH361" s="227">
        <f>IF(N361="sníž. přenesená",J361,0)</f>
        <v>0</v>
      </c>
      <c r="BI361" s="227">
        <f>IF(N361="nulová",J361,0)</f>
        <v>0</v>
      </c>
      <c r="BJ361" s="20" t="s">
        <v>79</v>
      </c>
      <c r="BK361" s="227">
        <f>ROUND(I361*H361,2)</f>
        <v>0</v>
      </c>
      <c r="BL361" s="20" t="s">
        <v>140</v>
      </c>
      <c r="BM361" s="226" t="s">
        <v>571</v>
      </c>
    </row>
    <row r="362" s="2" customFormat="1">
      <c r="A362" s="41"/>
      <c r="B362" s="42"/>
      <c r="C362" s="43"/>
      <c r="D362" s="228" t="s">
        <v>142</v>
      </c>
      <c r="E362" s="43"/>
      <c r="F362" s="229" t="s">
        <v>572</v>
      </c>
      <c r="G362" s="43"/>
      <c r="H362" s="43"/>
      <c r="I362" s="230"/>
      <c r="J362" s="43"/>
      <c r="K362" s="43"/>
      <c r="L362" s="47"/>
      <c r="M362" s="231"/>
      <c r="N362" s="232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142</v>
      </c>
      <c r="AU362" s="20" t="s">
        <v>81</v>
      </c>
    </row>
    <row r="363" s="12" customFormat="1" ht="22.8" customHeight="1">
      <c r="A363" s="12"/>
      <c r="B363" s="199"/>
      <c r="C363" s="200"/>
      <c r="D363" s="201" t="s">
        <v>71</v>
      </c>
      <c r="E363" s="213" t="s">
        <v>573</v>
      </c>
      <c r="F363" s="213" t="s">
        <v>574</v>
      </c>
      <c r="G363" s="200"/>
      <c r="H363" s="200"/>
      <c r="I363" s="203"/>
      <c r="J363" s="214">
        <f>BK363</f>
        <v>0</v>
      </c>
      <c r="K363" s="200"/>
      <c r="L363" s="205"/>
      <c r="M363" s="206"/>
      <c r="N363" s="207"/>
      <c r="O363" s="207"/>
      <c r="P363" s="208">
        <f>SUM(P364:P365)</f>
        <v>0</v>
      </c>
      <c r="Q363" s="207"/>
      <c r="R363" s="208">
        <f>SUM(R364:R365)</f>
        <v>0</v>
      </c>
      <c r="S363" s="207"/>
      <c r="T363" s="209">
        <f>SUM(T364:T365)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0" t="s">
        <v>79</v>
      </c>
      <c r="AT363" s="211" t="s">
        <v>71</v>
      </c>
      <c r="AU363" s="211" t="s">
        <v>79</v>
      </c>
      <c r="AY363" s="210" t="s">
        <v>133</v>
      </c>
      <c r="BK363" s="212">
        <f>SUM(BK364:BK365)</f>
        <v>0</v>
      </c>
    </row>
    <row r="364" s="2" customFormat="1" ht="49.05" customHeight="1">
      <c r="A364" s="41"/>
      <c r="B364" s="42"/>
      <c r="C364" s="215" t="s">
        <v>575</v>
      </c>
      <c r="D364" s="215" t="s">
        <v>135</v>
      </c>
      <c r="E364" s="216" t="s">
        <v>576</v>
      </c>
      <c r="F364" s="217" t="s">
        <v>577</v>
      </c>
      <c r="G364" s="218" t="s">
        <v>253</v>
      </c>
      <c r="H364" s="219">
        <v>165.04900000000001</v>
      </c>
      <c r="I364" s="220"/>
      <c r="J364" s="221">
        <f>ROUND(I364*H364,2)</f>
        <v>0</v>
      </c>
      <c r="K364" s="217" t="s">
        <v>149</v>
      </c>
      <c r="L364" s="47"/>
      <c r="M364" s="222" t="s">
        <v>19</v>
      </c>
      <c r="N364" s="223" t="s">
        <v>43</v>
      </c>
      <c r="O364" s="87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140</v>
      </c>
      <c r="AT364" s="226" t="s">
        <v>135</v>
      </c>
      <c r="AU364" s="226" t="s">
        <v>81</v>
      </c>
      <c r="AY364" s="20" t="s">
        <v>133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79</v>
      </c>
      <c r="BK364" s="227">
        <f>ROUND(I364*H364,2)</f>
        <v>0</v>
      </c>
      <c r="BL364" s="20" t="s">
        <v>140</v>
      </c>
      <c r="BM364" s="226" t="s">
        <v>578</v>
      </c>
    </row>
    <row r="365" s="2" customFormat="1">
      <c r="A365" s="41"/>
      <c r="B365" s="42"/>
      <c r="C365" s="43"/>
      <c r="D365" s="228" t="s">
        <v>142</v>
      </c>
      <c r="E365" s="43"/>
      <c r="F365" s="229" t="s">
        <v>579</v>
      </c>
      <c r="G365" s="43"/>
      <c r="H365" s="43"/>
      <c r="I365" s="230"/>
      <c r="J365" s="43"/>
      <c r="K365" s="43"/>
      <c r="L365" s="47"/>
      <c r="M365" s="231"/>
      <c r="N365" s="232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142</v>
      </c>
      <c r="AU365" s="20" t="s">
        <v>81</v>
      </c>
    </row>
    <row r="366" s="12" customFormat="1" ht="25.92" customHeight="1">
      <c r="A366" s="12"/>
      <c r="B366" s="199"/>
      <c r="C366" s="200"/>
      <c r="D366" s="201" t="s">
        <v>71</v>
      </c>
      <c r="E366" s="202" t="s">
        <v>268</v>
      </c>
      <c r="F366" s="202" t="s">
        <v>580</v>
      </c>
      <c r="G366" s="200"/>
      <c r="H366" s="200"/>
      <c r="I366" s="203"/>
      <c r="J366" s="204">
        <f>BK366</f>
        <v>0</v>
      </c>
      <c r="K366" s="200"/>
      <c r="L366" s="205"/>
      <c r="M366" s="206"/>
      <c r="N366" s="207"/>
      <c r="O366" s="207"/>
      <c r="P366" s="208">
        <f>P367</f>
        <v>0</v>
      </c>
      <c r="Q366" s="207"/>
      <c r="R366" s="208">
        <f>R367</f>
        <v>0</v>
      </c>
      <c r="S366" s="207"/>
      <c r="T366" s="209">
        <f>T367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10" t="s">
        <v>153</v>
      </c>
      <c r="AT366" s="211" t="s">
        <v>71</v>
      </c>
      <c r="AU366" s="211" t="s">
        <v>72</v>
      </c>
      <c r="AY366" s="210" t="s">
        <v>133</v>
      </c>
      <c r="BK366" s="212">
        <f>BK367</f>
        <v>0</v>
      </c>
    </row>
    <row r="367" s="12" customFormat="1" ht="22.8" customHeight="1">
      <c r="A367" s="12"/>
      <c r="B367" s="199"/>
      <c r="C367" s="200"/>
      <c r="D367" s="201" t="s">
        <v>71</v>
      </c>
      <c r="E367" s="213" t="s">
        <v>581</v>
      </c>
      <c r="F367" s="213" t="s">
        <v>582</v>
      </c>
      <c r="G367" s="200"/>
      <c r="H367" s="200"/>
      <c r="I367" s="203"/>
      <c r="J367" s="214">
        <f>BK367</f>
        <v>0</v>
      </c>
      <c r="K367" s="200"/>
      <c r="L367" s="205"/>
      <c r="M367" s="206"/>
      <c r="N367" s="207"/>
      <c r="O367" s="207"/>
      <c r="P367" s="208">
        <f>SUM(P368:P370)</f>
        <v>0</v>
      </c>
      <c r="Q367" s="207"/>
      <c r="R367" s="208">
        <f>SUM(R368:R370)</f>
        <v>0</v>
      </c>
      <c r="S367" s="207"/>
      <c r="T367" s="209">
        <f>SUM(T368:T370)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0" t="s">
        <v>153</v>
      </c>
      <c r="AT367" s="211" t="s">
        <v>71</v>
      </c>
      <c r="AU367" s="211" t="s">
        <v>79</v>
      </c>
      <c r="AY367" s="210" t="s">
        <v>133</v>
      </c>
      <c r="BK367" s="212">
        <f>SUM(BK368:BK370)</f>
        <v>0</v>
      </c>
    </row>
    <row r="368" s="2" customFormat="1" ht="24.15" customHeight="1">
      <c r="A368" s="41"/>
      <c r="B368" s="42"/>
      <c r="C368" s="215" t="s">
        <v>583</v>
      </c>
      <c r="D368" s="266" t="s">
        <v>135</v>
      </c>
      <c r="E368" s="216" t="s">
        <v>584</v>
      </c>
      <c r="F368" s="217" t="s">
        <v>585</v>
      </c>
      <c r="G368" s="218" t="s">
        <v>366</v>
      </c>
      <c r="H368" s="219">
        <v>3</v>
      </c>
      <c r="I368" s="220"/>
      <c r="J368" s="221">
        <f>ROUND(I368*H368,2)</f>
        <v>0</v>
      </c>
      <c r="K368" s="217" t="s">
        <v>149</v>
      </c>
      <c r="L368" s="47"/>
      <c r="M368" s="222" t="s">
        <v>19</v>
      </c>
      <c r="N368" s="223" t="s">
        <v>43</v>
      </c>
      <c r="O368" s="87"/>
      <c r="P368" s="224">
        <f>O368*H368</f>
        <v>0</v>
      </c>
      <c r="Q368" s="224">
        <v>0</v>
      </c>
      <c r="R368" s="224">
        <f>Q368*H368</f>
        <v>0</v>
      </c>
      <c r="S368" s="224">
        <v>0</v>
      </c>
      <c r="T368" s="225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26" t="s">
        <v>484</v>
      </c>
      <c r="AT368" s="226" t="s">
        <v>135</v>
      </c>
      <c r="AU368" s="226" t="s">
        <v>81</v>
      </c>
      <c r="AY368" s="20" t="s">
        <v>133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20" t="s">
        <v>79</v>
      </c>
      <c r="BK368" s="227">
        <f>ROUND(I368*H368,2)</f>
        <v>0</v>
      </c>
      <c r="BL368" s="20" t="s">
        <v>484</v>
      </c>
      <c r="BM368" s="226" t="s">
        <v>586</v>
      </c>
    </row>
    <row r="369" s="2" customFormat="1">
      <c r="A369" s="41"/>
      <c r="B369" s="42"/>
      <c r="C369" s="43"/>
      <c r="D369" s="228" t="s">
        <v>142</v>
      </c>
      <c r="E369" s="43"/>
      <c r="F369" s="229" t="s">
        <v>587</v>
      </c>
      <c r="G369" s="43"/>
      <c r="H369" s="43"/>
      <c r="I369" s="230"/>
      <c r="J369" s="43"/>
      <c r="K369" s="43"/>
      <c r="L369" s="47"/>
      <c r="M369" s="231"/>
      <c r="N369" s="232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142</v>
      </c>
      <c r="AU369" s="20" t="s">
        <v>81</v>
      </c>
    </row>
    <row r="370" s="2" customFormat="1" ht="16.5" customHeight="1">
      <c r="A370" s="41"/>
      <c r="B370" s="42"/>
      <c r="C370" s="267" t="s">
        <v>588</v>
      </c>
      <c r="D370" s="277" t="s">
        <v>268</v>
      </c>
      <c r="E370" s="268" t="s">
        <v>589</v>
      </c>
      <c r="F370" s="269" t="s">
        <v>590</v>
      </c>
      <c r="G370" s="270" t="s">
        <v>366</v>
      </c>
      <c r="H370" s="271">
        <v>3</v>
      </c>
      <c r="I370" s="272"/>
      <c r="J370" s="273">
        <f>ROUND(I370*H370,2)</f>
        <v>0</v>
      </c>
      <c r="K370" s="269" t="s">
        <v>19</v>
      </c>
      <c r="L370" s="274"/>
      <c r="M370" s="278" t="s">
        <v>19</v>
      </c>
      <c r="N370" s="279" t="s">
        <v>43</v>
      </c>
      <c r="O370" s="280"/>
      <c r="P370" s="281">
        <f>O370*H370</f>
        <v>0</v>
      </c>
      <c r="Q370" s="281">
        <v>0</v>
      </c>
      <c r="R370" s="281">
        <f>Q370*H370</f>
        <v>0</v>
      </c>
      <c r="S370" s="281">
        <v>0</v>
      </c>
      <c r="T370" s="282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591</v>
      </c>
      <c r="AT370" s="226" t="s">
        <v>268</v>
      </c>
      <c r="AU370" s="226" t="s">
        <v>81</v>
      </c>
      <c r="AY370" s="20" t="s">
        <v>133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79</v>
      </c>
      <c r="BK370" s="227">
        <f>ROUND(I370*H370,2)</f>
        <v>0</v>
      </c>
      <c r="BL370" s="20" t="s">
        <v>591</v>
      </c>
      <c r="BM370" s="226" t="s">
        <v>592</v>
      </c>
    </row>
    <row r="371" s="2" customFormat="1" ht="6.96" customHeight="1">
      <c r="A371" s="41"/>
      <c r="B371" s="62"/>
      <c r="C371" s="63"/>
      <c r="D371" s="63"/>
      <c r="E371" s="63"/>
      <c r="F371" s="63"/>
      <c r="G371" s="63"/>
      <c r="H371" s="63"/>
      <c r="I371" s="63"/>
      <c r="J371" s="63"/>
      <c r="K371" s="63"/>
      <c r="L371" s="47"/>
      <c r="M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</sheetData>
  <sheetProtection sheet="1" autoFilter="0" formatColumns="0" formatRows="0" objects="1" scenarios="1" spinCount="100000" saltValue="XFtuB6wqvPhdtZia+qEb8oXiP++jFZjF7bPwRRHimB1kUxwQXIA9fewWd7R1/4EzY9mBn0gmLa1mQoSv6M/PSw==" hashValue="uppcMxIKoNni8oQwEE2Mz533vunUCoE1+jRNVPC0JaVf4LGxCDXCKAtQfGEwybMaIv8bmcAx6Kbkt4xvFFwi+w==" algorithmName="SHA-512" password="CC35"/>
  <autoFilter ref="C95:K3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5_01/113107162"/>
    <hyperlink ref="F104" r:id="rId2" display="https://podminky.urs.cz/item/CS_URS_2026_01/113107164"/>
    <hyperlink ref="F108" r:id="rId3" display="https://podminky.urs.cz/item/CS_URS_2026_01/113107182"/>
    <hyperlink ref="F112" r:id="rId4" display="https://podminky.urs.cz/item/CS_URS_2026_01/113154523"/>
    <hyperlink ref="F119" r:id="rId5" display="https://podminky.urs.cz/item/CS_URS_2026_01/115101201"/>
    <hyperlink ref="F123" r:id="rId6" display="https://podminky.urs.cz/item/CS_URS_2026_01/115101301"/>
    <hyperlink ref="F125" r:id="rId7" display="https://podminky.urs.cz/item/CS_URS_2026_01/119001401"/>
    <hyperlink ref="F129" r:id="rId8" display="https://podminky.urs.cz/item/CS_URS_2026_01/119001421"/>
    <hyperlink ref="F133" r:id="rId9" display="https://podminky.urs.cz/item/CS_URS_2026_01/119003227"/>
    <hyperlink ref="F138" r:id="rId10" display="https://podminky.urs.cz/item/CS_URS_2026_01/119003228"/>
    <hyperlink ref="F140" r:id="rId11" display="https://podminky.urs.cz/item/CS_URS_2026_01/132154204"/>
    <hyperlink ref="F146" r:id="rId12" display="https://podminky.urs.cz/item/CS_URS_2026_01/132254204"/>
    <hyperlink ref="F152" r:id="rId13" display="https://podminky.urs.cz/item/CS_URS_2026_01/139001101"/>
    <hyperlink ref="F155" r:id="rId14" display="https://podminky.urs.cz/item/CS_URS_2026_01/151101101"/>
    <hyperlink ref="F159" r:id="rId15" display="https://podminky.urs.cz/item/CS_URS_2026_01/151101111"/>
    <hyperlink ref="F161" r:id="rId16" display="https://podminky.urs.cz/item/CS_URS_2025_01/162351103"/>
    <hyperlink ref="F165" r:id="rId17" display="https://podminky.urs.cz/item/CS_URS_2026_01/162751117"/>
    <hyperlink ref="F171" r:id="rId18" display="https://podminky.urs.cz/item/CS_URS_2025_01/167151101"/>
    <hyperlink ref="F175" r:id="rId19" display="https://podminky.urs.cz/item/CS_URS_2026_01/171201231"/>
    <hyperlink ref="F178" r:id="rId20" display="https://podminky.urs.cz/item/CS_URS_2026_01/171251201"/>
    <hyperlink ref="F180" r:id="rId21" display="https://podminky.urs.cz/item/CS_URS_2026_01/174151101"/>
    <hyperlink ref="F187" r:id="rId22" display="https://podminky.urs.cz/item/CS_URS_2026_01/175151101"/>
    <hyperlink ref="F194" r:id="rId23" display="https://podminky.urs.cz/item/CS_URS_2026_01/212752101"/>
    <hyperlink ref="F199" r:id="rId24" display="https://podminky.urs.cz/item/CS_URS_2026_01/451317777"/>
    <hyperlink ref="F204" r:id="rId25" display="https://podminky.urs.cz/item/CS_URS_2026_01/451319777"/>
    <hyperlink ref="F207" r:id="rId26" display="https://podminky.urs.cz/item/CS_URS_2026_01/451573111"/>
    <hyperlink ref="F211" r:id="rId27" display="https://podminky.urs.cz/item/CS_URS_2026_01/452313141"/>
    <hyperlink ref="F216" r:id="rId28" display="https://podminky.urs.cz/item/CS_URS_2026_01/564761101"/>
    <hyperlink ref="F220" r:id="rId29" display="https://podminky.urs.cz/item/CS_URS_2025_01/564841111"/>
    <hyperlink ref="F224" r:id="rId30" display="https://podminky.urs.cz/item/CS_URS_2026_01/564851011"/>
    <hyperlink ref="F228" r:id="rId31" display="https://podminky.urs.cz/item/CS_URS_2026_01/573211106"/>
    <hyperlink ref="F235" r:id="rId32" display="https://podminky.urs.cz/item/CS_URS_2026_01/577144111"/>
    <hyperlink ref="F242" r:id="rId33" display="https://podminky.urs.cz/item/CS_URS_2026_01/577165012"/>
    <hyperlink ref="F246" r:id="rId34" display="https://podminky.urs.cz/item/CS_URS_2026_01/591241111"/>
    <hyperlink ref="F254" r:id="rId35" display="https://podminky.urs.cz/item/CS_URS_2026_01/857242122"/>
    <hyperlink ref="F260" r:id="rId36" display="https://podminky.urs.cz/item/CS_URS_2026_01/857244122"/>
    <hyperlink ref="F266" r:id="rId37" display="https://podminky.urs.cz/item/CS_URS_2026_01/871241211"/>
    <hyperlink ref="F271" r:id="rId38" display="https://podminky.urs.cz/item/CS_URS_2026_01/877241101"/>
    <hyperlink ref="F278" r:id="rId39" display="https://podminky.urs.cz/item/CS_URS_2026_01/891241112"/>
    <hyperlink ref="F285" r:id="rId40" display="https://podminky.urs.cz/item/CS_URS_2026_01/891247112"/>
    <hyperlink ref="F290" r:id="rId41" display="https://podminky.urs.cz/item/CS_URS_2026_01/891249961"/>
    <hyperlink ref="F295" r:id="rId42" display="https://podminky.urs.cz/item/CS_URS_2025_01/892241111"/>
    <hyperlink ref="F299" r:id="rId43" display="https://podminky.urs.cz/item/CS_URS_2025_01/892273122"/>
    <hyperlink ref="F303" r:id="rId44" display="https://podminky.urs.cz/item/CS_URS_2026_01/899401112"/>
    <hyperlink ref="F311" r:id="rId45" display="https://podminky.urs.cz/item/CS_URS_2026_01/899401113"/>
    <hyperlink ref="F317" r:id="rId46" display="https://podminky.urs.cz/item/CS_URS_2026_01/899713111"/>
    <hyperlink ref="F321" r:id="rId47" display="https://podminky.urs.cz/item/CS_URS_2026_01/899721111"/>
    <hyperlink ref="F325" r:id="rId48" display="https://podminky.urs.cz/item/CS_URS_2026_01/899722112"/>
    <hyperlink ref="F334" r:id="rId49" display="https://podminky.urs.cz/item/CS_URS_2026_01/915131111"/>
    <hyperlink ref="F338" r:id="rId50" display="https://podminky.urs.cz/item/CS_URS_2026_01/915621111"/>
    <hyperlink ref="F340" r:id="rId51" display="https://podminky.urs.cz/item/CS_URS_2026_01/919112233"/>
    <hyperlink ref="F342" r:id="rId52" display="https://podminky.urs.cz/item/CS_URS_2026_01/919121132"/>
    <hyperlink ref="F344" r:id="rId53" display="https://podminky.urs.cz/item/CS_URS_2026_01/919735111"/>
    <hyperlink ref="F348" r:id="rId54" display="https://podminky.urs.cz/item/CS_URS_2026_01/919735112"/>
    <hyperlink ref="F353" r:id="rId55" display="https://podminky.urs.cz/item/CS_URS_2026_01/997221551"/>
    <hyperlink ref="F355" r:id="rId56" display="https://podminky.urs.cz/item/CS_URS_2026_01/997221559"/>
    <hyperlink ref="F358" r:id="rId57" display="https://podminky.urs.cz/item/CS_URS_2026_01/997221611"/>
    <hyperlink ref="F360" r:id="rId58" display="https://podminky.urs.cz/item/CS_URS_2026_01/997221873"/>
    <hyperlink ref="F362" r:id="rId59" display="https://podminky.urs.cz/item/CS_URS_2026_01/997221875"/>
    <hyperlink ref="F365" r:id="rId60" display="https://podminky.urs.cz/item/CS_URS_2026_01/998276101"/>
    <hyperlink ref="F369" r:id="rId61" display="https://podminky.urs.cz/item/CS_URS_2026_01/2108900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Přelouč, Sportovní – vodovod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593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594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8. 1. 2026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ROUND((SUM(BE93:BE309)),  2)</f>
        <v>0</v>
      </c>
      <c r="G35" s="41"/>
      <c r="H35" s="41"/>
      <c r="I35" s="160">
        <v>0.20999999999999999</v>
      </c>
      <c r="J35" s="159">
        <f>ROUND(((SUM(BE93:BE309))*I35),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ROUND((SUM(BF93:BF309)),  2)</f>
        <v>0</v>
      </c>
      <c r="G36" s="41"/>
      <c r="H36" s="41"/>
      <c r="I36" s="160">
        <v>0.12</v>
      </c>
      <c r="J36" s="159">
        <f>ROUND(((SUM(BF93:BF309))*I36),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ROUND((SUM(BG93:BG309)),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ROUND((SUM(BH93:BH309)),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ROUND((SUM(BI93:BI309)),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Přelouč, Sportovní – vodovod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593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DSO 01 - Investice VAK Pardubice, a.s.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Přelouč</v>
      </c>
      <c r="G56" s="43"/>
      <c r="H56" s="43"/>
      <c r="I56" s="35" t="s">
        <v>23</v>
      </c>
      <c r="J56" s="75" t="str">
        <f>IF(J14="","",J14)</f>
        <v>8. 1. 2026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Vodovody a kanalizace Pardubice, a.s.</v>
      </c>
      <c r="G58" s="43"/>
      <c r="H58" s="43"/>
      <c r="I58" s="35" t="s">
        <v>31</v>
      </c>
      <c r="J58" s="39" t="str">
        <f>E23</f>
        <v>Ing. Ivo Korytář, Ph.D.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108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110</v>
      </c>
      <c r="E66" s="185"/>
      <c r="F66" s="185"/>
      <c r="G66" s="185"/>
      <c r="H66" s="185"/>
      <c r="I66" s="185"/>
      <c r="J66" s="186">
        <f>J168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111</v>
      </c>
      <c r="E67" s="185"/>
      <c r="F67" s="185"/>
      <c r="G67" s="185"/>
      <c r="H67" s="185"/>
      <c r="I67" s="185"/>
      <c r="J67" s="186">
        <f>J177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112</v>
      </c>
      <c r="E68" s="185"/>
      <c r="F68" s="185"/>
      <c r="G68" s="185"/>
      <c r="H68" s="185"/>
      <c r="I68" s="185"/>
      <c r="J68" s="186">
        <f>J201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113</v>
      </c>
      <c r="E69" s="185"/>
      <c r="F69" s="185"/>
      <c r="G69" s="185"/>
      <c r="H69" s="185"/>
      <c r="I69" s="185"/>
      <c r="J69" s="186">
        <f>J284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114</v>
      </c>
      <c r="E70" s="185"/>
      <c r="F70" s="185"/>
      <c r="G70" s="185"/>
      <c r="H70" s="185"/>
      <c r="I70" s="185"/>
      <c r="J70" s="186">
        <f>J293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115</v>
      </c>
      <c r="E71" s="185"/>
      <c r="F71" s="185"/>
      <c r="G71" s="185"/>
      <c r="H71" s="185"/>
      <c r="I71" s="185"/>
      <c r="J71" s="186">
        <f>J307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118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2" t="str">
        <f>E7</f>
        <v>Přelouč, Sportovní – vodovod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99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593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101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DSO 01 - Investice VAK Pardubice, a.s.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Přelouč</v>
      </c>
      <c r="G87" s="43"/>
      <c r="H87" s="43"/>
      <c r="I87" s="35" t="s">
        <v>23</v>
      </c>
      <c r="J87" s="75" t="str">
        <f>IF(J14="","",J14)</f>
        <v>8. 1. 2026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>Vodovody a kanalizace Pardubice, a.s.</v>
      </c>
      <c r="G89" s="43"/>
      <c r="H89" s="43"/>
      <c r="I89" s="35" t="s">
        <v>31</v>
      </c>
      <c r="J89" s="39" t="str">
        <f>E23</f>
        <v>Ing. Ivo Korytář, Ph.D.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IF(E20="","",E20)</f>
        <v>Vyplň údaj</v>
      </c>
      <c r="G90" s="43"/>
      <c r="H90" s="43"/>
      <c r="I90" s="35" t="s">
        <v>34</v>
      </c>
      <c r="J90" s="39" t="str">
        <f>E26</f>
        <v xml:space="preserve"> 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119</v>
      </c>
      <c r="D92" s="191" t="s">
        <v>57</v>
      </c>
      <c r="E92" s="191" t="s">
        <v>53</v>
      </c>
      <c r="F92" s="191" t="s">
        <v>54</v>
      </c>
      <c r="G92" s="191" t="s">
        <v>120</v>
      </c>
      <c r="H92" s="191" t="s">
        <v>121</v>
      </c>
      <c r="I92" s="191" t="s">
        <v>122</v>
      </c>
      <c r="J92" s="191" t="s">
        <v>105</v>
      </c>
      <c r="K92" s="192" t="s">
        <v>123</v>
      </c>
      <c r="L92" s="193"/>
      <c r="M92" s="95" t="s">
        <v>19</v>
      </c>
      <c r="N92" s="96" t="s">
        <v>42</v>
      </c>
      <c r="O92" s="96" t="s">
        <v>124</v>
      </c>
      <c r="P92" s="96" t="s">
        <v>125</v>
      </c>
      <c r="Q92" s="96" t="s">
        <v>126</v>
      </c>
      <c r="R92" s="96" t="s">
        <v>127</v>
      </c>
      <c r="S92" s="96" t="s">
        <v>128</v>
      </c>
      <c r="T92" s="97" t="s">
        <v>129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130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</f>
        <v>0</v>
      </c>
      <c r="Q93" s="99"/>
      <c r="R93" s="196">
        <f>R94</f>
        <v>12.461109840000002</v>
      </c>
      <c r="S93" s="99"/>
      <c r="T93" s="197">
        <f>T94</f>
        <v>5.7765499999999994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106</v>
      </c>
      <c r="BK93" s="198">
        <f>BK94</f>
        <v>0</v>
      </c>
    </row>
    <row r="94" s="12" customFormat="1" ht="25.92" customHeight="1">
      <c r="A94" s="12"/>
      <c r="B94" s="199"/>
      <c r="C94" s="200"/>
      <c r="D94" s="201" t="s">
        <v>71</v>
      </c>
      <c r="E94" s="202" t="s">
        <v>131</v>
      </c>
      <c r="F94" s="202" t="s">
        <v>132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P95+P168+P177+P201+P284+P293+P307</f>
        <v>0</v>
      </c>
      <c r="Q94" s="207"/>
      <c r="R94" s="208">
        <f>R95+R168+R177+R201+R284+R293+R307</f>
        <v>12.461109840000002</v>
      </c>
      <c r="S94" s="207"/>
      <c r="T94" s="209">
        <f>T95+T168+T177+T201+T284+T293+T307</f>
        <v>5.7765499999999994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79</v>
      </c>
      <c r="AT94" s="211" t="s">
        <v>71</v>
      </c>
      <c r="AU94" s="211" t="s">
        <v>72</v>
      </c>
      <c r="AY94" s="210" t="s">
        <v>133</v>
      </c>
      <c r="BK94" s="212">
        <f>BK95+BK168+BK177+BK201+BK284+BK293+BK307</f>
        <v>0</v>
      </c>
    </row>
    <row r="95" s="12" customFormat="1" ht="22.8" customHeight="1">
      <c r="A95" s="12"/>
      <c r="B95" s="199"/>
      <c r="C95" s="200"/>
      <c r="D95" s="201" t="s">
        <v>71</v>
      </c>
      <c r="E95" s="213" t="s">
        <v>79</v>
      </c>
      <c r="F95" s="213" t="s">
        <v>134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SUM(P96:P167)</f>
        <v>0</v>
      </c>
      <c r="Q95" s="207"/>
      <c r="R95" s="208">
        <f>SUM(R96:R167)</f>
        <v>11.861371200000001</v>
      </c>
      <c r="S95" s="207"/>
      <c r="T95" s="209">
        <f>SUM(T96:T167)</f>
        <v>5.7765499999999994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79</v>
      </c>
      <c r="AT95" s="211" t="s">
        <v>71</v>
      </c>
      <c r="AU95" s="211" t="s">
        <v>79</v>
      </c>
      <c r="AY95" s="210" t="s">
        <v>133</v>
      </c>
      <c r="BK95" s="212">
        <f>SUM(BK96:BK167)</f>
        <v>0</v>
      </c>
    </row>
    <row r="96" s="2" customFormat="1" ht="55.5" customHeight="1">
      <c r="A96" s="41"/>
      <c r="B96" s="42"/>
      <c r="C96" s="215" t="s">
        <v>79</v>
      </c>
      <c r="D96" s="215" t="s">
        <v>135</v>
      </c>
      <c r="E96" s="216" t="s">
        <v>595</v>
      </c>
      <c r="F96" s="217" t="s">
        <v>596</v>
      </c>
      <c r="G96" s="218" t="s">
        <v>138</v>
      </c>
      <c r="H96" s="219">
        <v>2.4700000000000002</v>
      </c>
      <c r="I96" s="220"/>
      <c r="J96" s="221">
        <f>ROUND(I96*H96,2)</f>
        <v>0</v>
      </c>
      <c r="K96" s="217" t="s">
        <v>597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0.29499999999999998</v>
      </c>
      <c r="T96" s="225">
        <f>S96*H96</f>
        <v>0.72865000000000002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140</v>
      </c>
      <c r="AT96" s="226" t="s">
        <v>135</v>
      </c>
      <c r="AU96" s="226" t="s">
        <v>81</v>
      </c>
      <c r="AY96" s="20" t="s">
        <v>133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140</v>
      </c>
      <c r="BM96" s="226" t="s">
        <v>598</v>
      </c>
    </row>
    <row r="97" s="2" customFormat="1">
      <c r="A97" s="41"/>
      <c r="B97" s="42"/>
      <c r="C97" s="43"/>
      <c r="D97" s="228" t="s">
        <v>142</v>
      </c>
      <c r="E97" s="43"/>
      <c r="F97" s="229" t="s">
        <v>599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142</v>
      </c>
      <c r="AU97" s="20" t="s">
        <v>81</v>
      </c>
    </row>
    <row r="98" s="13" customFormat="1">
      <c r="A98" s="13"/>
      <c r="B98" s="233"/>
      <c r="C98" s="234"/>
      <c r="D98" s="235" t="s">
        <v>144</v>
      </c>
      <c r="E98" s="236" t="s">
        <v>19</v>
      </c>
      <c r="F98" s="237" t="s">
        <v>600</v>
      </c>
      <c r="G98" s="234"/>
      <c r="H98" s="238">
        <v>2.4700000000000002</v>
      </c>
      <c r="I98" s="239"/>
      <c r="J98" s="234"/>
      <c r="K98" s="234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144</v>
      </c>
      <c r="AU98" s="244" t="s">
        <v>81</v>
      </c>
      <c r="AV98" s="13" t="s">
        <v>81</v>
      </c>
      <c r="AW98" s="13" t="s">
        <v>33</v>
      </c>
      <c r="AX98" s="13" t="s">
        <v>79</v>
      </c>
      <c r="AY98" s="244" t="s">
        <v>133</v>
      </c>
    </row>
    <row r="99" s="14" customFormat="1">
      <c r="A99" s="14"/>
      <c r="B99" s="245"/>
      <c r="C99" s="246"/>
      <c r="D99" s="235" t="s">
        <v>144</v>
      </c>
      <c r="E99" s="247" t="s">
        <v>19</v>
      </c>
      <c r="F99" s="248" t="s">
        <v>601</v>
      </c>
      <c r="G99" s="246"/>
      <c r="H99" s="247" t="s">
        <v>19</v>
      </c>
      <c r="I99" s="249"/>
      <c r="J99" s="246"/>
      <c r="K99" s="246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144</v>
      </c>
      <c r="AU99" s="254" t="s">
        <v>81</v>
      </c>
      <c r="AV99" s="14" t="s">
        <v>79</v>
      </c>
      <c r="AW99" s="14" t="s">
        <v>33</v>
      </c>
      <c r="AX99" s="14" t="s">
        <v>72</v>
      </c>
      <c r="AY99" s="254" t="s">
        <v>133</v>
      </c>
    </row>
    <row r="100" s="2" customFormat="1" ht="66.75" customHeight="1">
      <c r="A100" s="41"/>
      <c r="B100" s="42"/>
      <c r="C100" s="215" t="s">
        <v>81</v>
      </c>
      <c r="D100" s="215" t="s">
        <v>135</v>
      </c>
      <c r="E100" s="216" t="s">
        <v>602</v>
      </c>
      <c r="F100" s="217" t="s">
        <v>603</v>
      </c>
      <c r="G100" s="218" t="s">
        <v>138</v>
      </c>
      <c r="H100" s="219">
        <v>1.71</v>
      </c>
      <c r="I100" s="220"/>
      <c r="J100" s="221">
        <f>ROUND(I100*H100,2)</f>
        <v>0</v>
      </c>
      <c r="K100" s="217" t="s">
        <v>597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0.28999999999999998</v>
      </c>
      <c r="T100" s="225">
        <f>S100*H100</f>
        <v>0.49589999999999995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140</v>
      </c>
      <c r="AT100" s="226" t="s">
        <v>135</v>
      </c>
      <c r="AU100" s="226" t="s">
        <v>81</v>
      </c>
      <c r="AY100" s="20" t="s">
        <v>133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79</v>
      </c>
      <c r="BK100" s="227">
        <f>ROUND(I100*H100,2)</f>
        <v>0</v>
      </c>
      <c r="BL100" s="20" t="s">
        <v>140</v>
      </c>
      <c r="BM100" s="226" t="s">
        <v>604</v>
      </c>
    </row>
    <row r="101" s="2" customFormat="1">
      <c r="A101" s="41"/>
      <c r="B101" s="42"/>
      <c r="C101" s="43"/>
      <c r="D101" s="228" t="s">
        <v>142</v>
      </c>
      <c r="E101" s="43"/>
      <c r="F101" s="229" t="s">
        <v>605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142</v>
      </c>
      <c r="AU101" s="20" t="s">
        <v>81</v>
      </c>
    </row>
    <row r="102" s="13" customFormat="1">
      <c r="A102" s="13"/>
      <c r="B102" s="233"/>
      <c r="C102" s="234"/>
      <c r="D102" s="235" t="s">
        <v>144</v>
      </c>
      <c r="E102" s="236" t="s">
        <v>19</v>
      </c>
      <c r="F102" s="237" t="s">
        <v>606</v>
      </c>
      <c r="G102" s="234"/>
      <c r="H102" s="238">
        <v>1.71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144</v>
      </c>
      <c r="AU102" s="244" t="s">
        <v>81</v>
      </c>
      <c r="AV102" s="13" t="s">
        <v>81</v>
      </c>
      <c r="AW102" s="13" t="s">
        <v>33</v>
      </c>
      <c r="AX102" s="13" t="s">
        <v>79</v>
      </c>
      <c r="AY102" s="244" t="s">
        <v>133</v>
      </c>
    </row>
    <row r="103" s="14" customFormat="1">
      <c r="A103" s="14"/>
      <c r="B103" s="245"/>
      <c r="C103" s="246"/>
      <c r="D103" s="235" t="s">
        <v>144</v>
      </c>
      <c r="E103" s="247" t="s">
        <v>19</v>
      </c>
      <c r="F103" s="248" t="s">
        <v>601</v>
      </c>
      <c r="G103" s="246"/>
      <c r="H103" s="247" t="s">
        <v>19</v>
      </c>
      <c r="I103" s="249"/>
      <c r="J103" s="246"/>
      <c r="K103" s="246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144</v>
      </c>
      <c r="AU103" s="254" t="s">
        <v>81</v>
      </c>
      <c r="AV103" s="14" t="s">
        <v>79</v>
      </c>
      <c r="AW103" s="14" t="s">
        <v>33</v>
      </c>
      <c r="AX103" s="14" t="s">
        <v>72</v>
      </c>
      <c r="AY103" s="254" t="s">
        <v>133</v>
      </c>
    </row>
    <row r="104" s="2" customFormat="1" ht="66.75" customHeight="1">
      <c r="A104" s="41"/>
      <c r="B104" s="42"/>
      <c r="C104" s="215" t="s">
        <v>153</v>
      </c>
      <c r="D104" s="215" t="s">
        <v>135</v>
      </c>
      <c r="E104" s="216" t="s">
        <v>607</v>
      </c>
      <c r="F104" s="217" t="s">
        <v>608</v>
      </c>
      <c r="G104" s="218" t="s">
        <v>138</v>
      </c>
      <c r="H104" s="219">
        <v>4.4100000000000001</v>
      </c>
      <c r="I104" s="220"/>
      <c r="J104" s="221">
        <f>ROUND(I104*H104,2)</f>
        <v>0</v>
      </c>
      <c r="K104" s="217" t="s">
        <v>597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0.57999999999999996</v>
      </c>
      <c r="T104" s="225">
        <f>S104*H104</f>
        <v>2.5577999999999999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140</v>
      </c>
      <c r="AT104" s="226" t="s">
        <v>135</v>
      </c>
      <c r="AU104" s="226" t="s">
        <v>81</v>
      </c>
      <c r="AY104" s="20" t="s">
        <v>133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79</v>
      </c>
      <c r="BK104" s="227">
        <f>ROUND(I104*H104,2)</f>
        <v>0</v>
      </c>
      <c r="BL104" s="20" t="s">
        <v>140</v>
      </c>
      <c r="BM104" s="226" t="s">
        <v>609</v>
      </c>
    </row>
    <row r="105" s="2" customFormat="1">
      <c r="A105" s="41"/>
      <c r="B105" s="42"/>
      <c r="C105" s="43"/>
      <c r="D105" s="228" t="s">
        <v>142</v>
      </c>
      <c r="E105" s="43"/>
      <c r="F105" s="229" t="s">
        <v>610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142</v>
      </c>
      <c r="AU105" s="20" t="s">
        <v>81</v>
      </c>
    </row>
    <row r="106" s="13" customFormat="1">
      <c r="A106" s="13"/>
      <c r="B106" s="233"/>
      <c r="C106" s="234"/>
      <c r="D106" s="235" t="s">
        <v>144</v>
      </c>
      <c r="E106" s="236" t="s">
        <v>19</v>
      </c>
      <c r="F106" s="237" t="s">
        <v>611</v>
      </c>
      <c r="G106" s="234"/>
      <c r="H106" s="238">
        <v>4.4100000000000001</v>
      </c>
      <c r="I106" s="239"/>
      <c r="J106" s="234"/>
      <c r="K106" s="234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144</v>
      </c>
      <c r="AU106" s="244" t="s">
        <v>81</v>
      </c>
      <c r="AV106" s="13" t="s">
        <v>81</v>
      </c>
      <c r="AW106" s="13" t="s">
        <v>33</v>
      </c>
      <c r="AX106" s="13" t="s">
        <v>79</v>
      </c>
      <c r="AY106" s="244" t="s">
        <v>133</v>
      </c>
    </row>
    <row r="107" s="2" customFormat="1" ht="55.5" customHeight="1">
      <c r="A107" s="41"/>
      <c r="B107" s="42"/>
      <c r="C107" s="215" t="s">
        <v>140</v>
      </c>
      <c r="D107" s="215" t="s">
        <v>135</v>
      </c>
      <c r="E107" s="216" t="s">
        <v>612</v>
      </c>
      <c r="F107" s="217" t="s">
        <v>613</v>
      </c>
      <c r="G107" s="218" t="s">
        <v>138</v>
      </c>
      <c r="H107" s="219">
        <v>2.4700000000000002</v>
      </c>
      <c r="I107" s="220"/>
      <c r="J107" s="221">
        <f>ROUND(I107*H107,2)</f>
        <v>0</v>
      </c>
      <c r="K107" s="217" t="s">
        <v>597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0.23999999999999999</v>
      </c>
      <c r="T107" s="225">
        <f>S107*H107</f>
        <v>0.59279999999999999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140</v>
      </c>
      <c r="AT107" s="226" t="s">
        <v>135</v>
      </c>
      <c r="AU107" s="226" t="s">
        <v>81</v>
      </c>
      <c r="AY107" s="20" t="s">
        <v>133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140</v>
      </c>
      <c r="BM107" s="226" t="s">
        <v>614</v>
      </c>
    </row>
    <row r="108" s="2" customFormat="1">
      <c r="A108" s="41"/>
      <c r="B108" s="42"/>
      <c r="C108" s="43"/>
      <c r="D108" s="228" t="s">
        <v>142</v>
      </c>
      <c r="E108" s="43"/>
      <c r="F108" s="229" t="s">
        <v>615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142</v>
      </c>
      <c r="AU108" s="20" t="s">
        <v>81</v>
      </c>
    </row>
    <row r="109" s="13" customFormat="1">
      <c r="A109" s="13"/>
      <c r="B109" s="233"/>
      <c r="C109" s="234"/>
      <c r="D109" s="235" t="s">
        <v>144</v>
      </c>
      <c r="E109" s="236" t="s">
        <v>19</v>
      </c>
      <c r="F109" s="237" t="s">
        <v>600</v>
      </c>
      <c r="G109" s="234"/>
      <c r="H109" s="238">
        <v>2.4700000000000002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144</v>
      </c>
      <c r="AU109" s="244" t="s">
        <v>81</v>
      </c>
      <c r="AV109" s="13" t="s">
        <v>81</v>
      </c>
      <c r="AW109" s="13" t="s">
        <v>33</v>
      </c>
      <c r="AX109" s="13" t="s">
        <v>79</v>
      </c>
      <c r="AY109" s="244" t="s">
        <v>133</v>
      </c>
    </row>
    <row r="110" s="14" customFormat="1">
      <c r="A110" s="14"/>
      <c r="B110" s="245"/>
      <c r="C110" s="246"/>
      <c r="D110" s="235" t="s">
        <v>144</v>
      </c>
      <c r="E110" s="247" t="s">
        <v>19</v>
      </c>
      <c r="F110" s="248" t="s">
        <v>601</v>
      </c>
      <c r="G110" s="246"/>
      <c r="H110" s="247" t="s">
        <v>19</v>
      </c>
      <c r="I110" s="249"/>
      <c r="J110" s="246"/>
      <c r="K110" s="246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144</v>
      </c>
      <c r="AU110" s="254" t="s">
        <v>81</v>
      </c>
      <c r="AV110" s="14" t="s">
        <v>79</v>
      </c>
      <c r="AW110" s="14" t="s">
        <v>33</v>
      </c>
      <c r="AX110" s="14" t="s">
        <v>72</v>
      </c>
      <c r="AY110" s="254" t="s">
        <v>133</v>
      </c>
    </row>
    <row r="111" s="2" customFormat="1" ht="55.5" customHeight="1">
      <c r="A111" s="41"/>
      <c r="B111" s="42"/>
      <c r="C111" s="215" t="s">
        <v>166</v>
      </c>
      <c r="D111" s="215" t="s">
        <v>135</v>
      </c>
      <c r="E111" s="216" t="s">
        <v>616</v>
      </c>
      <c r="F111" s="217" t="s">
        <v>617</v>
      </c>
      <c r="G111" s="218" t="s">
        <v>138</v>
      </c>
      <c r="H111" s="219">
        <v>6.3700000000000001</v>
      </c>
      <c r="I111" s="220"/>
      <c r="J111" s="221">
        <f>ROUND(I111*H111,2)</f>
        <v>0</v>
      </c>
      <c r="K111" s="217" t="s">
        <v>597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0.22</v>
      </c>
      <c r="T111" s="225">
        <f>S111*H111</f>
        <v>1.4014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140</v>
      </c>
      <c r="AT111" s="226" t="s">
        <v>135</v>
      </c>
      <c r="AU111" s="226" t="s">
        <v>81</v>
      </c>
      <c r="AY111" s="20" t="s">
        <v>133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79</v>
      </c>
      <c r="BK111" s="227">
        <f>ROUND(I111*H111,2)</f>
        <v>0</v>
      </c>
      <c r="BL111" s="20" t="s">
        <v>140</v>
      </c>
      <c r="BM111" s="226" t="s">
        <v>618</v>
      </c>
    </row>
    <row r="112" s="2" customFormat="1">
      <c r="A112" s="41"/>
      <c r="B112" s="42"/>
      <c r="C112" s="43"/>
      <c r="D112" s="228" t="s">
        <v>142</v>
      </c>
      <c r="E112" s="43"/>
      <c r="F112" s="229" t="s">
        <v>619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142</v>
      </c>
      <c r="AU112" s="20" t="s">
        <v>81</v>
      </c>
    </row>
    <row r="113" s="13" customFormat="1">
      <c r="A113" s="13"/>
      <c r="B113" s="233"/>
      <c r="C113" s="234"/>
      <c r="D113" s="235" t="s">
        <v>144</v>
      </c>
      <c r="E113" s="236" t="s">
        <v>19</v>
      </c>
      <c r="F113" s="237" t="s">
        <v>620</v>
      </c>
      <c r="G113" s="234"/>
      <c r="H113" s="238">
        <v>6.3700000000000001</v>
      </c>
      <c r="I113" s="239"/>
      <c r="J113" s="234"/>
      <c r="K113" s="234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144</v>
      </c>
      <c r="AU113" s="244" t="s">
        <v>81</v>
      </c>
      <c r="AV113" s="13" t="s">
        <v>81</v>
      </c>
      <c r="AW113" s="13" t="s">
        <v>33</v>
      </c>
      <c r="AX113" s="13" t="s">
        <v>79</v>
      </c>
      <c r="AY113" s="244" t="s">
        <v>133</v>
      </c>
    </row>
    <row r="114" s="14" customFormat="1">
      <c r="A114" s="14"/>
      <c r="B114" s="245"/>
      <c r="C114" s="246"/>
      <c r="D114" s="235" t="s">
        <v>144</v>
      </c>
      <c r="E114" s="247" t="s">
        <v>19</v>
      </c>
      <c r="F114" s="248" t="s">
        <v>601</v>
      </c>
      <c r="G114" s="246"/>
      <c r="H114" s="247" t="s">
        <v>19</v>
      </c>
      <c r="I114" s="249"/>
      <c r="J114" s="246"/>
      <c r="K114" s="246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144</v>
      </c>
      <c r="AU114" s="254" t="s">
        <v>81</v>
      </c>
      <c r="AV114" s="14" t="s">
        <v>79</v>
      </c>
      <c r="AW114" s="14" t="s">
        <v>33</v>
      </c>
      <c r="AX114" s="14" t="s">
        <v>72</v>
      </c>
      <c r="AY114" s="254" t="s">
        <v>133</v>
      </c>
    </row>
    <row r="115" s="2" customFormat="1" ht="24.15" customHeight="1">
      <c r="A115" s="41"/>
      <c r="B115" s="42"/>
      <c r="C115" s="215" t="s">
        <v>173</v>
      </c>
      <c r="D115" s="215" t="s">
        <v>135</v>
      </c>
      <c r="E115" s="216" t="s">
        <v>621</v>
      </c>
      <c r="F115" s="217" t="s">
        <v>622</v>
      </c>
      <c r="G115" s="218" t="s">
        <v>138</v>
      </c>
      <c r="H115" s="219">
        <v>4.1399999999999997</v>
      </c>
      <c r="I115" s="220"/>
      <c r="J115" s="221">
        <f>ROUND(I115*H115,2)</f>
        <v>0</v>
      </c>
      <c r="K115" s="217" t="s">
        <v>597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140</v>
      </c>
      <c r="AT115" s="226" t="s">
        <v>135</v>
      </c>
      <c r="AU115" s="226" t="s">
        <v>81</v>
      </c>
      <c r="AY115" s="20" t="s">
        <v>133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79</v>
      </c>
      <c r="BK115" s="227">
        <f>ROUND(I115*H115,2)</f>
        <v>0</v>
      </c>
      <c r="BL115" s="20" t="s">
        <v>140</v>
      </c>
      <c r="BM115" s="226" t="s">
        <v>623</v>
      </c>
    </row>
    <row r="116" s="2" customFormat="1">
      <c r="A116" s="41"/>
      <c r="B116" s="42"/>
      <c r="C116" s="43"/>
      <c r="D116" s="228" t="s">
        <v>142</v>
      </c>
      <c r="E116" s="43"/>
      <c r="F116" s="229" t="s">
        <v>624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142</v>
      </c>
      <c r="AU116" s="20" t="s">
        <v>81</v>
      </c>
    </row>
    <row r="117" s="13" customFormat="1">
      <c r="A117" s="13"/>
      <c r="B117" s="233"/>
      <c r="C117" s="234"/>
      <c r="D117" s="235" t="s">
        <v>144</v>
      </c>
      <c r="E117" s="236" t="s">
        <v>19</v>
      </c>
      <c r="F117" s="237" t="s">
        <v>625</v>
      </c>
      <c r="G117" s="234"/>
      <c r="H117" s="238">
        <v>4.1399999999999997</v>
      </c>
      <c r="I117" s="239"/>
      <c r="J117" s="234"/>
      <c r="K117" s="234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144</v>
      </c>
      <c r="AU117" s="244" t="s">
        <v>81</v>
      </c>
      <c r="AV117" s="13" t="s">
        <v>81</v>
      </c>
      <c r="AW117" s="13" t="s">
        <v>33</v>
      </c>
      <c r="AX117" s="13" t="s">
        <v>79</v>
      </c>
      <c r="AY117" s="244" t="s">
        <v>133</v>
      </c>
    </row>
    <row r="118" s="14" customFormat="1">
      <c r="A118" s="14"/>
      <c r="B118" s="245"/>
      <c r="C118" s="246"/>
      <c r="D118" s="235" t="s">
        <v>144</v>
      </c>
      <c r="E118" s="247" t="s">
        <v>19</v>
      </c>
      <c r="F118" s="248" t="s">
        <v>601</v>
      </c>
      <c r="G118" s="246"/>
      <c r="H118" s="247" t="s">
        <v>19</v>
      </c>
      <c r="I118" s="249"/>
      <c r="J118" s="246"/>
      <c r="K118" s="246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144</v>
      </c>
      <c r="AU118" s="254" t="s">
        <v>81</v>
      </c>
      <c r="AV118" s="14" t="s">
        <v>79</v>
      </c>
      <c r="AW118" s="14" t="s">
        <v>33</v>
      </c>
      <c r="AX118" s="14" t="s">
        <v>72</v>
      </c>
      <c r="AY118" s="254" t="s">
        <v>133</v>
      </c>
    </row>
    <row r="119" s="2" customFormat="1" ht="49.05" customHeight="1">
      <c r="A119" s="41"/>
      <c r="B119" s="42"/>
      <c r="C119" s="215" t="s">
        <v>179</v>
      </c>
      <c r="D119" s="215" t="s">
        <v>135</v>
      </c>
      <c r="E119" s="216" t="s">
        <v>626</v>
      </c>
      <c r="F119" s="217" t="s">
        <v>627</v>
      </c>
      <c r="G119" s="218" t="s">
        <v>205</v>
      </c>
      <c r="H119" s="219">
        <v>4.6529999999999996</v>
      </c>
      <c r="I119" s="220"/>
      <c r="J119" s="221">
        <f>ROUND(I119*H119,2)</f>
        <v>0</v>
      </c>
      <c r="K119" s="217" t="s">
        <v>597</v>
      </c>
      <c r="L119" s="47"/>
      <c r="M119" s="222" t="s">
        <v>19</v>
      </c>
      <c r="N119" s="223" t="s">
        <v>43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140</v>
      </c>
      <c r="AT119" s="226" t="s">
        <v>135</v>
      </c>
      <c r="AU119" s="226" t="s">
        <v>81</v>
      </c>
      <c r="AY119" s="20" t="s">
        <v>133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79</v>
      </c>
      <c r="BK119" s="227">
        <f>ROUND(I119*H119,2)</f>
        <v>0</v>
      </c>
      <c r="BL119" s="20" t="s">
        <v>140</v>
      </c>
      <c r="BM119" s="226" t="s">
        <v>628</v>
      </c>
    </row>
    <row r="120" s="2" customFormat="1">
      <c r="A120" s="41"/>
      <c r="B120" s="42"/>
      <c r="C120" s="43"/>
      <c r="D120" s="228" t="s">
        <v>142</v>
      </c>
      <c r="E120" s="43"/>
      <c r="F120" s="229" t="s">
        <v>629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142</v>
      </c>
      <c r="AU120" s="20" t="s">
        <v>81</v>
      </c>
    </row>
    <row r="121" s="13" customFormat="1">
      <c r="A121" s="13"/>
      <c r="B121" s="233"/>
      <c r="C121" s="234"/>
      <c r="D121" s="235" t="s">
        <v>144</v>
      </c>
      <c r="E121" s="236" t="s">
        <v>19</v>
      </c>
      <c r="F121" s="237" t="s">
        <v>630</v>
      </c>
      <c r="G121" s="234"/>
      <c r="H121" s="238">
        <v>9.3059999999999992</v>
      </c>
      <c r="I121" s="239"/>
      <c r="J121" s="234"/>
      <c r="K121" s="234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144</v>
      </c>
      <c r="AU121" s="244" t="s">
        <v>81</v>
      </c>
      <c r="AV121" s="13" t="s">
        <v>81</v>
      </c>
      <c r="AW121" s="13" t="s">
        <v>33</v>
      </c>
      <c r="AX121" s="13" t="s">
        <v>72</v>
      </c>
      <c r="AY121" s="244" t="s">
        <v>133</v>
      </c>
    </row>
    <row r="122" s="15" customFormat="1">
      <c r="A122" s="15"/>
      <c r="B122" s="255"/>
      <c r="C122" s="256"/>
      <c r="D122" s="235" t="s">
        <v>144</v>
      </c>
      <c r="E122" s="257" t="s">
        <v>19</v>
      </c>
      <c r="F122" s="258" t="s">
        <v>165</v>
      </c>
      <c r="G122" s="256"/>
      <c r="H122" s="259">
        <v>9.3059999999999992</v>
      </c>
      <c r="I122" s="260"/>
      <c r="J122" s="256"/>
      <c r="K122" s="256"/>
      <c r="L122" s="261"/>
      <c r="M122" s="262"/>
      <c r="N122" s="263"/>
      <c r="O122" s="263"/>
      <c r="P122" s="263"/>
      <c r="Q122" s="263"/>
      <c r="R122" s="263"/>
      <c r="S122" s="263"/>
      <c r="T122" s="26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5" t="s">
        <v>144</v>
      </c>
      <c r="AU122" s="265" t="s">
        <v>81</v>
      </c>
      <c r="AV122" s="15" t="s">
        <v>140</v>
      </c>
      <c r="AW122" s="15" t="s">
        <v>33</v>
      </c>
      <c r="AX122" s="15" t="s">
        <v>72</v>
      </c>
      <c r="AY122" s="265" t="s">
        <v>133</v>
      </c>
    </row>
    <row r="123" s="13" customFormat="1">
      <c r="A123" s="13"/>
      <c r="B123" s="233"/>
      <c r="C123" s="234"/>
      <c r="D123" s="235" t="s">
        <v>144</v>
      </c>
      <c r="E123" s="236" t="s">
        <v>19</v>
      </c>
      <c r="F123" s="237" t="s">
        <v>631</v>
      </c>
      <c r="G123" s="234"/>
      <c r="H123" s="238">
        <v>4.6529999999999996</v>
      </c>
      <c r="I123" s="239"/>
      <c r="J123" s="234"/>
      <c r="K123" s="234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144</v>
      </c>
      <c r="AU123" s="244" t="s">
        <v>81</v>
      </c>
      <c r="AV123" s="13" t="s">
        <v>81</v>
      </c>
      <c r="AW123" s="13" t="s">
        <v>33</v>
      </c>
      <c r="AX123" s="13" t="s">
        <v>79</v>
      </c>
      <c r="AY123" s="244" t="s">
        <v>133</v>
      </c>
    </row>
    <row r="124" s="14" customFormat="1">
      <c r="A124" s="14"/>
      <c r="B124" s="245"/>
      <c r="C124" s="246"/>
      <c r="D124" s="235" t="s">
        <v>144</v>
      </c>
      <c r="E124" s="247" t="s">
        <v>19</v>
      </c>
      <c r="F124" s="248" t="s">
        <v>601</v>
      </c>
      <c r="G124" s="246"/>
      <c r="H124" s="247" t="s">
        <v>19</v>
      </c>
      <c r="I124" s="249"/>
      <c r="J124" s="246"/>
      <c r="K124" s="246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144</v>
      </c>
      <c r="AU124" s="254" t="s">
        <v>81</v>
      </c>
      <c r="AV124" s="14" t="s">
        <v>79</v>
      </c>
      <c r="AW124" s="14" t="s">
        <v>33</v>
      </c>
      <c r="AX124" s="14" t="s">
        <v>72</v>
      </c>
      <c r="AY124" s="254" t="s">
        <v>133</v>
      </c>
    </row>
    <row r="125" s="2" customFormat="1" ht="44.25" customHeight="1">
      <c r="A125" s="41"/>
      <c r="B125" s="42"/>
      <c r="C125" s="215" t="s">
        <v>186</v>
      </c>
      <c r="D125" s="215" t="s">
        <v>135</v>
      </c>
      <c r="E125" s="216" t="s">
        <v>632</v>
      </c>
      <c r="F125" s="217" t="s">
        <v>633</v>
      </c>
      <c r="G125" s="218" t="s">
        <v>205</v>
      </c>
      <c r="H125" s="219">
        <v>4.6529999999999996</v>
      </c>
      <c r="I125" s="220"/>
      <c r="J125" s="221">
        <f>ROUND(I125*H125,2)</f>
        <v>0</v>
      </c>
      <c r="K125" s="217" t="s">
        <v>597</v>
      </c>
      <c r="L125" s="47"/>
      <c r="M125" s="222" t="s">
        <v>19</v>
      </c>
      <c r="N125" s="223" t="s">
        <v>43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140</v>
      </c>
      <c r="AT125" s="226" t="s">
        <v>135</v>
      </c>
      <c r="AU125" s="226" t="s">
        <v>81</v>
      </c>
      <c r="AY125" s="20" t="s">
        <v>133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79</v>
      </c>
      <c r="BK125" s="227">
        <f>ROUND(I125*H125,2)</f>
        <v>0</v>
      </c>
      <c r="BL125" s="20" t="s">
        <v>140</v>
      </c>
      <c r="BM125" s="226" t="s">
        <v>634</v>
      </c>
    </row>
    <row r="126" s="2" customFormat="1">
      <c r="A126" s="41"/>
      <c r="B126" s="42"/>
      <c r="C126" s="43"/>
      <c r="D126" s="228" t="s">
        <v>142</v>
      </c>
      <c r="E126" s="43"/>
      <c r="F126" s="229" t="s">
        <v>635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142</v>
      </c>
      <c r="AU126" s="20" t="s">
        <v>81</v>
      </c>
    </row>
    <row r="127" s="13" customFormat="1">
      <c r="A127" s="13"/>
      <c r="B127" s="233"/>
      <c r="C127" s="234"/>
      <c r="D127" s="235" t="s">
        <v>144</v>
      </c>
      <c r="E127" s="236" t="s">
        <v>19</v>
      </c>
      <c r="F127" s="237" t="s">
        <v>630</v>
      </c>
      <c r="G127" s="234"/>
      <c r="H127" s="238">
        <v>9.3059999999999992</v>
      </c>
      <c r="I127" s="239"/>
      <c r="J127" s="234"/>
      <c r="K127" s="234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144</v>
      </c>
      <c r="AU127" s="244" t="s">
        <v>81</v>
      </c>
      <c r="AV127" s="13" t="s">
        <v>81</v>
      </c>
      <c r="AW127" s="13" t="s">
        <v>33</v>
      </c>
      <c r="AX127" s="13" t="s">
        <v>72</v>
      </c>
      <c r="AY127" s="244" t="s">
        <v>133</v>
      </c>
    </row>
    <row r="128" s="15" customFormat="1">
      <c r="A128" s="15"/>
      <c r="B128" s="255"/>
      <c r="C128" s="256"/>
      <c r="D128" s="235" t="s">
        <v>144</v>
      </c>
      <c r="E128" s="257" t="s">
        <v>19</v>
      </c>
      <c r="F128" s="258" t="s">
        <v>165</v>
      </c>
      <c r="G128" s="256"/>
      <c r="H128" s="259">
        <v>9.3059999999999992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5" t="s">
        <v>144</v>
      </c>
      <c r="AU128" s="265" t="s">
        <v>81</v>
      </c>
      <c r="AV128" s="15" t="s">
        <v>140</v>
      </c>
      <c r="AW128" s="15" t="s">
        <v>33</v>
      </c>
      <c r="AX128" s="15" t="s">
        <v>72</v>
      </c>
      <c r="AY128" s="265" t="s">
        <v>133</v>
      </c>
    </row>
    <row r="129" s="13" customFormat="1">
      <c r="A129" s="13"/>
      <c r="B129" s="233"/>
      <c r="C129" s="234"/>
      <c r="D129" s="235" t="s">
        <v>144</v>
      </c>
      <c r="E129" s="236" t="s">
        <v>19</v>
      </c>
      <c r="F129" s="237" t="s">
        <v>631</v>
      </c>
      <c r="G129" s="234"/>
      <c r="H129" s="238">
        <v>4.6529999999999996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144</v>
      </c>
      <c r="AU129" s="244" t="s">
        <v>81</v>
      </c>
      <c r="AV129" s="13" t="s">
        <v>81</v>
      </c>
      <c r="AW129" s="13" t="s">
        <v>33</v>
      </c>
      <c r="AX129" s="13" t="s">
        <v>79</v>
      </c>
      <c r="AY129" s="244" t="s">
        <v>133</v>
      </c>
    </row>
    <row r="130" s="14" customFormat="1">
      <c r="A130" s="14"/>
      <c r="B130" s="245"/>
      <c r="C130" s="246"/>
      <c r="D130" s="235" t="s">
        <v>144</v>
      </c>
      <c r="E130" s="247" t="s">
        <v>19</v>
      </c>
      <c r="F130" s="248" t="s">
        <v>601</v>
      </c>
      <c r="G130" s="246"/>
      <c r="H130" s="247" t="s">
        <v>19</v>
      </c>
      <c r="I130" s="249"/>
      <c r="J130" s="246"/>
      <c r="K130" s="246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144</v>
      </c>
      <c r="AU130" s="254" t="s">
        <v>81</v>
      </c>
      <c r="AV130" s="14" t="s">
        <v>79</v>
      </c>
      <c r="AW130" s="14" t="s">
        <v>33</v>
      </c>
      <c r="AX130" s="14" t="s">
        <v>72</v>
      </c>
      <c r="AY130" s="254" t="s">
        <v>133</v>
      </c>
    </row>
    <row r="131" s="2" customFormat="1" ht="37.8" customHeight="1">
      <c r="A131" s="41"/>
      <c r="B131" s="42"/>
      <c r="C131" s="215" t="s">
        <v>191</v>
      </c>
      <c r="D131" s="215" t="s">
        <v>135</v>
      </c>
      <c r="E131" s="216" t="s">
        <v>215</v>
      </c>
      <c r="F131" s="217" t="s">
        <v>216</v>
      </c>
      <c r="G131" s="218" t="s">
        <v>205</v>
      </c>
      <c r="H131" s="219">
        <v>1.3959999999999999</v>
      </c>
      <c r="I131" s="220"/>
      <c r="J131" s="221">
        <f>ROUND(I131*H131,2)</f>
        <v>0</v>
      </c>
      <c r="K131" s="217" t="s">
        <v>149</v>
      </c>
      <c r="L131" s="47"/>
      <c r="M131" s="222" t="s">
        <v>19</v>
      </c>
      <c r="N131" s="223" t="s">
        <v>43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140</v>
      </c>
      <c r="AT131" s="226" t="s">
        <v>135</v>
      </c>
      <c r="AU131" s="226" t="s">
        <v>81</v>
      </c>
      <c r="AY131" s="20" t="s">
        <v>133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79</v>
      </c>
      <c r="BK131" s="227">
        <f>ROUND(I131*H131,2)</f>
        <v>0</v>
      </c>
      <c r="BL131" s="20" t="s">
        <v>140</v>
      </c>
      <c r="BM131" s="226" t="s">
        <v>636</v>
      </c>
    </row>
    <row r="132" s="2" customFormat="1">
      <c r="A132" s="41"/>
      <c r="B132" s="42"/>
      <c r="C132" s="43"/>
      <c r="D132" s="228" t="s">
        <v>142</v>
      </c>
      <c r="E132" s="43"/>
      <c r="F132" s="229" t="s">
        <v>218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142</v>
      </c>
      <c r="AU132" s="20" t="s">
        <v>81</v>
      </c>
    </row>
    <row r="133" s="13" customFormat="1">
      <c r="A133" s="13"/>
      <c r="B133" s="233"/>
      <c r="C133" s="234"/>
      <c r="D133" s="235" t="s">
        <v>144</v>
      </c>
      <c r="E133" s="236" t="s">
        <v>19</v>
      </c>
      <c r="F133" s="237" t="s">
        <v>637</v>
      </c>
      <c r="G133" s="234"/>
      <c r="H133" s="238">
        <v>1.3959999999999999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144</v>
      </c>
      <c r="AU133" s="244" t="s">
        <v>81</v>
      </c>
      <c r="AV133" s="13" t="s">
        <v>81</v>
      </c>
      <c r="AW133" s="13" t="s">
        <v>33</v>
      </c>
      <c r="AX133" s="13" t="s">
        <v>79</v>
      </c>
      <c r="AY133" s="244" t="s">
        <v>133</v>
      </c>
    </row>
    <row r="134" s="2" customFormat="1" ht="37.8" customHeight="1">
      <c r="A134" s="41"/>
      <c r="B134" s="42"/>
      <c r="C134" s="215" t="s">
        <v>197</v>
      </c>
      <c r="D134" s="215" t="s">
        <v>135</v>
      </c>
      <c r="E134" s="216" t="s">
        <v>221</v>
      </c>
      <c r="F134" s="217" t="s">
        <v>222</v>
      </c>
      <c r="G134" s="218" t="s">
        <v>138</v>
      </c>
      <c r="H134" s="219">
        <v>20.68</v>
      </c>
      <c r="I134" s="220"/>
      <c r="J134" s="221">
        <f>ROUND(I134*H134,2)</f>
        <v>0</v>
      </c>
      <c r="K134" s="217" t="s">
        <v>149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0.00084000000000000003</v>
      </c>
      <c r="R134" s="224">
        <f>Q134*H134</f>
        <v>0.0173712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140</v>
      </c>
      <c r="AT134" s="226" t="s">
        <v>135</v>
      </c>
      <c r="AU134" s="226" t="s">
        <v>81</v>
      </c>
      <c r="AY134" s="20" t="s">
        <v>133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79</v>
      </c>
      <c r="BK134" s="227">
        <f>ROUND(I134*H134,2)</f>
        <v>0</v>
      </c>
      <c r="BL134" s="20" t="s">
        <v>140</v>
      </c>
      <c r="BM134" s="226" t="s">
        <v>638</v>
      </c>
    </row>
    <row r="135" s="2" customFormat="1">
      <c r="A135" s="41"/>
      <c r="B135" s="42"/>
      <c r="C135" s="43"/>
      <c r="D135" s="228" t="s">
        <v>142</v>
      </c>
      <c r="E135" s="43"/>
      <c r="F135" s="229" t="s">
        <v>224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142</v>
      </c>
      <c r="AU135" s="20" t="s">
        <v>81</v>
      </c>
    </row>
    <row r="136" s="13" customFormat="1">
      <c r="A136" s="13"/>
      <c r="B136" s="233"/>
      <c r="C136" s="234"/>
      <c r="D136" s="235" t="s">
        <v>144</v>
      </c>
      <c r="E136" s="236" t="s">
        <v>19</v>
      </c>
      <c r="F136" s="237" t="s">
        <v>639</v>
      </c>
      <c r="G136" s="234"/>
      <c r="H136" s="238">
        <v>20.68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144</v>
      </c>
      <c r="AU136" s="244" t="s">
        <v>81</v>
      </c>
      <c r="AV136" s="13" t="s">
        <v>81</v>
      </c>
      <c r="AW136" s="13" t="s">
        <v>33</v>
      </c>
      <c r="AX136" s="13" t="s">
        <v>79</v>
      </c>
      <c r="AY136" s="244" t="s">
        <v>133</v>
      </c>
    </row>
    <row r="137" s="14" customFormat="1">
      <c r="A137" s="14"/>
      <c r="B137" s="245"/>
      <c r="C137" s="246"/>
      <c r="D137" s="235" t="s">
        <v>144</v>
      </c>
      <c r="E137" s="247" t="s">
        <v>19</v>
      </c>
      <c r="F137" s="248" t="s">
        <v>601</v>
      </c>
      <c r="G137" s="246"/>
      <c r="H137" s="247" t="s">
        <v>19</v>
      </c>
      <c r="I137" s="249"/>
      <c r="J137" s="246"/>
      <c r="K137" s="246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144</v>
      </c>
      <c r="AU137" s="254" t="s">
        <v>81</v>
      </c>
      <c r="AV137" s="14" t="s">
        <v>79</v>
      </c>
      <c r="AW137" s="14" t="s">
        <v>33</v>
      </c>
      <c r="AX137" s="14" t="s">
        <v>72</v>
      </c>
      <c r="AY137" s="254" t="s">
        <v>133</v>
      </c>
    </row>
    <row r="138" s="2" customFormat="1" ht="44.25" customHeight="1">
      <c r="A138" s="41"/>
      <c r="B138" s="42"/>
      <c r="C138" s="215" t="s">
        <v>202</v>
      </c>
      <c r="D138" s="215" t="s">
        <v>135</v>
      </c>
      <c r="E138" s="216" t="s">
        <v>227</v>
      </c>
      <c r="F138" s="217" t="s">
        <v>228</v>
      </c>
      <c r="G138" s="218" t="s">
        <v>138</v>
      </c>
      <c r="H138" s="219">
        <v>20.68</v>
      </c>
      <c r="I138" s="220"/>
      <c r="J138" s="221">
        <f>ROUND(I138*H138,2)</f>
        <v>0</v>
      </c>
      <c r="K138" s="217" t="s">
        <v>149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140</v>
      </c>
      <c r="AT138" s="226" t="s">
        <v>135</v>
      </c>
      <c r="AU138" s="226" t="s">
        <v>81</v>
      </c>
      <c r="AY138" s="20" t="s">
        <v>133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140</v>
      </c>
      <c r="BM138" s="226" t="s">
        <v>640</v>
      </c>
    </row>
    <row r="139" s="2" customFormat="1">
      <c r="A139" s="41"/>
      <c r="B139" s="42"/>
      <c r="C139" s="43"/>
      <c r="D139" s="228" t="s">
        <v>142</v>
      </c>
      <c r="E139" s="43"/>
      <c r="F139" s="229" t="s">
        <v>230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142</v>
      </c>
      <c r="AU139" s="20" t="s">
        <v>81</v>
      </c>
    </row>
    <row r="140" s="2" customFormat="1" ht="62.7" customHeight="1">
      <c r="A140" s="41"/>
      <c r="B140" s="42"/>
      <c r="C140" s="215" t="s">
        <v>8</v>
      </c>
      <c r="D140" s="215" t="s">
        <v>135</v>
      </c>
      <c r="E140" s="216" t="s">
        <v>239</v>
      </c>
      <c r="F140" s="217" t="s">
        <v>240</v>
      </c>
      <c r="G140" s="218" t="s">
        <v>205</v>
      </c>
      <c r="H140" s="219">
        <v>6.7679999999999998</v>
      </c>
      <c r="I140" s="220"/>
      <c r="J140" s="221">
        <f>ROUND(I140*H140,2)</f>
        <v>0</v>
      </c>
      <c r="K140" s="217" t="s">
        <v>149</v>
      </c>
      <c r="L140" s="47"/>
      <c r="M140" s="222" t="s">
        <v>19</v>
      </c>
      <c r="N140" s="223" t="s">
        <v>43</v>
      </c>
      <c r="O140" s="87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140</v>
      </c>
      <c r="AT140" s="226" t="s">
        <v>135</v>
      </c>
      <c r="AU140" s="226" t="s">
        <v>81</v>
      </c>
      <c r="AY140" s="20" t="s">
        <v>133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79</v>
      </c>
      <c r="BK140" s="227">
        <f>ROUND(I140*H140,2)</f>
        <v>0</v>
      </c>
      <c r="BL140" s="20" t="s">
        <v>140</v>
      </c>
      <c r="BM140" s="226" t="s">
        <v>641</v>
      </c>
    </row>
    <row r="141" s="2" customFormat="1">
      <c r="A141" s="41"/>
      <c r="B141" s="42"/>
      <c r="C141" s="43"/>
      <c r="D141" s="228" t="s">
        <v>142</v>
      </c>
      <c r="E141" s="43"/>
      <c r="F141" s="229" t="s">
        <v>242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142</v>
      </c>
      <c r="AU141" s="20" t="s">
        <v>81</v>
      </c>
    </row>
    <row r="142" s="13" customFormat="1">
      <c r="A142" s="13"/>
      <c r="B142" s="233"/>
      <c r="C142" s="234"/>
      <c r="D142" s="235" t="s">
        <v>144</v>
      </c>
      <c r="E142" s="236" t="s">
        <v>19</v>
      </c>
      <c r="F142" s="237" t="s">
        <v>642</v>
      </c>
      <c r="G142" s="234"/>
      <c r="H142" s="238">
        <v>4.2300000000000004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144</v>
      </c>
      <c r="AU142" s="244" t="s">
        <v>81</v>
      </c>
      <c r="AV142" s="13" t="s">
        <v>81</v>
      </c>
      <c r="AW142" s="13" t="s">
        <v>33</v>
      </c>
      <c r="AX142" s="13" t="s">
        <v>72</v>
      </c>
      <c r="AY142" s="244" t="s">
        <v>133</v>
      </c>
    </row>
    <row r="143" s="13" customFormat="1">
      <c r="A143" s="13"/>
      <c r="B143" s="233"/>
      <c r="C143" s="234"/>
      <c r="D143" s="235" t="s">
        <v>144</v>
      </c>
      <c r="E143" s="236" t="s">
        <v>19</v>
      </c>
      <c r="F143" s="237" t="s">
        <v>643</v>
      </c>
      <c r="G143" s="234"/>
      <c r="H143" s="238">
        <v>2.5379999999999998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144</v>
      </c>
      <c r="AU143" s="244" t="s">
        <v>81</v>
      </c>
      <c r="AV143" s="13" t="s">
        <v>81</v>
      </c>
      <c r="AW143" s="13" t="s">
        <v>33</v>
      </c>
      <c r="AX143" s="13" t="s">
        <v>72</v>
      </c>
      <c r="AY143" s="244" t="s">
        <v>133</v>
      </c>
    </row>
    <row r="144" s="15" customFormat="1">
      <c r="A144" s="15"/>
      <c r="B144" s="255"/>
      <c r="C144" s="256"/>
      <c r="D144" s="235" t="s">
        <v>144</v>
      </c>
      <c r="E144" s="257" t="s">
        <v>19</v>
      </c>
      <c r="F144" s="258" t="s">
        <v>165</v>
      </c>
      <c r="G144" s="256"/>
      <c r="H144" s="259">
        <v>6.7680000000000007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144</v>
      </c>
      <c r="AU144" s="265" t="s">
        <v>81</v>
      </c>
      <c r="AV144" s="15" t="s">
        <v>140</v>
      </c>
      <c r="AW144" s="15" t="s">
        <v>33</v>
      </c>
      <c r="AX144" s="15" t="s">
        <v>79</v>
      </c>
      <c r="AY144" s="265" t="s">
        <v>133</v>
      </c>
    </row>
    <row r="145" s="14" customFormat="1">
      <c r="A145" s="14"/>
      <c r="B145" s="245"/>
      <c r="C145" s="246"/>
      <c r="D145" s="235" t="s">
        <v>144</v>
      </c>
      <c r="E145" s="247" t="s">
        <v>19</v>
      </c>
      <c r="F145" s="248" t="s">
        <v>601</v>
      </c>
      <c r="G145" s="246"/>
      <c r="H145" s="247" t="s">
        <v>19</v>
      </c>
      <c r="I145" s="249"/>
      <c r="J145" s="246"/>
      <c r="K145" s="246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144</v>
      </c>
      <c r="AU145" s="254" t="s">
        <v>81</v>
      </c>
      <c r="AV145" s="14" t="s">
        <v>79</v>
      </c>
      <c r="AW145" s="14" t="s">
        <v>33</v>
      </c>
      <c r="AX145" s="14" t="s">
        <v>72</v>
      </c>
      <c r="AY145" s="254" t="s">
        <v>133</v>
      </c>
    </row>
    <row r="146" s="2" customFormat="1" ht="37.8" customHeight="1">
      <c r="A146" s="41"/>
      <c r="B146" s="42"/>
      <c r="C146" s="215" t="s">
        <v>214</v>
      </c>
      <c r="D146" s="215" t="s">
        <v>135</v>
      </c>
      <c r="E146" s="216" t="s">
        <v>251</v>
      </c>
      <c r="F146" s="217" t="s">
        <v>252</v>
      </c>
      <c r="G146" s="218" t="s">
        <v>253</v>
      </c>
      <c r="H146" s="219">
        <v>12.182</v>
      </c>
      <c r="I146" s="220"/>
      <c r="J146" s="221">
        <f>ROUND(I146*H146,2)</f>
        <v>0</v>
      </c>
      <c r="K146" s="217" t="s">
        <v>149</v>
      </c>
      <c r="L146" s="47"/>
      <c r="M146" s="222" t="s">
        <v>19</v>
      </c>
      <c r="N146" s="223" t="s">
        <v>43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140</v>
      </c>
      <c r="AT146" s="226" t="s">
        <v>135</v>
      </c>
      <c r="AU146" s="226" t="s">
        <v>81</v>
      </c>
      <c r="AY146" s="20" t="s">
        <v>133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79</v>
      </c>
      <c r="BK146" s="227">
        <f>ROUND(I146*H146,2)</f>
        <v>0</v>
      </c>
      <c r="BL146" s="20" t="s">
        <v>140</v>
      </c>
      <c r="BM146" s="226" t="s">
        <v>644</v>
      </c>
    </row>
    <row r="147" s="2" customFormat="1">
      <c r="A147" s="41"/>
      <c r="B147" s="42"/>
      <c r="C147" s="43"/>
      <c r="D147" s="228" t="s">
        <v>142</v>
      </c>
      <c r="E147" s="43"/>
      <c r="F147" s="229" t="s">
        <v>255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142</v>
      </c>
      <c r="AU147" s="20" t="s">
        <v>81</v>
      </c>
    </row>
    <row r="148" s="13" customFormat="1">
      <c r="A148" s="13"/>
      <c r="B148" s="233"/>
      <c r="C148" s="234"/>
      <c r="D148" s="235" t="s">
        <v>144</v>
      </c>
      <c r="E148" s="236" t="s">
        <v>19</v>
      </c>
      <c r="F148" s="237" t="s">
        <v>645</v>
      </c>
      <c r="G148" s="234"/>
      <c r="H148" s="238">
        <v>12.182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144</v>
      </c>
      <c r="AU148" s="244" t="s">
        <v>81</v>
      </c>
      <c r="AV148" s="13" t="s">
        <v>81</v>
      </c>
      <c r="AW148" s="13" t="s">
        <v>33</v>
      </c>
      <c r="AX148" s="13" t="s">
        <v>79</v>
      </c>
      <c r="AY148" s="244" t="s">
        <v>133</v>
      </c>
    </row>
    <row r="149" s="2" customFormat="1" ht="37.8" customHeight="1">
      <c r="A149" s="41"/>
      <c r="B149" s="42"/>
      <c r="C149" s="215" t="s">
        <v>220</v>
      </c>
      <c r="D149" s="215" t="s">
        <v>135</v>
      </c>
      <c r="E149" s="216" t="s">
        <v>258</v>
      </c>
      <c r="F149" s="217" t="s">
        <v>259</v>
      </c>
      <c r="G149" s="218" t="s">
        <v>205</v>
      </c>
      <c r="H149" s="219">
        <v>6.7679999999999998</v>
      </c>
      <c r="I149" s="220"/>
      <c r="J149" s="221">
        <f>ROUND(I149*H149,2)</f>
        <v>0</v>
      </c>
      <c r="K149" s="217" t="s">
        <v>149</v>
      </c>
      <c r="L149" s="47"/>
      <c r="M149" s="222" t="s">
        <v>19</v>
      </c>
      <c r="N149" s="223" t="s">
        <v>43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140</v>
      </c>
      <c r="AT149" s="226" t="s">
        <v>135</v>
      </c>
      <c r="AU149" s="226" t="s">
        <v>81</v>
      </c>
      <c r="AY149" s="20" t="s">
        <v>133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79</v>
      </c>
      <c r="BK149" s="227">
        <f>ROUND(I149*H149,2)</f>
        <v>0</v>
      </c>
      <c r="BL149" s="20" t="s">
        <v>140</v>
      </c>
      <c r="BM149" s="226" t="s">
        <v>646</v>
      </c>
    </row>
    <row r="150" s="2" customFormat="1">
      <c r="A150" s="41"/>
      <c r="B150" s="42"/>
      <c r="C150" s="43"/>
      <c r="D150" s="228" t="s">
        <v>142</v>
      </c>
      <c r="E150" s="43"/>
      <c r="F150" s="229" t="s">
        <v>261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142</v>
      </c>
      <c r="AU150" s="20" t="s">
        <v>81</v>
      </c>
    </row>
    <row r="151" s="2" customFormat="1" ht="44.25" customHeight="1">
      <c r="A151" s="41"/>
      <c r="B151" s="42"/>
      <c r="C151" s="215" t="s">
        <v>226</v>
      </c>
      <c r="D151" s="215" t="s">
        <v>135</v>
      </c>
      <c r="E151" s="216" t="s">
        <v>262</v>
      </c>
      <c r="F151" s="217" t="s">
        <v>263</v>
      </c>
      <c r="G151" s="218" t="s">
        <v>205</v>
      </c>
      <c r="H151" s="219">
        <v>5.0759999999999996</v>
      </c>
      <c r="I151" s="220"/>
      <c r="J151" s="221">
        <f>ROUND(I151*H151,2)</f>
        <v>0</v>
      </c>
      <c r="K151" s="217" t="s">
        <v>149</v>
      </c>
      <c r="L151" s="47"/>
      <c r="M151" s="222" t="s">
        <v>19</v>
      </c>
      <c r="N151" s="223" t="s">
        <v>43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140</v>
      </c>
      <c r="AT151" s="226" t="s">
        <v>135</v>
      </c>
      <c r="AU151" s="226" t="s">
        <v>81</v>
      </c>
      <c r="AY151" s="20" t="s">
        <v>133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79</v>
      </c>
      <c r="BK151" s="227">
        <f>ROUND(I151*H151,2)</f>
        <v>0</v>
      </c>
      <c r="BL151" s="20" t="s">
        <v>140</v>
      </c>
      <c r="BM151" s="226" t="s">
        <v>647</v>
      </c>
    </row>
    <row r="152" s="2" customFormat="1">
      <c r="A152" s="41"/>
      <c r="B152" s="42"/>
      <c r="C152" s="43"/>
      <c r="D152" s="228" t="s">
        <v>142</v>
      </c>
      <c r="E152" s="43"/>
      <c r="F152" s="229" t="s">
        <v>265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142</v>
      </c>
      <c r="AU152" s="20" t="s">
        <v>81</v>
      </c>
    </row>
    <row r="153" s="13" customFormat="1">
      <c r="A153" s="13"/>
      <c r="B153" s="233"/>
      <c r="C153" s="234"/>
      <c r="D153" s="235" t="s">
        <v>144</v>
      </c>
      <c r="E153" s="236" t="s">
        <v>19</v>
      </c>
      <c r="F153" s="237" t="s">
        <v>648</v>
      </c>
      <c r="G153" s="234"/>
      <c r="H153" s="238">
        <v>5.0759999999999996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144</v>
      </c>
      <c r="AU153" s="244" t="s">
        <v>81</v>
      </c>
      <c r="AV153" s="13" t="s">
        <v>81</v>
      </c>
      <c r="AW153" s="13" t="s">
        <v>33</v>
      </c>
      <c r="AX153" s="13" t="s">
        <v>79</v>
      </c>
      <c r="AY153" s="244" t="s">
        <v>133</v>
      </c>
    </row>
    <row r="154" s="14" customFormat="1">
      <c r="A154" s="14"/>
      <c r="B154" s="245"/>
      <c r="C154" s="246"/>
      <c r="D154" s="235" t="s">
        <v>144</v>
      </c>
      <c r="E154" s="247" t="s">
        <v>19</v>
      </c>
      <c r="F154" s="248" t="s">
        <v>601</v>
      </c>
      <c r="G154" s="246"/>
      <c r="H154" s="247" t="s">
        <v>19</v>
      </c>
      <c r="I154" s="249"/>
      <c r="J154" s="246"/>
      <c r="K154" s="246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144</v>
      </c>
      <c r="AU154" s="254" t="s">
        <v>81</v>
      </c>
      <c r="AV154" s="14" t="s">
        <v>79</v>
      </c>
      <c r="AW154" s="14" t="s">
        <v>33</v>
      </c>
      <c r="AX154" s="14" t="s">
        <v>72</v>
      </c>
      <c r="AY154" s="254" t="s">
        <v>133</v>
      </c>
    </row>
    <row r="155" s="2" customFormat="1" ht="16.5" customHeight="1">
      <c r="A155" s="41"/>
      <c r="B155" s="42"/>
      <c r="C155" s="267" t="s">
        <v>231</v>
      </c>
      <c r="D155" s="267" t="s">
        <v>268</v>
      </c>
      <c r="E155" s="268" t="s">
        <v>269</v>
      </c>
      <c r="F155" s="269" t="s">
        <v>270</v>
      </c>
      <c r="G155" s="270" t="s">
        <v>253</v>
      </c>
      <c r="H155" s="271">
        <v>5.0759999999999996</v>
      </c>
      <c r="I155" s="272"/>
      <c r="J155" s="273">
        <f>ROUND(I155*H155,2)</f>
        <v>0</v>
      </c>
      <c r="K155" s="269" t="s">
        <v>149</v>
      </c>
      <c r="L155" s="274"/>
      <c r="M155" s="275" t="s">
        <v>19</v>
      </c>
      <c r="N155" s="276" t="s">
        <v>43</v>
      </c>
      <c r="O155" s="87"/>
      <c r="P155" s="224">
        <f>O155*H155</f>
        <v>0</v>
      </c>
      <c r="Q155" s="224">
        <v>1</v>
      </c>
      <c r="R155" s="224">
        <f>Q155*H155</f>
        <v>5.0759999999999996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186</v>
      </c>
      <c r="AT155" s="226" t="s">
        <v>268</v>
      </c>
      <c r="AU155" s="226" t="s">
        <v>81</v>
      </c>
      <c r="AY155" s="20" t="s">
        <v>133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79</v>
      </c>
      <c r="BK155" s="227">
        <f>ROUND(I155*H155,2)</f>
        <v>0</v>
      </c>
      <c r="BL155" s="20" t="s">
        <v>140</v>
      </c>
      <c r="BM155" s="226" t="s">
        <v>649</v>
      </c>
    </row>
    <row r="156" s="14" customFormat="1">
      <c r="A156" s="14"/>
      <c r="B156" s="245"/>
      <c r="C156" s="246"/>
      <c r="D156" s="235" t="s">
        <v>144</v>
      </c>
      <c r="E156" s="247" t="s">
        <v>19</v>
      </c>
      <c r="F156" s="248" t="s">
        <v>272</v>
      </c>
      <c r="G156" s="246"/>
      <c r="H156" s="247" t="s">
        <v>19</v>
      </c>
      <c r="I156" s="249"/>
      <c r="J156" s="246"/>
      <c r="K156" s="246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144</v>
      </c>
      <c r="AU156" s="254" t="s">
        <v>81</v>
      </c>
      <c r="AV156" s="14" t="s">
        <v>79</v>
      </c>
      <c r="AW156" s="14" t="s">
        <v>33</v>
      </c>
      <c r="AX156" s="14" t="s">
        <v>72</v>
      </c>
      <c r="AY156" s="254" t="s">
        <v>133</v>
      </c>
    </row>
    <row r="157" s="13" customFormat="1">
      <c r="A157" s="13"/>
      <c r="B157" s="233"/>
      <c r="C157" s="234"/>
      <c r="D157" s="235" t="s">
        <v>144</v>
      </c>
      <c r="E157" s="236" t="s">
        <v>19</v>
      </c>
      <c r="F157" s="237" t="s">
        <v>650</v>
      </c>
      <c r="G157" s="234"/>
      <c r="H157" s="238">
        <v>5.0759999999999996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144</v>
      </c>
      <c r="AU157" s="244" t="s">
        <v>81</v>
      </c>
      <c r="AV157" s="13" t="s">
        <v>81</v>
      </c>
      <c r="AW157" s="13" t="s">
        <v>33</v>
      </c>
      <c r="AX157" s="13" t="s">
        <v>79</v>
      </c>
      <c r="AY157" s="244" t="s">
        <v>133</v>
      </c>
    </row>
    <row r="158" s="2" customFormat="1" ht="66.75" customHeight="1">
      <c r="A158" s="41"/>
      <c r="B158" s="42"/>
      <c r="C158" s="215" t="s">
        <v>238</v>
      </c>
      <c r="D158" s="215" t="s">
        <v>135</v>
      </c>
      <c r="E158" s="216" t="s">
        <v>275</v>
      </c>
      <c r="F158" s="217" t="s">
        <v>276</v>
      </c>
      <c r="G158" s="218" t="s">
        <v>205</v>
      </c>
      <c r="H158" s="219">
        <v>3.3839999999999999</v>
      </c>
      <c r="I158" s="220"/>
      <c r="J158" s="221">
        <f>ROUND(I158*H158,2)</f>
        <v>0</v>
      </c>
      <c r="K158" s="217" t="s">
        <v>149</v>
      </c>
      <c r="L158" s="47"/>
      <c r="M158" s="222" t="s">
        <v>19</v>
      </c>
      <c r="N158" s="223" t="s">
        <v>43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140</v>
      </c>
      <c r="AT158" s="226" t="s">
        <v>135</v>
      </c>
      <c r="AU158" s="226" t="s">
        <v>81</v>
      </c>
      <c r="AY158" s="20" t="s">
        <v>133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79</v>
      </c>
      <c r="BK158" s="227">
        <f>ROUND(I158*H158,2)</f>
        <v>0</v>
      </c>
      <c r="BL158" s="20" t="s">
        <v>140</v>
      </c>
      <c r="BM158" s="226" t="s">
        <v>651</v>
      </c>
    </row>
    <row r="159" s="2" customFormat="1">
      <c r="A159" s="41"/>
      <c r="B159" s="42"/>
      <c r="C159" s="43"/>
      <c r="D159" s="228" t="s">
        <v>142</v>
      </c>
      <c r="E159" s="43"/>
      <c r="F159" s="229" t="s">
        <v>278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142</v>
      </c>
      <c r="AU159" s="20" t="s">
        <v>81</v>
      </c>
    </row>
    <row r="160" s="13" customFormat="1">
      <c r="A160" s="13"/>
      <c r="B160" s="233"/>
      <c r="C160" s="234"/>
      <c r="D160" s="235" t="s">
        <v>144</v>
      </c>
      <c r="E160" s="236" t="s">
        <v>19</v>
      </c>
      <c r="F160" s="237" t="s">
        <v>652</v>
      </c>
      <c r="G160" s="234"/>
      <c r="H160" s="238">
        <v>3.3839999999999999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144</v>
      </c>
      <c r="AU160" s="244" t="s">
        <v>81</v>
      </c>
      <c r="AV160" s="13" t="s">
        <v>81</v>
      </c>
      <c r="AW160" s="13" t="s">
        <v>33</v>
      </c>
      <c r="AX160" s="13" t="s">
        <v>79</v>
      </c>
      <c r="AY160" s="244" t="s">
        <v>133</v>
      </c>
    </row>
    <row r="161" s="14" customFormat="1">
      <c r="A161" s="14"/>
      <c r="B161" s="245"/>
      <c r="C161" s="246"/>
      <c r="D161" s="235" t="s">
        <v>144</v>
      </c>
      <c r="E161" s="247" t="s">
        <v>19</v>
      </c>
      <c r="F161" s="248" t="s">
        <v>601</v>
      </c>
      <c r="G161" s="246"/>
      <c r="H161" s="247" t="s">
        <v>19</v>
      </c>
      <c r="I161" s="249"/>
      <c r="J161" s="246"/>
      <c r="K161" s="246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144</v>
      </c>
      <c r="AU161" s="254" t="s">
        <v>81</v>
      </c>
      <c r="AV161" s="14" t="s">
        <v>79</v>
      </c>
      <c r="AW161" s="14" t="s">
        <v>33</v>
      </c>
      <c r="AX161" s="14" t="s">
        <v>72</v>
      </c>
      <c r="AY161" s="254" t="s">
        <v>133</v>
      </c>
    </row>
    <row r="162" s="2" customFormat="1" ht="16.5" customHeight="1">
      <c r="A162" s="41"/>
      <c r="B162" s="42"/>
      <c r="C162" s="267" t="s">
        <v>245</v>
      </c>
      <c r="D162" s="267" t="s">
        <v>268</v>
      </c>
      <c r="E162" s="268" t="s">
        <v>281</v>
      </c>
      <c r="F162" s="269" t="s">
        <v>282</v>
      </c>
      <c r="G162" s="270" t="s">
        <v>253</v>
      </c>
      <c r="H162" s="271">
        <v>6.7679999999999998</v>
      </c>
      <c r="I162" s="272"/>
      <c r="J162" s="273">
        <f>ROUND(I162*H162,2)</f>
        <v>0</v>
      </c>
      <c r="K162" s="269" t="s">
        <v>149</v>
      </c>
      <c r="L162" s="274"/>
      <c r="M162" s="275" t="s">
        <v>19</v>
      </c>
      <c r="N162" s="276" t="s">
        <v>43</v>
      </c>
      <c r="O162" s="87"/>
      <c r="P162" s="224">
        <f>O162*H162</f>
        <v>0</v>
      </c>
      <c r="Q162" s="224">
        <v>1</v>
      </c>
      <c r="R162" s="224">
        <f>Q162*H162</f>
        <v>6.7679999999999998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186</v>
      </c>
      <c r="AT162" s="226" t="s">
        <v>268</v>
      </c>
      <c r="AU162" s="226" t="s">
        <v>81</v>
      </c>
      <c r="AY162" s="20" t="s">
        <v>133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79</v>
      </c>
      <c r="BK162" s="227">
        <f>ROUND(I162*H162,2)</f>
        <v>0</v>
      </c>
      <c r="BL162" s="20" t="s">
        <v>140</v>
      </c>
      <c r="BM162" s="226" t="s">
        <v>653</v>
      </c>
    </row>
    <row r="163" s="13" customFormat="1">
      <c r="A163" s="13"/>
      <c r="B163" s="233"/>
      <c r="C163" s="234"/>
      <c r="D163" s="235" t="s">
        <v>144</v>
      </c>
      <c r="E163" s="236" t="s">
        <v>19</v>
      </c>
      <c r="F163" s="237" t="s">
        <v>654</v>
      </c>
      <c r="G163" s="234"/>
      <c r="H163" s="238">
        <v>6.7679999999999998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144</v>
      </c>
      <c r="AU163" s="244" t="s">
        <v>81</v>
      </c>
      <c r="AV163" s="13" t="s">
        <v>81</v>
      </c>
      <c r="AW163" s="13" t="s">
        <v>33</v>
      </c>
      <c r="AX163" s="13" t="s">
        <v>79</v>
      </c>
      <c r="AY163" s="244" t="s">
        <v>133</v>
      </c>
    </row>
    <row r="164" s="2" customFormat="1" ht="37.8" customHeight="1">
      <c r="A164" s="41"/>
      <c r="B164" s="42"/>
      <c r="C164" s="215" t="s">
        <v>250</v>
      </c>
      <c r="D164" s="215" t="s">
        <v>135</v>
      </c>
      <c r="E164" s="216" t="s">
        <v>655</v>
      </c>
      <c r="F164" s="217" t="s">
        <v>656</v>
      </c>
      <c r="G164" s="218" t="s">
        <v>138</v>
      </c>
      <c r="H164" s="219">
        <v>4.1399999999999997</v>
      </c>
      <c r="I164" s="220"/>
      <c r="J164" s="221">
        <f>ROUND(I164*H164,2)</f>
        <v>0</v>
      </c>
      <c r="K164" s="217" t="s">
        <v>597</v>
      </c>
      <c r="L164" s="47"/>
      <c r="M164" s="222" t="s">
        <v>19</v>
      </c>
      <c r="N164" s="223" t="s">
        <v>43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140</v>
      </c>
      <c r="AT164" s="226" t="s">
        <v>135</v>
      </c>
      <c r="AU164" s="226" t="s">
        <v>81</v>
      </c>
      <c r="AY164" s="20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79</v>
      </c>
      <c r="BK164" s="227">
        <f>ROUND(I164*H164,2)</f>
        <v>0</v>
      </c>
      <c r="BL164" s="20" t="s">
        <v>140</v>
      </c>
      <c r="BM164" s="226" t="s">
        <v>657</v>
      </c>
    </row>
    <row r="165" s="2" customFormat="1">
      <c r="A165" s="41"/>
      <c r="B165" s="42"/>
      <c r="C165" s="43"/>
      <c r="D165" s="228" t="s">
        <v>142</v>
      </c>
      <c r="E165" s="43"/>
      <c r="F165" s="229" t="s">
        <v>658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142</v>
      </c>
      <c r="AU165" s="20" t="s">
        <v>81</v>
      </c>
    </row>
    <row r="166" s="13" customFormat="1">
      <c r="A166" s="13"/>
      <c r="B166" s="233"/>
      <c r="C166" s="234"/>
      <c r="D166" s="235" t="s">
        <v>144</v>
      </c>
      <c r="E166" s="236" t="s">
        <v>19</v>
      </c>
      <c r="F166" s="237" t="s">
        <v>625</v>
      </c>
      <c r="G166" s="234"/>
      <c r="H166" s="238">
        <v>4.1399999999999997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144</v>
      </c>
      <c r="AU166" s="244" t="s">
        <v>81</v>
      </c>
      <c r="AV166" s="13" t="s">
        <v>81</v>
      </c>
      <c r="AW166" s="13" t="s">
        <v>33</v>
      </c>
      <c r="AX166" s="13" t="s">
        <v>79</v>
      </c>
      <c r="AY166" s="244" t="s">
        <v>133</v>
      </c>
    </row>
    <row r="167" s="14" customFormat="1">
      <c r="A167" s="14"/>
      <c r="B167" s="245"/>
      <c r="C167" s="246"/>
      <c r="D167" s="235" t="s">
        <v>144</v>
      </c>
      <c r="E167" s="247" t="s">
        <v>19</v>
      </c>
      <c r="F167" s="248" t="s">
        <v>601</v>
      </c>
      <c r="G167" s="246"/>
      <c r="H167" s="247" t="s">
        <v>19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144</v>
      </c>
      <c r="AU167" s="254" t="s">
        <v>81</v>
      </c>
      <c r="AV167" s="14" t="s">
        <v>79</v>
      </c>
      <c r="AW167" s="14" t="s">
        <v>33</v>
      </c>
      <c r="AX167" s="14" t="s">
        <v>72</v>
      </c>
      <c r="AY167" s="254" t="s">
        <v>133</v>
      </c>
    </row>
    <row r="168" s="12" customFormat="1" ht="22.8" customHeight="1">
      <c r="A168" s="12"/>
      <c r="B168" s="199"/>
      <c r="C168" s="200"/>
      <c r="D168" s="201" t="s">
        <v>71</v>
      </c>
      <c r="E168" s="213" t="s">
        <v>140</v>
      </c>
      <c r="F168" s="213" t="s">
        <v>292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SUM(P169:P176)</f>
        <v>0</v>
      </c>
      <c r="Q168" s="207"/>
      <c r="R168" s="208">
        <f>SUM(R169:R176)</f>
        <v>0</v>
      </c>
      <c r="S168" s="207"/>
      <c r="T168" s="209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79</v>
      </c>
      <c r="AT168" s="211" t="s">
        <v>71</v>
      </c>
      <c r="AU168" s="211" t="s">
        <v>79</v>
      </c>
      <c r="AY168" s="210" t="s">
        <v>133</v>
      </c>
      <c r="BK168" s="212">
        <f>SUM(BK169:BK176)</f>
        <v>0</v>
      </c>
    </row>
    <row r="169" s="2" customFormat="1" ht="33" customHeight="1">
      <c r="A169" s="41"/>
      <c r="B169" s="42"/>
      <c r="C169" s="215" t="s">
        <v>257</v>
      </c>
      <c r="D169" s="215" t="s">
        <v>135</v>
      </c>
      <c r="E169" s="216" t="s">
        <v>307</v>
      </c>
      <c r="F169" s="217" t="s">
        <v>308</v>
      </c>
      <c r="G169" s="218" t="s">
        <v>205</v>
      </c>
      <c r="H169" s="219">
        <v>0.84599999999999997</v>
      </c>
      <c r="I169" s="220"/>
      <c r="J169" s="221">
        <f>ROUND(I169*H169,2)</f>
        <v>0</v>
      </c>
      <c r="K169" s="217" t="s">
        <v>149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140</v>
      </c>
      <c r="AT169" s="226" t="s">
        <v>135</v>
      </c>
      <c r="AU169" s="226" t="s">
        <v>81</v>
      </c>
      <c r="AY169" s="20" t="s">
        <v>133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140</v>
      </c>
      <c r="BM169" s="226" t="s">
        <v>659</v>
      </c>
    </row>
    <row r="170" s="2" customFormat="1">
      <c r="A170" s="41"/>
      <c r="B170" s="42"/>
      <c r="C170" s="43"/>
      <c r="D170" s="228" t="s">
        <v>142</v>
      </c>
      <c r="E170" s="43"/>
      <c r="F170" s="229" t="s">
        <v>310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142</v>
      </c>
      <c r="AU170" s="20" t="s">
        <v>81</v>
      </c>
    </row>
    <row r="171" s="13" customFormat="1">
      <c r="A171" s="13"/>
      <c r="B171" s="233"/>
      <c r="C171" s="234"/>
      <c r="D171" s="235" t="s">
        <v>144</v>
      </c>
      <c r="E171" s="236" t="s">
        <v>19</v>
      </c>
      <c r="F171" s="237" t="s">
        <v>660</v>
      </c>
      <c r="G171" s="234"/>
      <c r="H171" s="238">
        <v>0.84599999999999997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144</v>
      </c>
      <c r="AU171" s="244" t="s">
        <v>81</v>
      </c>
      <c r="AV171" s="13" t="s">
        <v>81</v>
      </c>
      <c r="AW171" s="13" t="s">
        <v>33</v>
      </c>
      <c r="AX171" s="13" t="s">
        <v>79</v>
      </c>
      <c r="AY171" s="244" t="s">
        <v>133</v>
      </c>
    </row>
    <row r="172" s="14" customFormat="1">
      <c r="A172" s="14"/>
      <c r="B172" s="245"/>
      <c r="C172" s="246"/>
      <c r="D172" s="235" t="s">
        <v>144</v>
      </c>
      <c r="E172" s="247" t="s">
        <v>19</v>
      </c>
      <c r="F172" s="248" t="s">
        <v>601</v>
      </c>
      <c r="G172" s="246"/>
      <c r="H172" s="247" t="s">
        <v>19</v>
      </c>
      <c r="I172" s="249"/>
      <c r="J172" s="246"/>
      <c r="K172" s="246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144</v>
      </c>
      <c r="AU172" s="254" t="s">
        <v>81</v>
      </c>
      <c r="AV172" s="14" t="s">
        <v>79</v>
      </c>
      <c r="AW172" s="14" t="s">
        <v>33</v>
      </c>
      <c r="AX172" s="14" t="s">
        <v>72</v>
      </c>
      <c r="AY172" s="254" t="s">
        <v>133</v>
      </c>
    </row>
    <row r="173" s="2" customFormat="1" ht="44.25" customHeight="1">
      <c r="A173" s="41"/>
      <c r="B173" s="42"/>
      <c r="C173" s="215" t="s">
        <v>7</v>
      </c>
      <c r="D173" s="266" t="s">
        <v>135</v>
      </c>
      <c r="E173" s="216" t="s">
        <v>313</v>
      </c>
      <c r="F173" s="217" t="s">
        <v>314</v>
      </c>
      <c r="G173" s="218" t="s">
        <v>205</v>
      </c>
      <c r="H173" s="219">
        <v>1.1000000000000001</v>
      </c>
      <c r="I173" s="220"/>
      <c r="J173" s="221">
        <f>ROUND(I173*H173,2)</f>
        <v>0</v>
      </c>
      <c r="K173" s="217" t="s">
        <v>149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140</v>
      </c>
      <c r="AT173" s="226" t="s">
        <v>135</v>
      </c>
      <c r="AU173" s="226" t="s">
        <v>81</v>
      </c>
      <c r="AY173" s="20" t="s">
        <v>133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79</v>
      </c>
      <c r="BK173" s="227">
        <f>ROUND(I173*H173,2)</f>
        <v>0</v>
      </c>
      <c r="BL173" s="20" t="s">
        <v>140</v>
      </c>
      <c r="BM173" s="226" t="s">
        <v>661</v>
      </c>
    </row>
    <row r="174" s="2" customFormat="1">
      <c r="A174" s="41"/>
      <c r="B174" s="42"/>
      <c r="C174" s="43"/>
      <c r="D174" s="228" t="s">
        <v>142</v>
      </c>
      <c r="E174" s="43"/>
      <c r="F174" s="229" t="s">
        <v>316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142</v>
      </c>
      <c r="AU174" s="20" t="s">
        <v>81</v>
      </c>
    </row>
    <row r="175" s="13" customFormat="1">
      <c r="A175" s="13"/>
      <c r="B175" s="233"/>
      <c r="C175" s="234"/>
      <c r="D175" s="235" t="s">
        <v>144</v>
      </c>
      <c r="E175" s="236" t="s">
        <v>19</v>
      </c>
      <c r="F175" s="237" t="s">
        <v>662</v>
      </c>
      <c r="G175" s="234"/>
      <c r="H175" s="238">
        <v>1.1000000000000001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144</v>
      </c>
      <c r="AU175" s="244" t="s">
        <v>81</v>
      </c>
      <c r="AV175" s="13" t="s">
        <v>81</v>
      </c>
      <c r="AW175" s="13" t="s">
        <v>33</v>
      </c>
      <c r="AX175" s="13" t="s">
        <v>79</v>
      </c>
      <c r="AY175" s="244" t="s">
        <v>133</v>
      </c>
    </row>
    <row r="176" s="14" customFormat="1">
      <c r="A176" s="14"/>
      <c r="B176" s="245"/>
      <c r="C176" s="246"/>
      <c r="D176" s="235" t="s">
        <v>144</v>
      </c>
      <c r="E176" s="247" t="s">
        <v>19</v>
      </c>
      <c r="F176" s="248" t="s">
        <v>601</v>
      </c>
      <c r="G176" s="246"/>
      <c r="H176" s="247" t="s">
        <v>19</v>
      </c>
      <c r="I176" s="249"/>
      <c r="J176" s="246"/>
      <c r="K176" s="246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144</v>
      </c>
      <c r="AU176" s="254" t="s">
        <v>81</v>
      </c>
      <c r="AV176" s="14" t="s">
        <v>79</v>
      </c>
      <c r="AW176" s="14" t="s">
        <v>33</v>
      </c>
      <c r="AX176" s="14" t="s">
        <v>72</v>
      </c>
      <c r="AY176" s="254" t="s">
        <v>133</v>
      </c>
    </row>
    <row r="177" s="12" customFormat="1" ht="22.8" customHeight="1">
      <c r="A177" s="12"/>
      <c r="B177" s="199"/>
      <c r="C177" s="200"/>
      <c r="D177" s="201" t="s">
        <v>71</v>
      </c>
      <c r="E177" s="213" t="s">
        <v>166</v>
      </c>
      <c r="F177" s="213" t="s">
        <v>318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SUM(P178:P200)</f>
        <v>0</v>
      </c>
      <c r="Q177" s="207"/>
      <c r="R177" s="208">
        <f>SUM(R178:R200)</f>
        <v>0.27570140000000004</v>
      </c>
      <c r="S177" s="207"/>
      <c r="T177" s="209">
        <f>SUM(T178:T200)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79</v>
      </c>
      <c r="AT177" s="211" t="s">
        <v>71</v>
      </c>
      <c r="AU177" s="211" t="s">
        <v>79</v>
      </c>
      <c r="AY177" s="210" t="s">
        <v>133</v>
      </c>
      <c r="BK177" s="212">
        <f>SUM(BK178:BK200)</f>
        <v>0</v>
      </c>
    </row>
    <row r="178" s="2" customFormat="1" ht="44.25" customHeight="1">
      <c r="A178" s="41"/>
      <c r="B178" s="42"/>
      <c r="C178" s="215" t="s">
        <v>267</v>
      </c>
      <c r="D178" s="215" t="s">
        <v>135</v>
      </c>
      <c r="E178" s="216" t="s">
        <v>320</v>
      </c>
      <c r="F178" s="217" t="s">
        <v>321</v>
      </c>
      <c r="G178" s="218" t="s">
        <v>138</v>
      </c>
      <c r="H178" s="219">
        <v>4.4100000000000001</v>
      </c>
      <c r="I178" s="220"/>
      <c r="J178" s="221">
        <f>ROUND(I178*H178,2)</f>
        <v>0</v>
      </c>
      <c r="K178" s="217" t="s">
        <v>149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140</v>
      </c>
      <c r="AT178" s="226" t="s">
        <v>135</v>
      </c>
      <c r="AU178" s="226" t="s">
        <v>81</v>
      </c>
      <c r="AY178" s="20" t="s">
        <v>133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79</v>
      </c>
      <c r="BK178" s="227">
        <f>ROUND(I178*H178,2)</f>
        <v>0</v>
      </c>
      <c r="BL178" s="20" t="s">
        <v>140</v>
      </c>
      <c r="BM178" s="226" t="s">
        <v>663</v>
      </c>
    </row>
    <row r="179" s="2" customFormat="1">
      <c r="A179" s="41"/>
      <c r="B179" s="42"/>
      <c r="C179" s="43"/>
      <c r="D179" s="228" t="s">
        <v>142</v>
      </c>
      <c r="E179" s="43"/>
      <c r="F179" s="229" t="s">
        <v>323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142</v>
      </c>
      <c r="AU179" s="20" t="s">
        <v>81</v>
      </c>
    </row>
    <row r="180" s="13" customFormat="1">
      <c r="A180" s="13"/>
      <c r="B180" s="233"/>
      <c r="C180" s="234"/>
      <c r="D180" s="235" t="s">
        <v>144</v>
      </c>
      <c r="E180" s="236" t="s">
        <v>19</v>
      </c>
      <c r="F180" s="237" t="s">
        <v>611</v>
      </c>
      <c r="G180" s="234"/>
      <c r="H180" s="238">
        <v>4.4100000000000001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144</v>
      </c>
      <c r="AU180" s="244" t="s">
        <v>81</v>
      </c>
      <c r="AV180" s="13" t="s">
        <v>81</v>
      </c>
      <c r="AW180" s="13" t="s">
        <v>33</v>
      </c>
      <c r="AX180" s="13" t="s">
        <v>79</v>
      </c>
      <c r="AY180" s="244" t="s">
        <v>133</v>
      </c>
    </row>
    <row r="181" s="14" customFormat="1">
      <c r="A181" s="14"/>
      <c r="B181" s="245"/>
      <c r="C181" s="246"/>
      <c r="D181" s="235" t="s">
        <v>144</v>
      </c>
      <c r="E181" s="247" t="s">
        <v>19</v>
      </c>
      <c r="F181" s="248" t="s">
        <v>601</v>
      </c>
      <c r="G181" s="246"/>
      <c r="H181" s="247" t="s">
        <v>19</v>
      </c>
      <c r="I181" s="249"/>
      <c r="J181" s="246"/>
      <c r="K181" s="246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144</v>
      </c>
      <c r="AU181" s="254" t="s">
        <v>81</v>
      </c>
      <c r="AV181" s="14" t="s">
        <v>79</v>
      </c>
      <c r="AW181" s="14" t="s">
        <v>33</v>
      </c>
      <c r="AX181" s="14" t="s">
        <v>72</v>
      </c>
      <c r="AY181" s="254" t="s">
        <v>133</v>
      </c>
    </row>
    <row r="182" s="2" customFormat="1" ht="33" customHeight="1">
      <c r="A182" s="41"/>
      <c r="B182" s="42"/>
      <c r="C182" s="215" t="s">
        <v>274</v>
      </c>
      <c r="D182" s="215" t="s">
        <v>135</v>
      </c>
      <c r="E182" s="216" t="s">
        <v>331</v>
      </c>
      <c r="F182" s="217" t="s">
        <v>332</v>
      </c>
      <c r="G182" s="218" t="s">
        <v>138</v>
      </c>
      <c r="H182" s="219">
        <v>6.1200000000000001</v>
      </c>
      <c r="I182" s="220"/>
      <c r="J182" s="221">
        <f>ROUND(I182*H182,2)</f>
        <v>0</v>
      </c>
      <c r="K182" s="217" t="s">
        <v>149</v>
      </c>
      <c r="L182" s="47"/>
      <c r="M182" s="222" t="s">
        <v>19</v>
      </c>
      <c r="N182" s="223" t="s">
        <v>43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140</v>
      </c>
      <c r="AT182" s="226" t="s">
        <v>135</v>
      </c>
      <c r="AU182" s="226" t="s">
        <v>81</v>
      </c>
      <c r="AY182" s="20" t="s">
        <v>133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79</v>
      </c>
      <c r="BK182" s="227">
        <f>ROUND(I182*H182,2)</f>
        <v>0</v>
      </c>
      <c r="BL182" s="20" t="s">
        <v>140</v>
      </c>
      <c r="BM182" s="226" t="s">
        <v>664</v>
      </c>
    </row>
    <row r="183" s="2" customFormat="1">
      <c r="A183" s="41"/>
      <c r="B183" s="42"/>
      <c r="C183" s="43"/>
      <c r="D183" s="228" t="s">
        <v>142</v>
      </c>
      <c r="E183" s="43"/>
      <c r="F183" s="229" t="s">
        <v>334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142</v>
      </c>
      <c r="AU183" s="20" t="s">
        <v>81</v>
      </c>
    </row>
    <row r="184" s="13" customFormat="1">
      <c r="A184" s="13"/>
      <c r="B184" s="233"/>
      <c r="C184" s="234"/>
      <c r="D184" s="235" t="s">
        <v>144</v>
      </c>
      <c r="E184" s="236" t="s">
        <v>19</v>
      </c>
      <c r="F184" s="237" t="s">
        <v>606</v>
      </c>
      <c r="G184" s="234"/>
      <c r="H184" s="238">
        <v>1.71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144</v>
      </c>
      <c r="AU184" s="244" t="s">
        <v>81</v>
      </c>
      <c r="AV184" s="13" t="s">
        <v>81</v>
      </c>
      <c r="AW184" s="13" t="s">
        <v>33</v>
      </c>
      <c r="AX184" s="13" t="s">
        <v>72</v>
      </c>
      <c r="AY184" s="244" t="s">
        <v>133</v>
      </c>
    </row>
    <row r="185" s="16" customFormat="1">
      <c r="A185" s="16"/>
      <c r="B185" s="283"/>
      <c r="C185" s="284"/>
      <c r="D185" s="235" t="s">
        <v>144</v>
      </c>
      <c r="E185" s="285" t="s">
        <v>19</v>
      </c>
      <c r="F185" s="286" t="s">
        <v>665</v>
      </c>
      <c r="G185" s="284"/>
      <c r="H185" s="287">
        <v>1.71</v>
      </c>
      <c r="I185" s="288"/>
      <c r="J185" s="284"/>
      <c r="K185" s="284"/>
      <c r="L185" s="289"/>
      <c r="M185" s="290"/>
      <c r="N185" s="291"/>
      <c r="O185" s="291"/>
      <c r="P185" s="291"/>
      <c r="Q185" s="291"/>
      <c r="R185" s="291"/>
      <c r="S185" s="291"/>
      <c r="T185" s="292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93" t="s">
        <v>144</v>
      </c>
      <c r="AU185" s="293" t="s">
        <v>81</v>
      </c>
      <c r="AV185" s="16" t="s">
        <v>153</v>
      </c>
      <c r="AW185" s="16" t="s">
        <v>33</v>
      </c>
      <c r="AX185" s="16" t="s">
        <v>72</v>
      </c>
      <c r="AY185" s="293" t="s">
        <v>133</v>
      </c>
    </row>
    <row r="186" s="13" customFormat="1">
      <c r="A186" s="13"/>
      <c r="B186" s="233"/>
      <c r="C186" s="234"/>
      <c r="D186" s="235" t="s">
        <v>144</v>
      </c>
      <c r="E186" s="236" t="s">
        <v>19</v>
      </c>
      <c r="F186" s="237" t="s">
        <v>611</v>
      </c>
      <c r="G186" s="234"/>
      <c r="H186" s="238">
        <v>4.4100000000000001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144</v>
      </c>
      <c r="AU186" s="244" t="s">
        <v>81</v>
      </c>
      <c r="AV186" s="13" t="s">
        <v>81</v>
      </c>
      <c r="AW186" s="13" t="s">
        <v>33</v>
      </c>
      <c r="AX186" s="13" t="s">
        <v>72</v>
      </c>
      <c r="AY186" s="244" t="s">
        <v>133</v>
      </c>
    </row>
    <row r="187" s="16" customFormat="1">
      <c r="A187" s="16"/>
      <c r="B187" s="283"/>
      <c r="C187" s="284"/>
      <c r="D187" s="235" t="s">
        <v>144</v>
      </c>
      <c r="E187" s="285" t="s">
        <v>19</v>
      </c>
      <c r="F187" s="286" t="s">
        <v>665</v>
      </c>
      <c r="G187" s="284"/>
      <c r="H187" s="287">
        <v>4.4100000000000001</v>
      </c>
      <c r="I187" s="288"/>
      <c r="J187" s="284"/>
      <c r="K187" s="284"/>
      <c r="L187" s="289"/>
      <c r="M187" s="290"/>
      <c r="N187" s="291"/>
      <c r="O187" s="291"/>
      <c r="P187" s="291"/>
      <c r="Q187" s="291"/>
      <c r="R187" s="291"/>
      <c r="S187" s="291"/>
      <c r="T187" s="292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93" t="s">
        <v>144</v>
      </c>
      <c r="AU187" s="293" t="s">
        <v>81</v>
      </c>
      <c r="AV187" s="16" t="s">
        <v>153</v>
      </c>
      <c r="AW187" s="16" t="s">
        <v>33</v>
      </c>
      <c r="AX187" s="16" t="s">
        <v>72</v>
      </c>
      <c r="AY187" s="293" t="s">
        <v>133</v>
      </c>
    </row>
    <row r="188" s="15" customFormat="1">
      <c r="A188" s="15"/>
      <c r="B188" s="255"/>
      <c r="C188" s="256"/>
      <c r="D188" s="235" t="s">
        <v>144</v>
      </c>
      <c r="E188" s="257" t="s">
        <v>19</v>
      </c>
      <c r="F188" s="258" t="s">
        <v>165</v>
      </c>
      <c r="G188" s="256"/>
      <c r="H188" s="259">
        <v>6.1200000000000001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5" t="s">
        <v>144</v>
      </c>
      <c r="AU188" s="265" t="s">
        <v>81</v>
      </c>
      <c r="AV188" s="15" t="s">
        <v>140</v>
      </c>
      <c r="AW188" s="15" t="s">
        <v>33</v>
      </c>
      <c r="AX188" s="15" t="s">
        <v>79</v>
      </c>
      <c r="AY188" s="265" t="s">
        <v>133</v>
      </c>
    </row>
    <row r="189" s="14" customFormat="1">
      <c r="A189" s="14"/>
      <c r="B189" s="245"/>
      <c r="C189" s="246"/>
      <c r="D189" s="235" t="s">
        <v>144</v>
      </c>
      <c r="E189" s="247" t="s">
        <v>19</v>
      </c>
      <c r="F189" s="248" t="s">
        <v>601</v>
      </c>
      <c r="G189" s="246"/>
      <c r="H189" s="247" t="s">
        <v>19</v>
      </c>
      <c r="I189" s="249"/>
      <c r="J189" s="246"/>
      <c r="K189" s="246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144</v>
      </c>
      <c r="AU189" s="254" t="s">
        <v>81</v>
      </c>
      <c r="AV189" s="14" t="s">
        <v>79</v>
      </c>
      <c r="AW189" s="14" t="s">
        <v>33</v>
      </c>
      <c r="AX189" s="14" t="s">
        <v>72</v>
      </c>
      <c r="AY189" s="254" t="s">
        <v>133</v>
      </c>
    </row>
    <row r="190" s="2" customFormat="1" ht="37.8" customHeight="1">
      <c r="A190" s="41"/>
      <c r="B190" s="42"/>
      <c r="C190" s="215" t="s">
        <v>280</v>
      </c>
      <c r="D190" s="215" t="s">
        <v>135</v>
      </c>
      <c r="E190" s="216" t="s">
        <v>666</v>
      </c>
      <c r="F190" s="217" t="s">
        <v>667</v>
      </c>
      <c r="G190" s="218" t="s">
        <v>138</v>
      </c>
      <c r="H190" s="219">
        <v>2.4700000000000002</v>
      </c>
      <c r="I190" s="220"/>
      <c r="J190" s="221">
        <f>ROUND(I190*H190,2)</f>
        <v>0</v>
      </c>
      <c r="K190" s="217" t="s">
        <v>19</v>
      </c>
      <c r="L190" s="47"/>
      <c r="M190" s="222" t="s">
        <v>19</v>
      </c>
      <c r="N190" s="223" t="s">
        <v>43</v>
      </c>
      <c r="O190" s="87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140</v>
      </c>
      <c r="AT190" s="226" t="s">
        <v>135</v>
      </c>
      <c r="AU190" s="226" t="s">
        <v>81</v>
      </c>
      <c r="AY190" s="20" t="s">
        <v>133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79</v>
      </c>
      <c r="BK190" s="227">
        <f>ROUND(I190*H190,2)</f>
        <v>0</v>
      </c>
      <c r="BL190" s="20" t="s">
        <v>140</v>
      </c>
      <c r="BM190" s="226" t="s">
        <v>668</v>
      </c>
    </row>
    <row r="191" s="13" customFormat="1">
      <c r="A191" s="13"/>
      <c r="B191" s="233"/>
      <c r="C191" s="234"/>
      <c r="D191" s="235" t="s">
        <v>144</v>
      </c>
      <c r="E191" s="236" t="s">
        <v>19</v>
      </c>
      <c r="F191" s="237" t="s">
        <v>600</v>
      </c>
      <c r="G191" s="234"/>
      <c r="H191" s="238">
        <v>2.4700000000000002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144</v>
      </c>
      <c r="AU191" s="244" t="s">
        <v>81</v>
      </c>
      <c r="AV191" s="13" t="s">
        <v>81</v>
      </c>
      <c r="AW191" s="13" t="s">
        <v>33</v>
      </c>
      <c r="AX191" s="13" t="s">
        <v>79</v>
      </c>
      <c r="AY191" s="244" t="s">
        <v>133</v>
      </c>
    </row>
    <row r="192" s="14" customFormat="1">
      <c r="A192" s="14"/>
      <c r="B192" s="245"/>
      <c r="C192" s="246"/>
      <c r="D192" s="235" t="s">
        <v>144</v>
      </c>
      <c r="E192" s="247" t="s">
        <v>19</v>
      </c>
      <c r="F192" s="248" t="s">
        <v>601</v>
      </c>
      <c r="G192" s="246"/>
      <c r="H192" s="247" t="s">
        <v>19</v>
      </c>
      <c r="I192" s="249"/>
      <c r="J192" s="246"/>
      <c r="K192" s="246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144</v>
      </c>
      <c r="AU192" s="254" t="s">
        <v>81</v>
      </c>
      <c r="AV192" s="14" t="s">
        <v>79</v>
      </c>
      <c r="AW192" s="14" t="s">
        <v>33</v>
      </c>
      <c r="AX192" s="14" t="s">
        <v>72</v>
      </c>
      <c r="AY192" s="254" t="s">
        <v>133</v>
      </c>
    </row>
    <row r="193" s="2" customFormat="1" ht="44.25" customHeight="1">
      <c r="A193" s="41"/>
      <c r="B193" s="42"/>
      <c r="C193" s="215" t="s">
        <v>286</v>
      </c>
      <c r="D193" s="215" t="s">
        <v>135</v>
      </c>
      <c r="E193" s="216" t="s">
        <v>348</v>
      </c>
      <c r="F193" s="217" t="s">
        <v>349</v>
      </c>
      <c r="G193" s="218" t="s">
        <v>138</v>
      </c>
      <c r="H193" s="219">
        <v>6.3700000000000001</v>
      </c>
      <c r="I193" s="220"/>
      <c r="J193" s="221">
        <f>ROUND(I193*H193,2)</f>
        <v>0</v>
      </c>
      <c r="K193" s="217" t="s">
        <v>149</v>
      </c>
      <c r="L193" s="47"/>
      <c r="M193" s="222" t="s">
        <v>19</v>
      </c>
      <c r="N193" s="223" t="s">
        <v>43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140</v>
      </c>
      <c r="AT193" s="226" t="s">
        <v>135</v>
      </c>
      <c r="AU193" s="226" t="s">
        <v>81</v>
      </c>
      <c r="AY193" s="20" t="s">
        <v>133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79</v>
      </c>
      <c r="BK193" s="227">
        <f>ROUND(I193*H193,2)</f>
        <v>0</v>
      </c>
      <c r="BL193" s="20" t="s">
        <v>140</v>
      </c>
      <c r="BM193" s="226" t="s">
        <v>669</v>
      </c>
    </row>
    <row r="194" s="2" customFormat="1">
      <c r="A194" s="41"/>
      <c r="B194" s="42"/>
      <c r="C194" s="43"/>
      <c r="D194" s="228" t="s">
        <v>142</v>
      </c>
      <c r="E194" s="43"/>
      <c r="F194" s="229" t="s">
        <v>351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142</v>
      </c>
      <c r="AU194" s="20" t="s">
        <v>81</v>
      </c>
    </row>
    <row r="195" s="13" customFormat="1">
      <c r="A195" s="13"/>
      <c r="B195" s="233"/>
      <c r="C195" s="234"/>
      <c r="D195" s="235" t="s">
        <v>144</v>
      </c>
      <c r="E195" s="236" t="s">
        <v>19</v>
      </c>
      <c r="F195" s="237" t="s">
        <v>620</v>
      </c>
      <c r="G195" s="234"/>
      <c r="H195" s="238">
        <v>6.3700000000000001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144</v>
      </c>
      <c r="AU195" s="244" t="s">
        <v>81</v>
      </c>
      <c r="AV195" s="13" t="s">
        <v>81</v>
      </c>
      <c r="AW195" s="13" t="s">
        <v>33</v>
      </c>
      <c r="AX195" s="13" t="s">
        <v>79</v>
      </c>
      <c r="AY195" s="244" t="s">
        <v>133</v>
      </c>
    </row>
    <row r="196" s="14" customFormat="1">
      <c r="A196" s="14"/>
      <c r="B196" s="245"/>
      <c r="C196" s="246"/>
      <c r="D196" s="235" t="s">
        <v>144</v>
      </c>
      <c r="E196" s="247" t="s">
        <v>19</v>
      </c>
      <c r="F196" s="248" t="s">
        <v>601</v>
      </c>
      <c r="G196" s="246"/>
      <c r="H196" s="247" t="s">
        <v>19</v>
      </c>
      <c r="I196" s="249"/>
      <c r="J196" s="246"/>
      <c r="K196" s="246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144</v>
      </c>
      <c r="AU196" s="254" t="s">
        <v>81</v>
      </c>
      <c r="AV196" s="14" t="s">
        <v>79</v>
      </c>
      <c r="AW196" s="14" t="s">
        <v>33</v>
      </c>
      <c r="AX196" s="14" t="s">
        <v>72</v>
      </c>
      <c r="AY196" s="254" t="s">
        <v>133</v>
      </c>
    </row>
    <row r="197" s="2" customFormat="1" ht="78" customHeight="1">
      <c r="A197" s="41"/>
      <c r="B197" s="42"/>
      <c r="C197" s="215" t="s">
        <v>293</v>
      </c>
      <c r="D197" s="215" t="s">
        <v>135</v>
      </c>
      <c r="E197" s="216" t="s">
        <v>670</v>
      </c>
      <c r="F197" s="217" t="s">
        <v>671</v>
      </c>
      <c r="G197" s="218" t="s">
        <v>138</v>
      </c>
      <c r="H197" s="219">
        <v>2.4700000000000002</v>
      </c>
      <c r="I197" s="220"/>
      <c r="J197" s="221">
        <f>ROUND(I197*H197,2)</f>
        <v>0</v>
      </c>
      <c r="K197" s="217" t="s">
        <v>597</v>
      </c>
      <c r="L197" s="47"/>
      <c r="M197" s="222" t="s">
        <v>19</v>
      </c>
      <c r="N197" s="223" t="s">
        <v>43</v>
      </c>
      <c r="O197" s="87"/>
      <c r="P197" s="224">
        <f>O197*H197</f>
        <v>0</v>
      </c>
      <c r="Q197" s="224">
        <v>0.11162</v>
      </c>
      <c r="R197" s="224">
        <f>Q197*H197</f>
        <v>0.27570140000000004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140</v>
      </c>
      <c r="AT197" s="226" t="s">
        <v>135</v>
      </c>
      <c r="AU197" s="226" t="s">
        <v>81</v>
      </c>
      <c r="AY197" s="20" t="s">
        <v>133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79</v>
      </c>
      <c r="BK197" s="227">
        <f>ROUND(I197*H197,2)</f>
        <v>0</v>
      </c>
      <c r="BL197" s="20" t="s">
        <v>140</v>
      </c>
      <c r="BM197" s="226" t="s">
        <v>672</v>
      </c>
    </row>
    <row r="198" s="2" customFormat="1">
      <c r="A198" s="41"/>
      <c r="B198" s="42"/>
      <c r="C198" s="43"/>
      <c r="D198" s="228" t="s">
        <v>142</v>
      </c>
      <c r="E198" s="43"/>
      <c r="F198" s="229" t="s">
        <v>673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142</v>
      </c>
      <c r="AU198" s="20" t="s">
        <v>81</v>
      </c>
    </row>
    <row r="199" s="13" customFormat="1">
      <c r="A199" s="13"/>
      <c r="B199" s="233"/>
      <c r="C199" s="234"/>
      <c r="D199" s="235" t="s">
        <v>144</v>
      </c>
      <c r="E199" s="236" t="s">
        <v>19</v>
      </c>
      <c r="F199" s="237" t="s">
        <v>600</v>
      </c>
      <c r="G199" s="234"/>
      <c r="H199" s="238">
        <v>2.4700000000000002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144</v>
      </c>
      <c r="AU199" s="244" t="s">
        <v>81</v>
      </c>
      <c r="AV199" s="13" t="s">
        <v>81</v>
      </c>
      <c r="AW199" s="13" t="s">
        <v>33</v>
      </c>
      <c r="AX199" s="13" t="s">
        <v>79</v>
      </c>
      <c r="AY199" s="244" t="s">
        <v>133</v>
      </c>
    </row>
    <row r="200" s="14" customFormat="1">
      <c r="A200" s="14"/>
      <c r="B200" s="245"/>
      <c r="C200" s="246"/>
      <c r="D200" s="235" t="s">
        <v>144</v>
      </c>
      <c r="E200" s="247" t="s">
        <v>19</v>
      </c>
      <c r="F200" s="248" t="s">
        <v>601</v>
      </c>
      <c r="G200" s="246"/>
      <c r="H200" s="247" t="s">
        <v>19</v>
      </c>
      <c r="I200" s="249"/>
      <c r="J200" s="246"/>
      <c r="K200" s="246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144</v>
      </c>
      <c r="AU200" s="254" t="s">
        <v>81</v>
      </c>
      <c r="AV200" s="14" t="s">
        <v>79</v>
      </c>
      <c r="AW200" s="14" t="s">
        <v>33</v>
      </c>
      <c r="AX200" s="14" t="s">
        <v>72</v>
      </c>
      <c r="AY200" s="254" t="s">
        <v>133</v>
      </c>
    </row>
    <row r="201" s="12" customFormat="1" ht="22.8" customHeight="1">
      <c r="A201" s="12"/>
      <c r="B201" s="199"/>
      <c r="C201" s="200"/>
      <c r="D201" s="201" t="s">
        <v>71</v>
      </c>
      <c r="E201" s="213" t="s">
        <v>186</v>
      </c>
      <c r="F201" s="213" t="s">
        <v>362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SUM(P202:P283)</f>
        <v>0</v>
      </c>
      <c r="Q201" s="207"/>
      <c r="R201" s="208">
        <f>SUM(R202:R283)</f>
        <v>0.32403724</v>
      </c>
      <c r="S201" s="207"/>
      <c r="T201" s="209">
        <f>SUM(T202:T283)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79</v>
      </c>
      <c r="AT201" s="211" t="s">
        <v>71</v>
      </c>
      <c r="AU201" s="211" t="s">
        <v>79</v>
      </c>
      <c r="AY201" s="210" t="s">
        <v>133</v>
      </c>
      <c r="BK201" s="212">
        <f>SUM(BK202:BK283)</f>
        <v>0</v>
      </c>
    </row>
    <row r="202" s="2" customFormat="1" ht="37.8" customHeight="1">
      <c r="A202" s="41"/>
      <c r="B202" s="42"/>
      <c r="C202" s="215" t="s">
        <v>300</v>
      </c>
      <c r="D202" s="266" t="s">
        <v>135</v>
      </c>
      <c r="E202" s="216" t="s">
        <v>674</v>
      </c>
      <c r="F202" s="217" t="s">
        <v>675</v>
      </c>
      <c r="G202" s="218" t="s">
        <v>182</v>
      </c>
      <c r="H202" s="219">
        <v>6.5</v>
      </c>
      <c r="I202" s="220"/>
      <c r="J202" s="221">
        <f>ROUND(I202*H202,2)</f>
        <v>0</v>
      </c>
      <c r="K202" s="217" t="s">
        <v>149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140</v>
      </c>
      <c r="AT202" s="226" t="s">
        <v>135</v>
      </c>
      <c r="AU202" s="226" t="s">
        <v>81</v>
      </c>
      <c r="AY202" s="20" t="s">
        <v>133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79</v>
      </c>
      <c r="BK202" s="227">
        <f>ROUND(I202*H202,2)</f>
        <v>0</v>
      </c>
      <c r="BL202" s="20" t="s">
        <v>140</v>
      </c>
      <c r="BM202" s="226" t="s">
        <v>676</v>
      </c>
    </row>
    <row r="203" s="2" customFormat="1">
      <c r="A203" s="41"/>
      <c r="B203" s="42"/>
      <c r="C203" s="43"/>
      <c r="D203" s="228" t="s">
        <v>142</v>
      </c>
      <c r="E203" s="43"/>
      <c r="F203" s="229" t="s">
        <v>677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142</v>
      </c>
      <c r="AU203" s="20" t="s">
        <v>81</v>
      </c>
    </row>
    <row r="204" s="13" customFormat="1">
      <c r="A204" s="13"/>
      <c r="B204" s="233"/>
      <c r="C204" s="234"/>
      <c r="D204" s="235" t="s">
        <v>144</v>
      </c>
      <c r="E204" s="236" t="s">
        <v>19</v>
      </c>
      <c r="F204" s="237" t="s">
        <v>678</v>
      </c>
      <c r="G204" s="234"/>
      <c r="H204" s="238">
        <v>6.5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144</v>
      </c>
      <c r="AU204" s="244" t="s">
        <v>81</v>
      </c>
      <c r="AV204" s="13" t="s">
        <v>81</v>
      </c>
      <c r="AW204" s="13" t="s">
        <v>33</v>
      </c>
      <c r="AX204" s="13" t="s">
        <v>79</v>
      </c>
      <c r="AY204" s="244" t="s">
        <v>133</v>
      </c>
    </row>
    <row r="205" s="14" customFormat="1">
      <c r="A205" s="14"/>
      <c r="B205" s="245"/>
      <c r="C205" s="246"/>
      <c r="D205" s="235" t="s">
        <v>144</v>
      </c>
      <c r="E205" s="247" t="s">
        <v>19</v>
      </c>
      <c r="F205" s="248" t="s">
        <v>601</v>
      </c>
      <c r="G205" s="246"/>
      <c r="H205" s="247" t="s">
        <v>19</v>
      </c>
      <c r="I205" s="249"/>
      <c r="J205" s="246"/>
      <c r="K205" s="246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144</v>
      </c>
      <c r="AU205" s="254" t="s">
        <v>81</v>
      </c>
      <c r="AV205" s="14" t="s">
        <v>79</v>
      </c>
      <c r="AW205" s="14" t="s">
        <v>33</v>
      </c>
      <c r="AX205" s="14" t="s">
        <v>72</v>
      </c>
      <c r="AY205" s="254" t="s">
        <v>133</v>
      </c>
    </row>
    <row r="206" s="2" customFormat="1" ht="24.15" customHeight="1">
      <c r="A206" s="41"/>
      <c r="B206" s="42"/>
      <c r="C206" s="267" t="s">
        <v>306</v>
      </c>
      <c r="D206" s="277" t="s">
        <v>268</v>
      </c>
      <c r="E206" s="268" t="s">
        <v>679</v>
      </c>
      <c r="F206" s="269" t="s">
        <v>680</v>
      </c>
      <c r="G206" s="270" t="s">
        <v>182</v>
      </c>
      <c r="H206" s="271">
        <v>6.5979999999999999</v>
      </c>
      <c r="I206" s="272"/>
      <c r="J206" s="273">
        <f>ROUND(I206*H206,2)</f>
        <v>0</v>
      </c>
      <c r="K206" s="269" t="s">
        <v>149</v>
      </c>
      <c r="L206" s="274"/>
      <c r="M206" s="275" t="s">
        <v>19</v>
      </c>
      <c r="N206" s="276" t="s">
        <v>43</v>
      </c>
      <c r="O206" s="87"/>
      <c r="P206" s="224">
        <f>O206*H206</f>
        <v>0</v>
      </c>
      <c r="Q206" s="224">
        <v>0.00027</v>
      </c>
      <c r="R206" s="224">
        <f>Q206*H206</f>
        <v>0.0017814599999999999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186</v>
      </c>
      <c r="AT206" s="226" t="s">
        <v>268</v>
      </c>
      <c r="AU206" s="226" t="s">
        <v>81</v>
      </c>
      <c r="AY206" s="20" t="s">
        <v>133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79</v>
      </c>
      <c r="BK206" s="227">
        <f>ROUND(I206*H206,2)</f>
        <v>0</v>
      </c>
      <c r="BL206" s="20" t="s">
        <v>140</v>
      </c>
      <c r="BM206" s="226" t="s">
        <v>681</v>
      </c>
    </row>
    <row r="207" s="13" customFormat="1">
      <c r="A207" s="13"/>
      <c r="B207" s="233"/>
      <c r="C207" s="234"/>
      <c r="D207" s="235" t="s">
        <v>144</v>
      </c>
      <c r="E207" s="236" t="s">
        <v>19</v>
      </c>
      <c r="F207" s="237" t="s">
        <v>682</v>
      </c>
      <c r="G207" s="234"/>
      <c r="H207" s="238">
        <v>6.5979999999999999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144</v>
      </c>
      <c r="AU207" s="244" t="s">
        <v>81</v>
      </c>
      <c r="AV207" s="13" t="s">
        <v>81</v>
      </c>
      <c r="AW207" s="13" t="s">
        <v>33</v>
      </c>
      <c r="AX207" s="13" t="s">
        <v>79</v>
      </c>
      <c r="AY207" s="244" t="s">
        <v>133</v>
      </c>
    </row>
    <row r="208" s="2" customFormat="1" ht="37.8" customHeight="1">
      <c r="A208" s="41"/>
      <c r="B208" s="42"/>
      <c r="C208" s="215" t="s">
        <v>312</v>
      </c>
      <c r="D208" s="266" t="s">
        <v>135</v>
      </c>
      <c r="E208" s="216" t="s">
        <v>683</v>
      </c>
      <c r="F208" s="217" t="s">
        <v>684</v>
      </c>
      <c r="G208" s="218" t="s">
        <v>182</v>
      </c>
      <c r="H208" s="219">
        <v>4.9000000000000004</v>
      </c>
      <c r="I208" s="220"/>
      <c r="J208" s="221">
        <f>ROUND(I208*H208,2)</f>
        <v>0</v>
      </c>
      <c r="K208" s="217" t="s">
        <v>149</v>
      </c>
      <c r="L208" s="47"/>
      <c r="M208" s="222" t="s">
        <v>19</v>
      </c>
      <c r="N208" s="223" t="s">
        <v>43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140</v>
      </c>
      <c r="AT208" s="226" t="s">
        <v>135</v>
      </c>
      <c r="AU208" s="226" t="s">
        <v>81</v>
      </c>
      <c r="AY208" s="20" t="s">
        <v>133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79</v>
      </c>
      <c r="BK208" s="227">
        <f>ROUND(I208*H208,2)</f>
        <v>0</v>
      </c>
      <c r="BL208" s="20" t="s">
        <v>140</v>
      </c>
      <c r="BM208" s="226" t="s">
        <v>685</v>
      </c>
    </row>
    <row r="209" s="2" customFormat="1">
      <c r="A209" s="41"/>
      <c r="B209" s="42"/>
      <c r="C209" s="43"/>
      <c r="D209" s="228" t="s">
        <v>142</v>
      </c>
      <c r="E209" s="43"/>
      <c r="F209" s="229" t="s">
        <v>686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142</v>
      </c>
      <c r="AU209" s="20" t="s">
        <v>81</v>
      </c>
    </row>
    <row r="210" s="13" customFormat="1">
      <c r="A210" s="13"/>
      <c r="B210" s="233"/>
      <c r="C210" s="234"/>
      <c r="D210" s="235" t="s">
        <v>144</v>
      </c>
      <c r="E210" s="236" t="s">
        <v>19</v>
      </c>
      <c r="F210" s="237" t="s">
        <v>687</v>
      </c>
      <c r="G210" s="234"/>
      <c r="H210" s="238">
        <v>4.9000000000000004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144</v>
      </c>
      <c r="AU210" s="244" t="s">
        <v>81</v>
      </c>
      <c r="AV210" s="13" t="s">
        <v>81</v>
      </c>
      <c r="AW210" s="13" t="s">
        <v>33</v>
      </c>
      <c r="AX210" s="13" t="s">
        <v>79</v>
      </c>
      <c r="AY210" s="244" t="s">
        <v>133</v>
      </c>
    </row>
    <row r="211" s="14" customFormat="1">
      <c r="A211" s="14"/>
      <c r="B211" s="245"/>
      <c r="C211" s="246"/>
      <c r="D211" s="235" t="s">
        <v>144</v>
      </c>
      <c r="E211" s="247" t="s">
        <v>19</v>
      </c>
      <c r="F211" s="248" t="s">
        <v>601</v>
      </c>
      <c r="G211" s="246"/>
      <c r="H211" s="247" t="s">
        <v>19</v>
      </c>
      <c r="I211" s="249"/>
      <c r="J211" s="246"/>
      <c r="K211" s="246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144</v>
      </c>
      <c r="AU211" s="254" t="s">
        <v>81</v>
      </c>
      <c r="AV211" s="14" t="s">
        <v>79</v>
      </c>
      <c r="AW211" s="14" t="s">
        <v>33</v>
      </c>
      <c r="AX211" s="14" t="s">
        <v>72</v>
      </c>
      <c r="AY211" s="254" t="s">
        <v>133</v>
      </c>
    </row>
    <row r="212" s="2" customFormat="1" ht="24.15" customHeight="1">
      <c r="A212" s="41"/>
      <c r="B212" s="42"/>
      <c r="C212" s="267" t="s">
        <v>319</v>
      </c>
      <c r="D212" s="277" t="s">
        <v>268</v>
      </c>
      <c r="E212" s="268" t="s">
        <v>688</v>
      </c>
      <c r="F212" s="269" t="s">
        <v>689</v>
      </c>
      <c r="G212" s="270" t="s">
        <v>182</v>
      </c>
      <c r="H212" s="271">
        <v>4.9740000000000002</v>
      </c>
      <c r="I212" s="272"/>
      <c r="J212" s="273">
        <f>ROUND(I212*H212,2)</f>
        <v>0</v>
      </c>
      <c r="K212" s="269" t="s">
        <v>149</v>
      </c>
      <c r="L212" s="274"/>
      <c r="M212" s="275" t="s">
        <v>19</v>
      </c>
      <c r="N212" s="276" t="s">
        <v>43</v>
      </c>
      <c r="O212" s="87"/>
      <c r="P212" s="224">
        <f>O212*H212</f>
        <v>0</v>
      </c>
      <c r="Q212" s="224">
        <v>0.00147</v>
      </c>
      <c r="R212" s="224">
        <f>Q212*H212</f>
        <v>0.0073117800000000004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186</v>
      </c>
      <c r="AT212" s="226" t="s">
        <v>268</v>
      </c>
      <c r="AU212" s="226" t="s">
        <v>81</v>
      </c>
      <c r="AY212" s="20" t="s">
        <v>133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79</v>
      </c>
      <c r="BK212" s="227">
        <f>ROUND(I212*H212,2)</f>
        <v>0</v>
      </c>
      <c r="BL212" s="20" t="s">
        <v>140</v>
      </c>
      <c r="BM212" s="226" t="s">
        <v>690</v>
      </c>
    </row>
    <row r="213" s="13" customFormat="1">
      <c r="A213" s="13"/>
      <c r="B213" s="233"/>
      <c r="C213" s="234"/>
      <c r="D213" s="235" t="s">
        <v>144</v>
      </c>
      <c r="E213" s="236" t="s">
        <v>19</v>
      </c>
      <c r="F213" s="237" t="s">
        <v>691</v>
      </c>
      <c r="G213" s="234"/>
      <c r="H213" s="238">
        <v>4.9740000000000002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144</v>
      </c>
      <c r="AU213" s="244" t="s">
        <v>81</v>
      </c>
      <c r="AV213" s="13" t="s">
        <v>81</v>
      </c>
      <c r="AW213" s="13" t="s">
        <v>33</v>
      </c>
      <c r="AX213" s="13" t="s">
        <v>79</v>
      </c>
      <c r="AY213" s="244" t="s">
        <v>133</v>
      </c>
    </row>
    <row r="214" s="2" customFormat="1" ht="44.25" customHeight="1">
      <c r="A214" s="41"/>
      <c r="B214" s="42"/>
      <c r="C214" s="215" t="s">
        <v>325</v>
      </c>
      <c r="D214" s="266" t="s">
        <v>135</v>
      </c>
      <c r="E214" s="216" t="s">
        <v>692</v>
      </c>
      <c r="F214" s="217" t="s">
        <v>693</v>
      </c>
      <c r="G214" s="218" t="s">
        <v>366</v>
      </c>
      <c r="H214" s="219">
        <v>8</v>
      </c>
      <c r="I214" s="220"/>
      <c r="J214" s="221">
        <f>ROUND(I214*H214,2)</f>
        <v>0</v>
      </c>
      <c r="K214" s="217" t="s">
        <v>149</v>
      </c>
      <c r="L214" s="47"/>
      <c r="M214" s="222" t="s">
        <v>19</v>
      </c>
      <c r="N214" s="223" t="s">
        <v>43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140</v>
      </c>
      <c r="AT214" s="226" t="s">
        <v>135</v>
      </c>
      <c r="AU214" s="226" t="s">
        <v>81</v>
      </c>
      <c r="AY214" s="20" t="s">
        <v>133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79</v>
      </c>
      <c r="BK214" s="227">
        <f>ROUND(I214*H214,2)</f>
        <v>0</v>
      </c>
      <c r="BL214" s="20" t="s">
        <v>140</v>
      </c>
      <c r="BM214" s="226" t="s">
        <v>694</v>
      </c>
    </row>
    <row r="215" s="2" customFormat="1">
      <c r="A215" s="41"/>
      <c r="B215" s="42"/>
      <c r="C215" s="43"/>
      <c r="D215" s="228" t="s">
        <v>142</v>
      </c>
      <c r="E215" s="43"/>
      <c r="F215" s="229" t="s">
        <v>695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142</v>
      </c>
      <c r="AU215" s="20" t="s">
        <v>81</v>
      </c>
    </row>
    <row r="216" s="13" customFormat="1">
      <c r="A216" s="13"/>
      <c r="B216" s="233"/>
      <c r="C216" s="234"/>
      <c r="D216" s="235" t="s">
        <v>144</v>
      </c>
      <c r="E216" s="236" t="s">
        <v>19</v>
      </c>
      <c r="F216" s="237" t="s">
        <v>696</v>
      </c>
      <c r="G216" s="234"/>
      <c r="H216" s="238">
        <v>8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144</v>
      </c>
      <c r="AU216" s="244" t="s">
        <v>81</v>
      </c>
      <c r="AV216" s="13" t="s">
        <v>81</v>
      </c>
      <c r="AW216" s="13" t="s">
        <v>33</v>
      </c>
      <c r="AX216" s="13" t="s">
        <v>79</v>
      </c>
      <c r="AY216" s="244" t="s">
        <v>133</v>
      </c>
    </row>
    <row r="217" s="14" customFormat="1">
      <c r="A217" s="14"/>
      <c r="B217" s="245"/>
      <c r="C217" s="246"/>
      <c r="D217" s="235" t="s">
        <v>144</v>
      </c>
      <c r="E217" s="247" t="s">
        <v>19</v>
      </c>
      <c r="F217" s="248" t="s">
        <v>601</v>
      </c>
      <c r="G217" s="246"/>
      <c r="H217" s="247" t="s">
        <v>19</v>
      </c>
      <c r="I217" s="249"/>
      <c r="J217" s="246"/>
      <c r="K217" s="246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144</v>
      </c>
      <c r="AU217" s="254" t="s">
        <v>81</v>
      </c>
      <c r="AV217" s="14" t="s">
        <v>79</v>
      </c>
      <c r="AW217" s="14" t="s">
        <v>33</v>
      </c>
      <c r="AX217" s="14" t="s">
        <v>72</v>
      </c>
      <c r="AY217" s="254" t="s">
        <v>133</v>
      </c>
    </row>
    <row r="218" s="2" customFormat="1" ht="16.5" customHeight="1">
      <c r="A218" s="41"/>
      <c r="B218" s="42"/>
      <c r="C218" s="267" t="s">
        <v>330</v>
      </c>
      <c r="D218" s="277" t="s">
        <v>268</v>
      </c>
      <c r="E218" s="268" t="s">
        <v>697</v>
      </c>
      <c r="F218" s="269" t="s">
        <v>698</v>
      </c>
      <c r="G218" s="270" t="s">
        <v>366</v>
      </c>
      <c r="H218" s="271">
        <v>8</v>
      </c>
      <c r="I218" s="272"/>
      <c r="J218" s="273">
        <f>ROUND(I218*H218,2)</f>
        <v>0</v>
      </c>
      <c r="K218" s="269" t="s">
        <v>149</v>
      </c>
      <c r="L218" s="274"/>
      <c r="M218" s="275" t="s">
        <v>19</v>
      </c>
      <c r="N218" s="276" t="s">
        <v>43</v>
      </c>
      <c r="O218" s="87"/>
      <c r="P218" s="224">
        <f>O218*H218</f>
        <v>0</v>
      </c>
      <c r="Q218" s="224">
        <v>5.0000000000000002E-05</v>
      </c>
      <c r="R218" s="224">
        <f>Q218*H218</f>
        <v>0.00040000000000000002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186</v>
      </c>
      <c r="AT218" s="226" t="s">
        <v>268</v>
      </c>
      <c r="AU218" s="226" t="s">
        <v>81</v>
      </c>
      <c r="AY218" s="20" t="s">
        <v>133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79</v>
      </c>
      <c r="BK218" s="227">
        <f>ROUND(I218*H218,2)</f>
        <v>0</v>
      </c>
      <c r="BL218" s="20" t="s">
        <v>140</v>
      </c>
      <c r="BM218" s="226" t="s">
        <v>699</v>
      </c>
    </row>
    <row r="219" s="2" customFormat="1" ht="44.25" customHeight="1">
      <c r="A219" s="41"/>
      <c r="B219" s="42"/>
      <c r="C219" s="215" t="s">
        <v>335</v>
      </c>
      <c r="D219" s="266" t="s">
        <v>135</v>
      </c>
      <c r="E219" s="216" t="s">
        <v>700</v>
      </c>
      <c r="F219" s="217" t="s">
        <v>701</v>
      </c>
      <c r="G219" s="218" t="s">
        <v>366</v>
      </c>
      <c r="H219" s="219">
        <v>14</v>
      </c>
      <c r="I219" s="220"/>
      <c r="J219" s="221">
        <f>ROUND(I219*H219,2)</f>
        <v>0</v>
      </c>
      <c r="K219" s="217" t="s">
        <v>149</v>
      </c>
      <c r="L219" s="47"/>
      <c r="M219" s="222" t="s">
        <v>19</v>
      </c>
      <c r="N219" s="223" t="s">
        <v>43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140</v>
      </c>
      <c r="AT219" s="226" t="s">
        <v>135</v>
      </c>
      <c r="AU219" s="226" t="s">
        <v>81</v>
      </c>
      <c r="AY219" s="20" t="s">
        <v>133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79</v>
      </c>
      <c r="BK219" s="227">
        <f>ROUND(I219*H219,2)</f>
        <v>0</v>
      </c>
      <c r="BL219" s="20" t="s">
        <v>140</v>
      </c>
      <c r="BM219" s="226" t="s">
        <v>702</v>
      </c>
    </row>
    <row r="220" s="2" customFormat="1">
      <c r="A220" s="41"/>
      <c r="B220" s="42"/>
      <c r="C220" s="43"/>
      <c r="D220" s="228" t="s">
        <v>142</v>
      </c>
      <c r="E220" s="43"/>
      <c r="F220" s="229" t="s">
        <v>703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142</v>
      </c>
      <c r="AU220" s="20" t="s">
        <v>81</v>
      </c>
    </row>
    <row r="221" s="13" customFormat="1">
      <c r="A221" s="13"/>
      <c r="B221" s="233"/>
      <c r="C221" s="234"/>
      <c r="D221" s="235" t="s">
        <v>144</v>
      </c>
      <c r="E221" s="236" t="s">
        <v>19</v>
      </c>
      <c r="F221" s="237" t="s">
        <v>704</v>
      </c>
      <c r="G221" s="234"/>
      <c r="H221" s="238">
        <v>14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144</v>
      </c>
      <c r="AU221" s="244" t="s">
        <v>81</v>
      </c>
      <c r="AV221" s="13" t="s">
        <v>81</v>
      </c>
      <c r="AW221" s="13" t="s">
        <v>33</v>
      </c>
      <c r="AX221" s="13" t="s">
        <v>79</v>
      </c>
      <c r="AY221" s="244" t="s">
        <v>133</v>
      </c>
    </row>
    <row r="222" s="14" customFormat="1">
      <c r="A222" s="14"/>
      <c r="B222" s="245"/>
      <c r="C222" s="246"/>
      <c r="D222" s="235" t="s">
        <v>144</v>
      </c>
      <c r="E222" s="247" t="s">
        <v>19</v>
      </c>
      <c r="F222" s="248" t="s">
        <v>601</v>
      </c>
      <c r="G222" s="246"/>
      <c r="H222" s="247" t="s">
        <v>19</v>
      </c>
      <c r="I222" s="249"/>
      <c r="J222" s="246"/>
      <c r="K222" s="246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144</v>
      </c>
      <c r="AU222" s="254" t="s">
        <v>81</v>
      </c>
      <c r="AV222" s="14" t="s">
        <v>79</v>
      </c>
      <c r="AW222" s="14" t="s">
        <v>33</v>
      </c>
      <c r="AX222" s="14" t="s">
        <v>72</v>
      </c>
      <c r="AY222" s="254" t="s">
        <v>133</v>
      </c>
    </row>
    <row r="223" s="2" customFormat="1" ht="16.5" customHeight="1">
      <c r="A223" s="41"/>
      <c r="B223" s="42"/>
      <c r="C223" s="267" t="s">
        <v>342</v>
      </c>
      <c r="D223" s="277" t="s">
        <v>268</v>
      </c>
      <c r="E223" s="268" t="s">
        <v>705</v>
      </c>
      <c r="F223" s="269" t="s">
        <v>706</v>
      </c>
      <c r="G223" s="270" t="s">
        <v>366</v>
      </c>
      <c r="H223" s="271">
        <v>8</v>
      </c>
      <c r="I223" s="272"/>
      <c r="J223" s="273">
        <f>ROUND(I223*H223,2)</f>
        <v>0</v>
      </c>
      <c r="K223" s="269" t="s">
        <v>149</v>
      </c>
      <c r="L223" s="274"/>
      <c r="M223" s="275" t="s">
        <v>19</v>
      </c>
      <c r="N223" s="276" t="s">
        <v>43</v>
      </c>
      <c r="O223" s="87"/>
      <c r="P223" s="224">
        <f>O223*H223</f>
        <v>0</v>
      </c>
      <c r="Q223" s="224">
        <v>0.00029999999999999997</v>
      </c>
      <c r="R223" s="224">
        <f>Q223*H223</f>
        <v>0.0023999999999999998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186</v>
      </c>
      <c r="AT223" s="226" t="s">
        <v>268</v>
      </c>
      <c r="AU223" s="226" t="s">
        <v>81</v>
      </c>
      <c r="AY223" s="20" t="s">
        <v>133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79</v>
      </c>
      <c r="BK223" s="227">
        <f>ROUND(I223*H223,2)</f>
        <v>0</v>
      </c>
      <c r="BL223" s="20" t="s">
        <v>140</v>
      </c>
      <c r="BM223" s="226" t="s">
        <v>707</v>
      </c>
    </row>
    <row r="224" s="2" customFormat="1" ht="16.5" customHeight="1">
      <c r="A224" s="41"/>
      <c r="B224" s="42"/>
      <c r="C224" s="267" t="s">
        <v>347</v>
      </c>
      <c r="D224" s="277" t="s">
        <v>268</v>
      </c>
      <c r="E224" s="268" t="s">
        <v>708</v>
      </c>
      <c r="F224" s="269" t="s">
        <v>709</v>
      </c>
      <c r="G224" s="270" t="s">
        <v>366</v>
      </c>
      <c r="H224" s="271">
        <v>4</v>
      </c>
      <c r="I224" s="272"/>
      <c r="J224" s="273">
        <f>ROUND(I224*H224,2)</f>
        <v>0</v>
      </c>
      <c r="K224" s="269" t="s">
        <v>149</v>
      </c>
      <c r="L224" s="274"/>
      <c r="M224" s="275" t="s">
        <v>19</v>
      </c>
      <c r="N224" s="276" t="s">
        <v>43</v>
      </c>
      <c r="O224" s="87"/>
      <c r="P224" s="224">
        <f>O224*H224</f>
        <v>0</v>
      </c>
      <c r="Q224" s="224">
        <v>0.00055999999999999995</v>
      </c>
      <c r="R224" s="224">
        <f>Q224*H224</f>
        <v>0.0022399999999999998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186</v>
      </c>
      <c r="AT224" s="226" t="s">
        <v>268</v>
      </c>
      <c r="AU224" s="226" t="s">
        <v>81</v>
      </c>
      <c r="AY224" s="20" t="s">
        <v>133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79</v>
      </c>
      <c r="BK224" s="227">
        <f>ROUND(I224*H224,2)</f>
        <v>0</v>
      </c>
      <c r="BL224" s="20" t="s">
        <v>140</v>
      </c>
      <c r="BM224" s="226" t="s">
        <v>710</v>
      </c>
    </row>
    <row r="225" s="2" customFormat="1" ht="16.5" customHeight="1">
      <c r="A225" s="41"/>
      <c r="B225" s="42"/>
      <c r="C225" s="267" t="s">
        <v>352</v>
      </c>
      <c r="D225" s="277" t="s">
        <v>268</v>
      </c>
      <c r="E225" s="268" t="s">
        <v>711</v>
      </c>
      <c r="F225" s="269" t="s">
        <v>712</v>
      </c>
      <c r="G225" s="270" t="s">
        <v>366</v>
      </c>
      <c r="H225" s="271">
        <v>1</v>
      </c>
      <c r="I225" s="272"/>
      <c r="J225" s="273">
        <f>ROUND(I225*H225,2)</f>
        <v>0</v>
      </c>
      <c r="K225" s="269" t="s">
        <v>149</v>
      </c>
      <c r="L225" s="274"/>
      <c r="M225" s="275" t="s">
        <v>19</v>
      </c>
      <c r="N225" s="276" t="s">
        <v>43</v>
      </c>
      <c r="O225" s="87"/>
      <c r="P225" s="224">
        <f>O225*H225</f>
        <v>0</v>
      </c>
      <c r="Q225" s="224">
        <v>0.00032000000000000003</v>
      </c>
      <c r="R225" s="224">
        <f>Q225*H225</f>
        <v>0.00032000000000000003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186</v>
      </c>
      <c r="AT225" s="226" t="s">
        <v>268</v>
      </c>
      <c r="AU225" s="226" t="s">
        <v>81</v>
      </c>
      <c r="AY225" s="20" t="s">
        <v>133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79</v>
      </c>
      <c r="BK225" s="227">
        <f>ROUND(I225*H225,2)</f>
        <v>0</v>
      </c>
      <c r="BL225" s="20" t="s">
        <v>140</v>
      </c>
      <c r="BM225" s="226" t="s">
        <v>713</v>
      </c>
    </row>
    <row r="226" s="13" customFormat="1">
      <c r="A226" s="13"/>
      <c r="B226" s="233"/>
      <c r="C226" s="234"/>
      <c r="D226" s="235" t="s">
        <v>144</v>
      </c>
      <c r="E226" s="236" t="s">
        <v>19</v>
      </c>
      <c r="F226" s="237" t="s">
        <v>79</v>
      </c>
      <c r="G226" s="234"/>
      <c r="H226" s="238">
        <v>1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144</v>
      </c>
      <c r="AU226" s="244" t="s">
        <v>81</v>
      </c>
      <c r="AV226" s="13" t="s">
        <v>81</v>
      </c>
      <c r="AW226" s="13" t="s">
        <v>33</v>
      </c>
      <c r="AX226" s="13" t="s">
        <v>79</v>
      </c>
      <c r="AY226" s="244" t="s">
        <v>133</v>
      </c>
    </row>
    <row r="227" s="2" customFormat="1" ht="21.75" customHeight="1">
      <c r="A227" s="41"/>
      <c r="B227" s="42"/>
      <c r="C227" s="267" t="s">
        <v>357</v>
      </c>
      <c r="D227" s="277" t="s">
        <v>268</v>
      </c>
      <c r="E227" s="268" t="s">
        <v>714</v>
      </c>
      <c r="F227" s="269" t="s">
        <v>715</v>
      </c>
      <c r="G227" s="270" t="s">
        <v>366</v>
      </c>
      <c r="H227" s="271">
        <v>1</v>
      </c>
      <c r="I227" s="272"/>
      <c r="J227" s="273">
        <f>ROUND(I227*H227,2)</f>
        <v>0</v>
      </c>
      <c r="K227" s="269" t="s">
        <v>149</v>
      </c>
      <c r="L227" s="274"/>
      <c r="M227" s="275" t="s">
        <v>19</v>
      </c>
      <c r="N227" s="276" t="s">
        <v>43</v>
      </c>
      <c r="O227" s="87"/>
      <c r="P227" s="224">
        <f>O227*H227</f>
        <v>0</v>
      </c>
      <c r="Q227" s="224">
        <v>0.0032000000000000002</v>
      </c>
      <c r="R227" s="224">
        <f>Q227*H227</f>
        <v>0.0032000000000000002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186</v>
      </c>
      <c r="AT227" s="226" t="s">
        <v>268</v>
      </c>
      <c r="AU227" s="226" t="s">
        <v>81</v>
      </c>
      <c r="AY227" s="20" t="s">
        <v>133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79</v>
      </c>
      <c r="BK227" s="227">
        <f>ROUND(I227*H227,2)</f>
        <v>0</v>
      </c>
      <c r="BL227" s="20" t="s">
        <v>140</v>
      </c>
      <c r="BM227" s="226" t="s">
        <v>716</v>
      </c>
    </row>
    <row r="228" s="2" customFormat="1" ht="49.05" customHeight="1">
      <c r="A228" s="41"/>
      <c r="B228" s="42"/>
      <c r="C228" s="215" t="s">
        <v>363</v>
      </c>
      <c r="D228" s="266" t="s">
        <v>135</v>
      </c>
      <c r="E228" s="216" t="s">
        <v>717</v>
      </c>
      <c r="F228" s="217" t="s">
        <v>718</v>
      </c>
      <c r="G228" s="218" t="s">
        <v>366</v>
      </c>
      <c r="H228" s="219">
        <v>4</v>
      </c>
      <c r="I228" s="220"/>
      <c r="J228" s="221">
        <f>ROUND(I228*H228,2)</f>
        <v>0</v>
      </c>
      <c r="K228" s="217" t="s">
        <v>149</v>
      </c>
      <c r="L228" s="47"/>
      <c r="M228" s="222" t="s">
        <v>19</v>
      </c>
      <c r="N228" s="223" t="s">
        <v>43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140</v>
      </c>
      <c r="AT228" s="226" t="s">
        <v>135</v>
      </c>
      <c r="AU228" s="226" t="s">
        <v>81</v>
      </c>
      <c r="AY228" s="20" t="s">
        <v>133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79</v>
      </c>
      <c r="BK228" s="227">
        <f>ROUND(I228*H228,2)</f>
        <v>0</v>
      </c>
      <c r="BL228" s="20" t="s">
        <v>140</v>
      </c>
      <c r="BM228" s="226" t="s">
        <v>719</v>
      </c>
    </row>
    <row r="229" s="2" customFormat="1">
      <c r="A229" s="41"/>
      <c r="B229" s="42"/>
      <c r="C229" s="43"/>
      <c r="D229" s="228" t="s">
        <v>142</v>
      </c>
      <c r="E229" s="43"/>
      <c r="F229" s="229" t="s">
        <v>720</v>
      </c>
      <c r="G229" s="43"/>
      <c r="H229" s="43"/>
      <c r="I229" s="230"/>
      <c r="J229" s="43"/>
      <c r="K229" s="43"/>
      <c r="L229" s="47"/>
      <c r="M229" s="231"/>
      <c r="N229" s="23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142</v>
      </c>
      <c r="AU229" s="20" t="s">
        <v>81</v>
      </c>
    </row>
    <row r="230" s="13" customFormat="1">
      <c r="A230" s="13"/>
      <c r="B230" s="233"/>
      <c r="C230" s="234"/>
      <c r="D230" s="235" t="s">
        <v>144</v>
      </c>
      <c r="E230" s="236" t="s">
        <v>19</v>
      </c>
      <c r="F230" s="237" t="s">
        <v>140</v>
      </c>
      <c r="G230" s="234"/>
      <c r="H230" s="238">
        <v>4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144</v>
      </c>
      <c r="AU230" s="244" t="s">
        <v>81</v>
      </c>
      <c r="AV230" s="13" t="s">
        <v>81</v>
      </c>
      <c r="AW230" s="13" t="s">
        <v>33</v>
      </c>
      <c r="AX230" s="13" t="s">
        <v>79</v>
      </c>
      <c r="AY230" s="244" t="s">
        <v>133</v>
      </c>
    </row>
    <row r="231" s="14" customFormat="1">
      <c r="A231" s="14"/>
      <c r="B231" s="245"/>
      <c r="C231" s="246"/>
      <c r="D231" s="235" t="s">
        <v>144</v>
      </c>
      <c r="E231" s="247" t="s">
        <v>19</v>
      </c>
      <c r="F231" s="248" t="s">
        <v>601</v>
      </c>
      <c r="G231" s="246"/>
      <c r="H231" s="247" t="s">
        <v>19</v>
      </c>
      <c r="I231" s="249"/>
      <c r="J231" s="246"/>
      <c r="K231" s="246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144</v>
      </c>
      <c r="AU231" s="254" t="s">
        <v>81</v>
      </c>
      <c r="AV231" s="14" t="s">
        <v>79</v>
      </c>
      <c r="AW231" s="14" t="s">
        <v>33</v>
      </c>
      <c r="AX231" s="14" t="s">
        <v>72</v>
      </c>
      <c r="AY231" s="254" t="s">
        <v>133</v>
      </c>
    </row>
    <row r="232" s="2" customFormat="1" ht="24.15" customHeight="1">
      <c r="A232" s="41"/>
      <c r="B232" s="42"/>
      <c r="C232" s="267" t="s">
        <v>370</v>
      </c>
      <c r="D232" s="277" t="s">
        <v>268</v>
      </c>
      <c r="E232" s="268" t="s">
        <v>721</v>
      </c>
      <c r="F232" s="269" t="s">
        <v>722</v>
      </c>
      <c r="G232" s="270" t="s">
        <v>366</v>
      </c>
      <c r="H232" s="271">
        <v>4</v>
      </c>
      <c r="I232" s="272"/>
      <c r="J232" s="273">
        <f>ROUND(I232*H232,2)</f>
        <v>0</v>
      </c>
      <c r="K232" s="269" t="s">
        <v>149</v>
      </c>
      <c r="L232" s="274"/>
      <c r="M232" s="275" t="s">
        <v>19</v>
      </c>
      <c r="N232" s="276" t="s">
        <v>43</v>
      </c>
      <c r="O232" s="87"/>
      <c r="P232" s="224">
        <f>O232*H232</f>
        <v>0</v>
      </c>
      <c r="Q232" s="224">
        <v>0.0016199999999999999</v>
      </c>
      <c r="R232" s="224">
        <f>Q232*H232</f>
        <v>0.0064799999999999996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186</v>
      </c>
      <c r="AT232" s="226" t="s">
        <v>268</v>
      </c>
      <c r="AU232" s="226" t="s">
        <v>81</v>
      </c>
      <c r="AY232" s="20" t="s">
        <v>133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79</v>
      </c>
      <c r="BK232" s="227">
        <f>ROUND(I232*H232,2)</f>
        <v>0</v>
      </c>
      <c r="BL232" s="20" t="s">
        <v>140</v>
      </c>
      <c r="BM232" s="226" t="s">
        <v>723</v>
      </c>
    </row>
    <row r="233" s="13" customFormat="1">
      <c r="A233" s="13"/>
      <c r="B233" s="233"/>
      <c r="C233" s="234"/>
      <c r="D233" s="235" t="s">
        <v>144</v>
      </c>
      <c r="E233" s="236" t="s">
        <v>19</v>
      </c>
      <c r="F233" s="237" t="s">
        <v>140</v>
      </c>
      <c r="G233" s="234"/>
      <c r="H233" s="238">
        <v>4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144</v>
      </c>
      <c r="AU233" s="244" t="s">
        <v>81</v>
      </c>
      <c r="AV233" s="13" t="s">
        <v>81</v>
      </c>
      <c r="AW233" s="13" t="s">
        <v>33</v>
      </c>
      <c r="AX233" s="13" t="s">
        <v>79</v>
      </c>
      <c r="AY233" s="244" t="s">
        <v>133</v>
      </c>
    </row>
    <row r="234" s="2" customFormat="1" ht="16.5" customHeight="1">
      <c r="A234" s="41"/>
      <c r="B234" s="42"/>
      <c r="C234" s="267" t="s">
        <v>374</v>
      </c>
      <c r="D234" s="277" t="s">
        <v>268</v>
      </c>
      <c r="E234" s="268" t="s">
        <v>724</v>
      </c>
      <c r="F234" s="269" t="s">
        <v>725</v>
      </c>
      <c r="G234" s="270" t="s">
        <v>366</v>
      </c>
      <c r="H234" s="271">
        <v>4</v>
      </c>
      <c r="I234" s="272"/>
      <c r="J234" s="273">
        <f>ROUND(I234*H234,2)</f>
        <v>0</v>
      </c>
      <c r="K234" s="269" t="s">
        <v>19</v>
      </c>
      <c r="L234" s="274"/>
      <c r="M234" s="275" t="s">
        <v>19</v>
      </c>
      <c r="N234" s="276" t="s">
        <v>43</v>
      </c>
      <c r="O234" s="87"/>
      <c r="P234" s="224">
        <f>O234*H234</f>
        <v>0</v>
      </c>
      <c r="Q234" s="224">
        <v>0.0023600000000000001</v>
      </c>
      <c r="R234" s="224">
        <f>Q234*H234</f>
        <v>0.0094400000000000005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186</v>
      </c>
      <c r="AT234" s="226" t="s">
        <v>268</v>
      </c>
      <c r="AU234" s="226" t="s">
        <v>81</v>
      </c>
      <c r="AY234" s="20" t="s">
        <v>133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79</v>
      </c>
      <c r="BK234" s="227">
        <f>ROUND(I234*H234,2)</f>
        <v>0</v>
      </c>
      <c r="BL234" s="20" t="s">
        <v>140</v>
      </c>
      <c r="BM234" s="226" t="s">
        <v>726</v>
      </c>
    </row>
    <row r="235" s="2" customFormat="1" ht="44.25" customHeight="1">
      <c r="A235" s="41"/>
      <c r="B235" s="42"/>
      <c r="C235" s="215" t="s">
        <v>378</v>
      </c>
      <c r="D235" s="266" t="s">
        <v>135</v>
      </c>
      <c r="E235" s="216" t="s">
        <v>727</v>
      </c>
      <c r="F235" s="217" t="s">
        <v>728</v>
      </c>
      <c r="G235" s="218" t="s">
        <v>366</v>
      </c>
      <c r="H235" s="219">
        <v>1</v>
      </c>
      <c r="I235" s="220"/>
      <c r="J235" s="221">
        <f>ROUND(I235*H235,2)</f>
        <v>0</v>
      </c>
      <c r="K235" s="217" t="s">
        <v>149</v>
      </c>
      <c r="L235" s="47"/>
      <c r="M235" s="222" t="s">
        <v>19</v>
      </c>
      <c r="N235" s="223" t="s">
        <v>43</v>
      </c>
      <c r="O235" s="87"/>
      <c r="P235" s="224">
        <f>O235*H235</f>
        <v>0</v>
      </c>
      <c r="Q235" s="224">
        <v>0.00073999999999999999</v>
      </c>
      <c r="R235" s="224">
        <f>Q235*H235</f>
        <v>0.00073999999999999999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140</v>
      </c>
      <c r="AT235" s="226" t="s">
        <v>135</v>
      </c>
      <c r="AU235" s="226" t="s">
        <v>81</v>
      </c>
      <c r="AY235" s="20" t="s">
        <v>133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79</v>
      </c>
      <c r="BK235" s="227">
        <f>ROUND(I235*H235,2)</f>
        <v>0</v>
      </c>
      <c r="BL235" s="20" t="s">
        <v>140</v>
      </c>
      <c r="BM235" s="226" t="s">
        <v>729</v>
      </c>
    </row>
    <row r="236" s="2" customFormat="1">
      <c r="A236" s="41"/>
      <c r="B236" s="42"/>
      <c r="C236" s="43"/>
      <c r="D236" s="228" t="s">
        <v>142</v>
      </c>
      <c r="E236" s="43"/>
      <c r="F236" s="229" t="s">
        <v>730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142</v>
      </c>
      <c r="AU236" s="20" t="s">
        <v>81</v>
      </c>
    </row>
    <row r="237" s="13" customFormat="1">
      <c r="A237" s="13"/>
      <c r="B237" s="233"/>
      <c r="C237" s="234"/>
      <c r="D237" s="235" t="s">
        <v>144</v>
      </c>
      <c r="E237" s="236" t="s">
        <v>19</v>
      </c>
      <c r="F237" s="237" t="s">
        <v>79</v>
      </c>
      <c r="G237" s="234"/>
      <c r="H237" s="238">
        <v>1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144</v>
      </c>
      <c r="AU237" s="244" t="s">
        <v>81</v>
      </c>
      <c r="AV237" s="13" t="s">
        <v>81</v>
      </c>
      <c r="AW237" s="13" t="s">
        <v>33</v>
      </c>
      <c r="AX237" s="13" t="s">
        <v>79</v>
      </c>
      <c r="AY237" s="244" t="s">
        <v>133</v>
      </c>
    </row>
    <row r="238" s="14" customFormat="1">
      <c r="A238" s="14"/>
      <c r="B238" s="245"/>
      <c r="C238" s="246"/>
      <c r="D238" s="235" t="s">
        <v>144</v>
      </c>
      <c r="E238" s="247" t="s">
        <v>19</v>
      </c>
      <c r="F238" s="248" t="s">
        <v>601</v>
      </c>
      <c r="G238" s="246"/>
      <c r="H238" s="247" t="s">
        <v>19</v>
      </c>
      <c r="I238" s="249"/>
      <c r="J238" s="246"/>
      <c r="K238" s="246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144</v>
      </c>
      <c r="AU238" s="254" t="s">
        <v>81</v>
      </c>
      <c r="AV238" s="14" t="s">
        <v>79</v>
      </c>
      <c r="AW238" s="14" t="s">
        <v>33</v>
      </c>
      <c r="AX238" s="14" t="s">
        <v>72</v>
      </c>
      <c r="AY238" s="254" t="s">
        <v>133</v>
      </c>
    </row>
    <row r="239" s="2" customFormat="1" ht="24.15" customHeight="1">
      <c r="A239" s="41"/>
      <c r="B239" s="42"/>
      <c r="C239" s="267" t="s">
        <v>384</v>
      </c>
      <c r="D239" s="277" t="s">
        <v>268</v>
      </c>
      <c r="E239" s="268" t="s">
        <v>731</v>
      </c>
      <c r="F239" s="269" t="s">
        <v>732</v>
      </c>
      <c r="G239" s="270" t="s">
        <v>366</v>
      </c>
      <c r="H239" s="271">
        <v>1</v>
      </c>
      <c r="I239" s="272"/>
      <c r="J239" s="273">
        <f>ROUND(I239*H239,2)</f>
        <v>0</v>
      </c>
      <c r="K239" s="269" t="s">
        <v>149</v>
      </c>
      <c r="L239" s="274"/>
      <c r="M239" s="275" t="s">
        <v>19</v>
      </c>
      <c r="N239" s="276" t="s">
        <v>43</v>
      </c>
      <c r="O239" s="87"/>
      <c r="P239" s="224">
        <f>O239*H239</f>
        <v>0</v>
      </c>
      <c r="Q239" s="224">
        <v>0.01423</v>
      </c>
      <c r="R239" s="224">
        <f>Q239*H239</f>
        <v>0.01423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186</v>
      </c>
      <c r="AT239" s="226" t="s">
        <v>268</v>
      </c>
      <c r="AU239" s="226" t="s">
        <v>81</v>
      </c>
      <c r="AY239" s="20" t="s">
        <v>133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79</v>
      </c>
      <c r="BK239" s="227">
        <f>ROUND(I239*H239,2)</f>
        <v>0</v>
      </c>
      <c r="BL239" s="20" t="s">
        <v>140</v>
      </c>
      <c r="BM239" s="226" t="s">
        <v>733</v>
      </c>
    </row>
    <row r="240" s="13" customFormat="1">
      <c r="A240" s="13"/>
      <c r="B240" s="233"/>
      <c r="C240" s="234"/>
      <c r="D240" s="235" t="s">
        <v>144</v>
      </c>
      <c r="E240" s="236" t="s">
        <v>19</v>
      </c>
      <c r="F240" s="237" t="s">
        <v>79</v>
      </c>
      <c r="G240" s="234"/>
      <c r="H240" s="238">
        <v>1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144</v>
      </c>
      <c r="AU240" s="244" t="s">
        <v>81</v>
      </c>
      <c r="AV240" s="13" t="s">
        <v>81</v>
      </c>
      <c r="AW240" s="13" t="s">
        <v>33</v>
      </c>
      <c r="AX240" s="13" t="s">
        <v>79</v>
      </c>
      <c r="AY240" s="244" t="s">
        <v>133</v>
      </c>
    </row>
    <row r="241" s="2" customFormat="1" ht="24.15" customHeight="1">
      <c r="A241" s="41"/>
      <c r="B241" s="42"/>
      <c r="C241" s="267" t="s">
        <v>388</v>
      </c>
      <c r="D241" s="277" t="s">
        <v>268</v>
      </c>
      <c r="E241" s="268" t="s">
        <v>431</v>
      </c>
      <c r="F241" s="269" t="s">
        <v>432</v>
      </c>
      <c r="G241" s="270" t="s">
        <v>366</v>
      </c>
      <c r="H241" s="271">
        <v>1</v>
      </c>
      <c r="I241" s="272"/>
      <c r="J241" s="273">
        <f>ROUND(I241*H241,2)</f>
        <v>0</v>
      </c>
      <c r="K241" s="269" t="s">
        <v>139</v>
      </c>
      <c r="L241" s="274"/>
      <c r="M241" s="275" t="s">
        <v>19</v>
      </c>
      <c r="N241" s="276" t="s">
        <v>43</v>
      </c>
      <c r="O241" s="87"/>
      <c r="P241" s="224">
        <f>O241*H241</f>
        <v>0</v>
      </c>
      <c r="Q241" s="224">
        <v>0.0042900000000000004</v>
      </c>
      <c r="R241" s="224">
        <f>Q241*H241</f>
        <v>0.0042900000000000004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186</v>
      </c>
      <c r="AT241" s="226" t="s">
        <v>268</v>
      </c>
      <c r="AU241" s="226" t="s">
        <v>81</v>
      </c>
      <c r="AY241" s="20" t="s">
        <v>133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79</v>
      </c>
      <c r="BK241" s="227">
        <f>ROUND(I241*H241,2)</f>
        <v>0</v>
      </c>
      <c r="BL241" s="20" t="s">
        <v>140</v>
      </c>
      <c r="BM241" s="226" t="s">
        <v>734</v>
      </c>
    </row>
    <row r="242" s="2" customFormat="1" ht="24.15" customHeight="1">
      <c r="A242" s="41"/>
      <c r="B242" s="42"/>
      <c r="C242" s="215" t="s">
        <v>392</v>
      </c>
      <c r="D242" s="266" t="s">
        <v>135</v>
      </c>
      <c r="E242" s="216" t="s">
        <v>735</v>
      </c>
      <c r="F242" s="217" t="s">
        <v>736</v>
      </c>
      <c r="G242" s="218" t="s">
        <v>182</v>
      </c>
      <c r="H242" s="219">
        <v>8.5999999999999996</v>
      </c>
      <c r="I242" s="220"/>
      <c r="J242" s="221">
        <f>ROUND(I242*H242,2)</f>
        <v>0</v>
      </c>
      <c r="K242" s="217" t="s">
        <v>149</v>
      </c>
      <c r="L242" s="47"/>
      <c r="M242" s="222" t="s">
        <v>19</v>
      </c>
      <c r="N242" s="223" t="s">
        <v>43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140</v>
      </c>
      <c r="AT242" s="226" t="s">
        <v>135</v>
      </c>
      <c r="AU242" s="226" t="s">
        <v>81</v>
      </c>
      <c r="AY242" s="20" t="s">
        <v>133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79</v>
      </c>
      <c r="BK242" s="227">
        <f>ROUND(I242*H242,2)</f>
        <v>0</v>
      </c>
      <c r="BL242" s="20" t="s">
        <v>140</v>
      </c>
      <c r="BM242" s="226" t="s">
        <v>737</v>
      </c>
    </row>
    <row r="243" s="2" customFormat="1">
      <c r="A243" s="41"/>
      <c r="B243" s="42"/>
      <c r="C243" s="43"/>
      <c r="D243" s="228" t="s">
        <v>142</v>
      </c>
      <c r="E243" s="43"/>
      <c r="F243" s="229" t="s">
        <v>738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142</v>
      </c>
      <c r="AU243" s="20" t="s">
        <v>81</v>
      </c>
    </row>
    <row r="244" s="13" customFormat="1">
      <c r="A244" s="13"/>
      <c r="B244" s="233"/>
      <c r="C244" s="234"/>
      <c r="D244" s="235" t="s">
        <v>144</v>
      </c>
      <c r="E244" s="236" t="s">
        <v>19</v>
      </c>
      <c r="F244" s="237" t="s">
        <v>739</v>
      </c>
      <c r="G244" s="234"/>
      <c r="H244" s="238">
        <v>8.5999999999999996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144</v>
      </c>
      <c r="AU244" s="244" t="s">
        <v>81</v>
      </c>
      <c r="AV244" s="13" t="s">
        <v>81</v>
      </c>
      <c r="AW244" s="13" t="s">
        <v>33</v>
      </c>
      <c r="AX244" s="13" t="s">
        <v>79</v>
      </c>
      <c r="AY244" s="244" t="s">
        <v>133</v>
      </c>
    </row>
    <row r="245" s="14" customFormat="1">
      <c r="A245" s="14"/>
      <c r="B245" s="245"/>
      <c r="C245" s="246"/>
      <c r="D245" s="235" t="s">
        <v>144</v>
      </c>
      <c r="E245" s="247" t="s">
        <v>19</v>
      </c>
      <c r="F245" s="248" t="s">
        <v>601</v>
      </c>
      <c r="G245" s="246"/>
      <c r="H245" s="247" t="s">
        <v>19</v>
      </c>
      <c r="I245" s="249"/>
      <c r="J245" s="246"/>
      <c r="K245" s="246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144</v>
      </c>
      <c r="AU245" s="254" t="s">
        <v>81</v>
      </c>
      <c r="AV245" s="14" t="s">
        <v>79</v>
      </c>
      <c r="AW245" s="14" t="s">
        <v>33</v>
      </c>
      <c r="AX245" s="14" t="s">
        <v>72</v>
      </c>
      <c r="AY245" s="254" t="s">
        <v>133</v>
      </c>
    </row>
    <row r="246" s="2" customFormat="1" ht="16.5" customHeight="1">
      <c r="A246" s="41"/>
      <c r="B246" s="42"/>
      <c r="C246" s="215" t="s">
        <v>397</v>
      </c>
      <c r="D246" s="266" t="s">
        <v>135</v>
      </c>
      <c r="E246" s="216" t="s">
        <v>453</v>
      </c>
      <c r="F246" s="217" t="s">
        <v>454</v>
      </c>
      <c r="G246" s="218" t="s">
        <v>182</v>
      </c>
      <c r="H246" s="219">
        <v>11.4</v>
      </c>
      <c r="I246" s="220"/>
      <c r="J246" s="221">
        <f>ROUND(I246*H246,2)</f>
        <v>0</v>
      </c>
      <c r="K246" s="217" t="s">
        <v>149</v>
      </c>
      <c r="L246" s="47"/>
      <c r="M246" s="222" t="s">
        <v>19</v>
      </c>
      <c r="N246" s="223" t="s">
        <v>43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140</v>
      </c>
      <c r="AT246" s="226" t="s">
        <v>135</v>
      </c>
      <c r="AU246" s="226" t="s">
        <v>81</v>
      </c>
      <c r="AY246" s="20" t="s">
        <v>133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79</v>
      </c>
      <c r="BK246" s="227">
        <f>ROUND(I246*H246,2)</f>
        <v>0</v>
      </c>
      <c r="BL246" s="20" t="s">
        <v>140</v>
      </c>
      <c r="BM246" s="226" t="s">
        <v>740</v>
      </c>
    </row>
    <row r="247" s="2" customFormat="1">
      <c r="A247" s="41"/>
      <c r="B247" s="42"/>
      <c r="C247" s="43"/>
      <c r="D247" s="228" t="s">
        <v>142</v>
      </c>
      <c r="E247" s="43"/>
      <c r="F247" s="229" t="s">
        <v>741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142</v>
      </c>
      <c r="AU247" s="20" t="s">
        <v>81</v>
      </c>
    </row>
    <row r="248" s="13" customFormat="1">
      <c r="A248" s="13"/>
      <c r="B248" s="233"/>
      <c r="C248" s="234"/>
      <c r="D248" s="235" t="s">
        <v>144</v>
      </c>
      <c r="E248" s="236" t="s">
        <v>19</v>
      </c>
      <c r="F248" s="237" t="s">
        <v>742</v>
      </c>
      <c r="G248" s="234"/>
      <c r="H248" s="238">
        <v>11.4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144</v>
      </c>
      <c r="AU248" s="244" t="s">
        <v>81</v>
      </c>
      <c r="AV248" s="13" t="s">
        <v>81</v>
      </c>
      <c r="AW248" s="13" t="s">
        <v>33</v>
      </c>
      <c r="AX248" s="13" t="s">
        <v>79</v>
      </c>
      <c r="AY248" s="244" t="s">
        <v>133</v>
      </c>
    </row>
    <row r="249" s="14" customFormat="1">
      <c r="A249" s="14"/>
      <c r="B249" s="245"/>
      <c r="C249" s="246"/>
      <c r="D249" s="235" t="s">
        <v>144</v>
      </c>
      <c r="E249" s="247" t="s">
        <v>19</v>
      </c>
      <c r="F249" s="248" t="s">
        <v>601</v>
      </c>
      <c r="G249" s="246"/>
      <c r="H249" s="247" t="s">
        <v>19</v>
      </c>
      <c r="I249" s="249"/>
      <c r="J249" s="246"/>
      <c r="K249" s="246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144</v>
      </c>
      <c r="AU249" s="254" t="s">
        <v>81</v>
      </c>
      <c r="AV249" s="14" t="s">
        <v>79</v>
      </c>
      <c r="AW249" s="14" t="s">
        <v>33</v>
      </c>
      <c r="AX249" s="14" t="s">
        <v>72</v>
      </c>
      <c r="AY249" s="254" t="s">
        <v>133</v>
      </c>
    </row>
    <row r="250" s="2" customFormat="1" ht="24.15" customHeight="1">
      <c r="A250" s="41"/>
      <c r="B250" s="42"/>
      <c r="C250" s="215" t="s">
        <v>402</v>
      </c>
      <c r="D250" s="266" t="s">
        <v>135</v>
      </c>
      <c r="E250" s="216" t="s">
        <v>743</v>
      </c>
      <c r="F250" s="217" t="s">
        <v>744</v>
      </c>
      <c r="G250" s="218" t="s">
        <v>366</v>
      </c>
      <c r="H250" s="219">
        <v>4</v>
      </c>
      <c r="I250" s="220"/>
      <c r="J250" s="221">
        <f>ROUND(I250*H250,2)</f>
        <v>0</v>
      </c>
      <c r="K250" s="217" t="s">
        <v>149</v>
      </c>
      <c r="L250" s="47"/>
      <c r="M250" s="222" t="s">
        <v>19</v>
      </c>
      <c r="N250" s="223" t="s">
        <v>43</v>
      </c>
      <c r="O250" s="87"/>
      <c r="P250" s="224">
        <f>O250*H250</f>
        <v>0</v>
      </c>
      <c r="Q250" s="224">
        <v>0.040000000000000001</v>
      </c>
      <c r="R250" s="224">
        <f>Q250*H250</f>
        <v>0.16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140</v>
      </c>
      <c r="AT250" s="226" t="s">
        <v>135</v>
      </c>
      <c r="AU250" s="226" t="s">
        <v>81</v>
      </c>
      <c r="AY250" s="20" t="s">
        <v>133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79</v>
      </c>
      <c r="BK250" s="227">
        <f>ROUND(I250*H250,2)</f>
        <v>0</v>
      </c>
      <c r="BL250" s="20" t="s">
        <v>140</v>
      </c>
      <c r="BM250" s="226" t="s">
        <v>745</v>
      </c>
    </row>
    <row r="251" s="2" customFormat="1">
      <c r="A251" s="41"/>
      <c r="B251" s="42"/>
      <c r="C251" s="43"/>
      <c r="D251" s="228" t="s">
        <v>142</v>
      </c>
      <c r="E251" s="43"/>
      <c r="F251" s="229" t="s">
        <v>746</v>
      </c>
      <c r="G251" s="43"/>
      <c r="H251" s="43"/>
      <c r="I251" s="230"/>
      <c r="J251" s="43"/>
      <c r="K251" s="43"/>
      <c r="L251" s="47"/>
      <c r="M251" s="231"/>
      <c r="N251" s="23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142</v>
      </c>
      <c r="AU251" s="20" t="s">
        <v>81</v>
      </c>
    </row>
    <row r="252" s="13" customFormat="1">
      <c r="A252" s="13"/>
      <c r="B252" s="233"/>
      <c r="C252" s="234"/>
      <c r="D252" s="235" t="s">
        <v>144</v>
      </c>
      <c r="E252" s="236" t="s">
        <v>19</v>
      </c>
      <c r="F252" s="237" t="s">
        <v>140</v>
      </c>
      <c r="G252" s="234"/>
      <c r="H252" s="238">
        <v>4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144</v>
      </c>
      <c r="AU252" s="244" t="s">
        <v>81</v>
      </c>
      <c r="AV252" s="13" t="s">
        <v>81</v>
      </c>
      <c r="AW252" s="13" t="s">
        <v>33</v>
      </c>
      <c r="AX252" s="13" t="s">
        <v>79</v>
      </c>
      <c r="AY252" s="244" t="s">
        <v>133</v>
      </c>
    </row>
    <row r="253" s="14" customFormat="1">
      <c r="A253" s="14"/>
      <c r="B253" s="245"/>
      <c r="C253" s="246"/>
      <c r="D253" s="235" t="s">
        <v>144</v>
      </c>
      <c r="E253" s="247" t="s">
        <v>19</v>
      </c>
      <c r="F253" s="248" t="s">
        <v>601</v>
      </c>
      <c r="G253" s="246"/>
      <c r="H253" s="247" t="s">
        <v>19</v>
      </c>
      <c r="I253" s="249"/>
      <c r="J253" s="246"/>
      <c r="K253" s="246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144</v>
      </c>
      <c r="AU253" s="254" t="s">
        <v>81</v>
      </c>
      <c r="AV253" s="14" t="s">
        <v>79</v>
      </c>
      <c r="AW253" s="14" t="s">
        <v>33</v>
      </c>
      <c r="AX253" s="14" t="s">
        <v>72</v>
      </c>
      <c r="AY253" s="254" t="s">
        <v>133</v>
      </c>
    </row>
    <row r="254" s="2" customFormat="1" ht="16.5" customHeight="1">
      <c r="A254" s="41"/>
      <c r="B254" s="42"/>
      <c r="C254" s="267" t="s">
        <v>408</v>
      </c>
      <c r="D254" s="277" t="s">
        <v>268</v>
      </c>
      <c r="E254" s="268" t="s">
        <v>747</v>
      </c>
      <c r="F254" s="269" t="s">
        <v>748</v>
      </c>
      <c r="G254" s="270" t="s">
        <v>366</v>
      </c>
      <c r="H254" s="271">
        <v>4</v>
      </c>
      <c r="I254" s="272"/>
      <c r="J254" s="273">
        <f>ROUND(I254*H254,2)</f>
        <v>0</v>
      </c>
      <c r="K254" s="269" t="s">
        <v>149</v>
      </c>
      <c r="L254" s="274"/>
      <c r="M254" s="275" t="s">
        <v>19</v>
      </c>
      <c r="N254" s="276" t="s">
        <v>43</v>
      </c>
      <c r="O254" s="87"/>
      <c r="P254" s="224">
        <f>O254*H254</f>
        <v>0</v>
      </c>
      <c r="Q254" s="224">
        <v>0.0073000000000000001</v>
      </c>
      <c r="R254" s="224">
        <f>Q254*H254</f>
        <v>0.0292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186</v>
      </c>
      <c r="AT254" s="226" t="s">
        <v>268</v>
      </c>
      <c r="AU254" s="226" t="s">
        <v>81</v>
      </c>
      <c r="AY254" s="20" t="s">
        <v>133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79</v>
      </c>
      <c r="BK254" s="227">
        <f>ROUND(I254*H254,2)</f>
        <v>0</v>
      </c>
      <c r="BL254" s="20" t="s">
        <v>140</v>
      </c>
      <c r="BM254" s="226" t="s">
        <v>749</v>
      </c>
    </row>
    <row r="255" s="13" customFormat="1">
      <c r="A255" s="13"/>
      <c r="B255" s="233"/>
      <c r="C255" s="234"/>
      <c r="D255" s="235" t="s">
        <v>144</v>
      </c>
      <c r="E255" s="236" t="s">
        <v>19</v>
      </c>
      <c r="F255" s="237" t="s">
        <v>140</v>
      </c>
      <c r="G255" s="234"/>
      <c r="H255" s="238">
        <v>4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144</v>
      </c>
      <c r="AU255" s="244" t="s">
        <v>81</v>
      </c>
      <c r="AV255" s="13" t="s">
        <v>81</v>
      </c>
      <c r="AW255" s="13" t="s">
        <v>33</v>
      </c>
      <c r="AX255" s="13" t="s">
        <v>79</v>
      </c>
      <c r="AY255" s="244" t="s">
        <v>133</v>
      </c>
    </row>
    <row r="256" s="2" customFormat="1" ht="24.15" customHeight="1">
      <c r="A256" s="41"/>
      <c r="B256" s="42"/>
      <c r="C256" s="267" t="s">
        <v>412</v>
      </c>
      <c r="D256" s="277" t="s">
        <v>268</v>
      </c>
      <c r="E256" s="268" t="s">
        <v>472</v>
      </c>
      <c r="F256" s="269" t="s">
        <v>473</v>
      </c>
      <c r="G256" s="270" t="s">
        <v>366</v>
      </c>
      <c r="H256" s="271">
        <v>4</v>
      </c>
      <c r="I256" s="272"/>
      <c r="J256" s="273">
        <f>ROUND(I256*H256,2)</f>
        <v>0</v>
      </c>
      <c r="K256" s="269" t="s">
        <v>149</v>
      </c>
      <c r="L256" s="274"/>
      <c r="M256" s="275" t="s">
        <v>19</v>
      </c>
      <c r="N256" s="276" t="s">
        <v>43</v>
      </c>
      <c r="O256" s="87"/>
      <c r="P256" s="224">
        <f>O256*H256</f>
        <v>0</v>
      </c>
      <c r="Q256" s="224">
        <v>0.00089999999999999998</v>
      </c>
      <c r="R256" s="224">
        <f>Q256*H256</f>
        <v>0.0035999999999999999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186</v>
      </c>
      <c r="AT256" s="226" t="s">
        <v>268</v>
      </c>
      <c r="AU256" s="226" t="s">
        <v>81</v>
      </c>
      <c r="AY256" s="20" t="s">
        <v>133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79</v>
      </c>
      <c r="BK256" s="227">
        <f>ROUND(I256*H256,2)</f>
        <v>0</v>
      </c>
      <c r="BL256" s="20" t="s">
        <v>140</v>
      </c>
      <c r="BM256" s="226" t="s">
        <v>750</v>
      </c>
    </row>
    <row r="257" s="13" customFormat="1">
      <c r="A257" s="13"/>
      <c r="B257" s="233"/>
      <c r="C257" s="234"/>
      <c r="D257" s="235" t="s">
        <v>144</v>
      </c>
      <c r="E257" s="236" t="s">
        <v>19</v>
      </c>
      <c r="F257" s="237" t="s">
        <v>140</v>
      </c>
      <c r="G257" s="234"/>
      <c r="H257" s="238">
        <v>4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144</v>
      </c>
      <c r="AU257" s="244" t="s">
        <v>81</v>
      </c>
      <c r="AV257" s="13" t="s">
        <v>81</v>
      </c>
      <c r="AW257" s="13" t="s">
        <v>33</v>
      </c>
      <c r="AX257" s="13" t="s">
        <v>79</v>
      </c>
      <c r="AY257" s="244" t="s">
        <v>133</v>
      </c>
    </row>
    <row r="258" s="2" customFormat="1" ht="24.15" customHeight="1">
      <c r="A258" s="41"/>
      <c r="B258" s="42"/>
      <c r="C258" s="215" t="s">
        <v>416</v>
      </c>
      <c r="D258" s="266" t="s">
        <v>135</v>
      </c>
      <c r="E258" s="216" t="s">
        <v>463</v>
      </c>
      <c r="F258" s="217" t="s">
        <v>464</v>
      </c>
      <c r="G258" s="218" t="s">
        <v>366</v>
      </c>
      <c r="H258" s="219">
        <v>1</v>
      </c>
      <c r="I258" s="220"/>
      <c r="J258" s="221">
        <f>ROUND(I258*H258,2)</f>
        <v>0</v>
      </c>
      <c r="K258" s="217" t="s">
        <v>149</v>
      </c>
      <c r="L258" s="47"/>
      <c r="M258" s="222" t="s">
        <v>19</v>
      </c>
      <c r="N258" s="223" t="s">
        <v>43</v>
      </c>
      <c r="O258" s="87"/>
      <c r="P258" s="224">
        <f>O258*H258</f>
        <v>0</v>
      </c>
      <c r="Q258" s="224">
        <v>0.040000000000000001</v>
      </c>
      <c r="R258" s="224">
        <f>Q258*H258</f>
        <v>0.040000000000000001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140</v>
      </c>
      <c r="AT258" s="226" t="s">
        <v>135</v>
      </c>
      <c r="AU258" s="226" t="s">
        <v>81</v>
      </c>
      <c r="AY258" s="20" t="s">
        <v>133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79</v>
      </c>
      <c r="BK258" s="227">
        <f>ROUND(I258*H258,2)</f>
        <v>0</v>
      </c>
      <c r="BL258" s="20" t="s">
        <v>140</v>
      </c>
      <c r="BM258" s="226" t="s">
        <v>751</v>
      </c>
    </row>
    <row r="259" s="2" customFormat="1">
      <c r="A259" s="41"/>
      <c r="B259" s="42"/>
      <c r="C259" s="43"/>
      <c r="D259" s="228" t="s">
        <v>142</v>
      </c>
      <c r="E259" s="43"/>
      <c r="F259" s="229" t="s">
        <v>466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142</v>
      </c>
      <c r="AU259" s="20" t="s">
        <v>81</v>
      </c>
    </row>
    <row r="260" s="13" customFormat="1">
      <c r="A260" s="13"/>
      <c r="B260" s="233"/>
      <c r="C260" s="234"/>
      <c r="D260" s="235" t="s">
        <v>144</v>
      </c>
      <c r="E260" s="236" t="s">
        <v>19</v>
      </c>
      <c r="F260" s="237" t="s">
        <v>79</v>
      </c>
      <c r="G260" s="234"/>
      <c r="H260" s="238">
        <v>1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144</v>
      </c>
      <c r="AU260" s="244" t="s">
        <v>81</v>
      </c>
      <c r="AV260" s="13" t="s">
        <v>81</v>
      </c>
      <c r="AW260" s="13" t="s">
        <v>33</v>
      </c>
      <c r="AX260" s="13" t="s">
        <v>79</v>
      </c>
      <c r="AY260" s="244" t="s">
        <v>133</v>
      </c>
    </row>
    <row r="261" s="14" customFormat="1">
      <c r="A261" s="14"/>
      <c r="B261" s="245"/>
      <c r="C261" s="246"/>
      <c r="D261" s="235" t="s">
        <v>144</v>
      </c>
      <c r="E261" s="247" t="s">
        <v>19</v>
      </c>
      <c r="F261" s="248" t="s">
        <v>601</v>
      </c>
      <c r="G261" s="246"/>
      <c r="H261" s="247" t="s">
        <v>19</v>
      </c>
      <c r="I261" s="249"/>
      <c r="J261" s="246"/>
      <c r="K261" s="246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144</v>
      </c>
      <c r="AU261" s="254" t="s">
        <v>81</v>
      </c>
      <c r="AV261" s="14" t="s">
        <v>79</v>
      </c>
      <c r="AW261" s="14" t="s">
        <v>33</v>
      </c>
      <c r="AX261" s="14" t="s">
        <v>72</v>
      </c>
      <c r="AY261" s="254" t="s">
        <v>133</v>
      </c>
    </row>
    <row r="262" s="2" customFormat="1" ht="16.5" customHeight="1">
      <c r="A262" s="41"/>
      <c r="B262" s="42"/>
      <c r="C262" s="267" t="s">
        <v>420</v>
      </c>
      <c r="D262" s="277" t="s">
        <v>268</v>
      </c>
      <c r="E262" s="268" t="s">
        <v>468</v>
      </c>
      <c r="F262" s="269" t="s">
        <v>469</v>
      </c>
      <c r="G262" s="270" t="s">
        <v>366</v>
      </c>
      <c r="H262" s="271">
        <v>1</v>
      </c>
      <c r="I262" s="272"/>
      <c r="J262" s="273">
        <f>ROUND(I262*H262,2)</f>
        <v>0</v>
      </c>
      <c r="K262" s="269" t="s">
        <v>149</v>
      </c>
      <c r="L262" s="274"/>
      <c r="M262" s="275" t="s">
        <v>19</v>
      </c>
      <c r="N262" s="276" t="s">
        <v>43</v>
      </c>
      <c r="O262" s="87"/>
      <c r="P262" s="224">
        <f>O262*H262</f>
        <v>0</v>
      </c>
      <c r="Q262" s="224">
        <v>0.012</v>
      </c>
      <c r="R262" s="224">
        <f>Q262*H262</f>
        <v>0.012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186</v>
      </c>
      <c r="AT262" s="226" t="s">
        <v>268</v>
      </c>
      <c r="AU262" s="226" t="s">
        <v>81</v>
      </c>
      <c r="AY262" s="20" t="s">
        <v>133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79</v>
      </c>
      <c r="BK262" s="227">
        <f>ROUND(I262*H262,2)</f>
        <v>0</v>
      </c>
      <c r="BL262" s="20" t="s">
        <v>140</v>
      </c>
      <c r="BM262" s="226" t="s">
        <v>752</v>
      </c>
    </row>
    <row r="263" s="13" customFormat="1">
      <c r="A263" s="13"/>
      <c r="B263" s="233"/>
      <c r="C263" s="234"/>
      <c r="D263" s="235" t="s">
        <v>144</v>
      </c>
      <c r="E263" s="236" t="s">
        <v>19</v>
      </c>
      <c r="F263" s="237" t="s">
        <v>79</v>
      </c>
      <c r="G263" s="234"/>
      <c r="H263" s="238">
        <v>1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144</v>
      </c>
      <c r="AU263" s="244" t="s">
        <v>81</v>
      </c>
      <c r="AV263" s="13" t="s">
        <v>81</v>
      </c>
      <c r="AW263" s="13" t="s">
        <v>33</v>
      </c>
      <c r="AX263" s="13" t="s">
        <v>79</v>
      </c>
      <c r="AY263" s="244" t="s">
        <v>133</v>
      </c>
    </row>
    <row r="264" s="14" customFormat="1">
      <c r="A264" s="14"/>
      <c r="B264" s="245"/>
      <c r="C264" s="246"/>
      <c r="D264" s="235" t="s">
        <v>144</v>
      </c>
      <c r="E264" s="247" t="s">
        <v>19</v>
      </c>
      <c r="F264" s="248" t="s">
        <v>601</v>
      </c>
      <c r="G264" s="246"/>
      <c r="H264" s="247" t="s">
        <v>19</v>
      </c>
      <c r="I264" s="249"/>
      <c r="J264" s="246"/>
      <c r="K264" s="246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144</v>
      </c>
      <c r="AU264" s="254" t="s">
        <v>81</v>
      </c>
      <c r="AV264" s="14" t="s">
        <v>79</v>
      </c>
      <c r="AW264" s="14" t="s">
        <v>33</v>
      </c>
      <c r="AX264" s="14" t="s">
        <v>72</v>
      </c>
      <c r="AY264" s="254" t="s">
        <v>133</v>
      </c>
    </row>
    <row r="265" s="2" customFormat="1" ht="24.15" customHeight="1">
      <c r="A265" s="41"/>
      <c r="B265" s="42"/>
      <c r="C265" s="267" t="s">
        <v>426</v>
      </c>
      <c r="D265" s="277" t="s">
        <v>268</v>
      </c>
      <c r="E265" s="268" t="s">
        <v>472</v>
      </c>
      <c r="F265" s="269" t="s">
        <v>473</v>
      </c>
      <c r="G265" s="270" t="s">
        <v>366</v>
      </c>
      <c r="H265" s="271">
        <v>1</v>
      </c>
      <c r="I265" s="272"/>
      <c r="J265" s="273">
        <f>ROUND(I265*H265,2)</f>
        <v>0</v>
      </c>
      <c r="K265" s="269" t="s">
        <v>149</v>
      </c>
      <c r="L265" s="274"/>
      <c r="M265" s="275" t="s">
        <v>19</v>
      </c>
      <c r="N265" s="276" t="s">
        <v>43</v>
      </c>
      <c r="O265" s="87"/>
      <c r="P265" s="224">
        <f>O265*H265</f>
        <v>0</v>
      </c>
      <c r="Q265" s="224">
        <v>0.00089999999999999998</v>
      </c>
      <c r="R265" s="224">
        <f>Q265*H265</f>
        <v>0.00089999999999999998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186</v>
      </c>
      <c r="AT265" s="226" t="s">
        <v>268</v>
      </c>
      <c r="AU265" s="226" t="s">
        <v>81</v>
      </c>
      <c r="AY265" s="20" t="s">
        <v>133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79</v>
      </c>
      <c r="BK265" s="227">
        <f>ROUND(I265*H265,2)</f>
        <v>0</v>
      </c>
      <c r="BL265" s="20" t="s">
        <v>140</v>
      </c>
      <c r="BM265" s="226" t="s">
        <v>753</v>
      </c>
    </row>
    <row r="266" s="13" customFormat="1">
      <c r="A266" s="13"/>
      <c r="B266" s="233"/>
      <c r="C266" s="234"/>
      <c r="D266" s="235" t="s">
        <v>144</v>
      </c>
      <c r="E266" s="236" t="s">
        <v>19</v>
      </c>
      <c r="F266" s="237" t="s">
        <v>79</v>
      </c>
      <c r="G266" s="234"/>
      <c r="H266" s="238">
        <v>1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144</v>
      </c>
      <c r="AU266" s="244" t="s">
        <v>81</v>
      </c>
      <c r="AV266" s="13" t="s">
        <v>81</v>
      </c>
      <c r="AW266" s="13" t="s">
        <v>33</v>
      </c>
      <c r="AX266" s="13" t="s">
        <v>79</v>
      </c>
      <c r="AY266" s="244" t="s">
        <v>133</v>
      </c>
    </row>
    <row r="267" s="14" customFormat="1">
      <c r="A267" s="14"/>
      <c r="B267" s="245"/>
      <c r="C267" s="246"/>
      <c r="D267" s="235" t="s">
        <v>144</v>
      </c>
      <c r="E267" s="247" t="s">
        <v>19</v>
      </c>
      <c r="F267" s="248" t="s">
        <v>601</v>
      </c>
      <c r="G267" s="246"/>
      <c r="H267" s="247" t="s">
        <v>19</v>
      </c>
      <c r="I267" s="249"/>
      <c r="J267" s="246"/>
      <c r="K267" s="246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144</v>
      </c>
      <c r="AU267" s="254" t="s">
        <v>81</v>
      </c>
      <c r="AV267" s="14" t="s">
        <v>79</v>
      </c>
      <c r="AW267" s="14" t="s">
        <v>33</v>
      </c>
      <c r="AX267" s="14" t="s">
        <v>72</v>
      </c>
      <c r="AY267" s="254" t="s">
        <v>133</v>
      </c>
    </row>
    <row r="268" s="2" customFormat="1" ht="33" customHeight="1">
      <c r="A268" s="41"/>
      <c r="B268" s="42"/>
      <c r="C268" s="215" t="s">
        <v>430</v>
      </c>
      <c r="D268" s="266" t="s">
        <v>135</v>
      </c>
      <c r="E268" s="216" t="s">
        <v>489</v>
      </c>
      <c r="F268" s="217" t="s">
        <v>490</v>
      </c>
      <c r="G268" s="218" t="s">
        <v>366</v>
      </c>
      <c r="H268" s="219">
        <v>4</v>
      </c>
      <c r="I268" s="220"/>
      <c r="J268" s="221">
        <f>ROUND(I268*H268,2)</f>
        <v>0</v>
      </c>
      <c r="K268" s="217" t="s">
        <v>149</v>
      </c>
      <c r="L268" s="47"/>
      <c r="M268" s="222" t="s">
        <v>19</v>
      </c>
      <c r="N268" s="223" t="s">
        <v>43</v>
      </c>
      <c r="O268" s="87"/>
      <c r="P268" s="224">
        <f>O268*H268</f>
        <v>0</v>
      </c>
      <c r="Q268" s="224">
        <v>0.00016000000000000001</v>
      </c>
      <c r="R268" s="224">
        <f>Q268*H268</f>
        <v>0.00064000000000000005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140</v>
      </c>
      <c r="AT268" s="226" t="s">
        <v>135</v>
      </c>
      <c r="AU268" s="226" t="s">
        <v>81</v>
      </c>
      <c r="AY268" s="20" t="s">
        <v>133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79</v>
      </c>
      <c r="BK268" s="227">
        <f>ROUND(I268*H268,2)</f>
        <v>0</v>
      </c>
      <c r="BL268" s="20" t="s">
        <v>140</v>
      </c>
      <c r="BM268" s="226" t="s">
        <v>754</v>
      </c>
    </row>
    <row r="269" s="2" customFormat="1">
      <c r="A269" s="41"/>
      <c r="B269" s="42"/>
      <c r="C269" s="43"/>
      <c r="D269" s="228" t="s">
        <v>142</v>
      </c>
      <c r="E269" s="43"/>
      <c r="F269" s="229" t="s">
        <v>492</v>
      </c>
      <c r="G269" s="43"/>
      <c r="H269" s="43"/>
      <c r="I269" s="230"/>
      <c r="J269" s="43"/>
      <c r="K269" s="43"/>
      <c r="L269" s="47"/>
      <c r="M269" s="231"/>
      <c r="N269" s="232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142</v>
      </c>
      <c r="AU269" s="20" t="s">
        <v>81</v>
      </c>
    </row>
    <row r="270" s="13" customFormat="1">
      <c r="A270" s="13"/>
      <c r="B270" s="233"/>
      <c r="C270" s="234"/>
      <c r="D270" s="235" t="s">
        <v>144</v>
      </c>
      <c r="E270" s="236" t="s">
        <v>19</v>
      </c>
      <c r="F270" s="237" t="s">
        <v>140</v>
      </c>
      <c r="G270" s="234"/>
      <c r="H270" s="238">
        <v>4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144</v>
      </c>
      <c r="AU270" s="244" t="s">
        <v>81</v>
      </c>
      <c r="AV270" s="13" t="s">
        <v>81</v>
      </c>
      <c r="AW270" s="13" t="s">
        <v>33</v>
      </c>
      <c r="AX270" s="13" t="s">
        <v>79</v>
      </c>
      <c r="AY270" s="244" t="s">
        <v>133</v>
      </c>
    </row>
    <row r="271" s="14" customFormat="1">
      <c r="A271" s="14"/>
      <c r="B271" s="245"/>
      <c r="C271" s="246"/>
      <c r="D271" s="235" t="s">
        <v>144</v>
      </c>
      <c r="E271" s="247" t="s">
        <v>19</v>
      </c>
      <c r="F271" s="248" t="s">
        <v>601</v>
      </c>
      <c r="G271" s="246"/>
      <c r="H271" s="247" t="s">
        <v>19</v>
      </c>
      <c r="I271" s="249"/>
      <c r="J271" s="246"/>
      <c r="K271" s="246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144</v>
      </c>
      <c r="AU271" s="254" t="s">
        <v>81</v>
      </c>
      <c r="AV271" s="14" t="s">
        <v>79</v>
      </c>
      <c r="AW271" s="14" t="s">
        <v>33</v>
      </c>
      <c r="AX271" s="14" t="s">
        <v>72</v>
      </c>
      <c r="AY271" s="254" t="s">
        <v>133</v>
      </c>
    </row>
    <row r="272" s="2" customFormat="1" ht="16.5" customHeight="1">
      <c r="A272" s="41"/>
      <c r="B272" s="42"/>
      <c r="C272" s="215" t="s">
        <v>434</v>
      </c>
      <c r="D272" s="266" t="s">
        <v>135</v>
      </c>
      <c r="E272" s="216" t="s">
        <v>494</v>
      </c>
      <c r="F272" s="217" t="s">
        <v>495</v>
      </c>
      <c r="G272" s="218" t="s">
        <v>182</v>
      </c>
      <c r="H272" s="219">
        <v>21.399999999999999</v>
      </c>
      <c r="I272" s="220"/>
      <c r="J272" s="221">
        <f>ROUND(I272*H272,2)</f>
        <v>0</v>
      </c>
      <c r="K272" s="217" t="s">
        <v>149</v>
      </c>
      <c r="L272" s="47"/>
      <c r="M272" s="222" t="s">
        <v>19</v>
      </c>
      <c r="N272" s="223" t="s">
        <v>43</v>
      </c>
      <c r="O272" s="87"/>
      <c r="P272" s="224">
        <f>O272*H272</f>
        <v>0</v>
      </c>
      <c r="Q272" s="224">
        <v>0.00019000000000000001</v>
      </c>
      <c r="R272" s="224">
        <f>Q272*H272</f>
        <v>0.0040660000000000002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140</v>
      </c>
      <c r="AT272" s="226" t="s">
        <v>135</v>
      </c>
      <c r="AU272" s="226" t="s">
        <v>81</v>
      </c>
      <c r="AY272" s="20" t="s">
        <v>133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79</v>
      </c>
      <c r="BK272" s="227">
        <f>ROUND(I272*H272,2)</f>
        <v>0</v>
      </c>
      <c r="BL272" s="20" t="s">
        <v>140</v>
      </c>
      <c r="BM272" s="226" t="s">
        <v>755</v>
      </c>
    </row>
    <row r="273" s="2" customFormat="1">
      <c r="A273" s="41"/>
      <c r="B273" s="42"/>
      <c r="C273" s="43"/>
      <c r="D273" s="228" t="s">
        <v>142</v>
      </c>
      <c r="E273" s="43"/>
      <c r="F273" s="229" t="s">
        <v>497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142</v>
      </c>
      <c r="AU273" s="20" t="s">
        <v>81</v>
      </c>
    </row>
    <row r="274" s="13" customFormat="1">
      <c r="A274" s="13"/>
      <c r="B274" s="233"/>
      <c r="C274" s="234"/>
      <c r="D274" s="235" t="s">
        <v>144</v>
      </c>
      <c r="E274" s="236" t="s">
        <v>19</v>
      </c>
      <c r="F274" s="237" t="s">
        <v>756</v>
      </c>
      <c r="G274" s="234"/>
      <c r="H274" s="238">
        <v>21.399999999999999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144</v>
      </c>
      <c r="AU274" s="244" t="s">
        <v>81</v>
      </c>
      <c r="AV274" s="13" t="s">
        <v>81</v>
      </c>
      <c r="AW274" s="13" t="s">
        <v>33</v>
      </c>
      <c r="AX274" s="13" t="s">
        <v>79</v>
      </c>
      <c r="AY274" s="244" t="s">
        <v>133</v>
      </c>
    </row>
    <row r="275" s="14" customFormat="1">
      <c r="A275" s="14"/>
      <c r="B275" s="245"/>
      <c r="C275" s="246"/>
      <c r="D275" s="235" t="s">
        <v>144</v>
      </c>
      <c r="E275" s="247" t="s">
        <v>19</v>
      </c>
      <c r="F275" s="248" t="s">
        <v>601</v>
      </c>
      <c r="G275" s="246"/>
      <c r="H275" s="247" t="s">
        <v>19</v>
      </c>
      <c r="I275" s="249"/>
      <c r="J275" s="246"/>
      <c r="K275" s="246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144</v>
      </c>
      <c r="AU275" s="254" t="s">
        <v>81</v>
      </c>
      <c r="AV275" s="14" t="s">
        <v>79</v>
      </c>
      <c r="AW275" s="14" t="s">
        <v>33</v>
      </c>
      <c r="AX275" s="14" t="s">
        <v>72</v>
      </c>
      <c r="AY275" s="254" t="s">
        <v>133</v>
      </c>
    </row>
    <row r="276" s="2" customFormat="1" ht="24.15" customHeight="1">
      <c r="A276" s="41"/>
      <c r="B276" s="42"/>
      <c r="C276" s="215" t="s">
        <v>439</v>
      </c>
      <c r="D276" s="266" t="s">
        <v>135</v>
      </c>
      <c r="E276" s="216" t="s">
        <v>500</v>
      </c>
      <c r="F276" s="217" t="s">
        <v>501</v>
      </c>
      <c r="G276" s="218" t="s">
        <v>182</v>
      </c>
      <c r="H276" s="219">
        <v>11.4</v>
      </c>
      <c r="I276" s="220"/>
      <c r="J276" s="221">
        <f>ROUND(I276*H276,2)</f>
        <v>0</v>
      </c>
      <c r="K276" s="217" t="s">
        <v>149</v>
      </c>
      <c r="L276" s="47"/>
      <c r="M276" s="222" t="s">
        <v>19</v>
      </c>
      <c r="N276" s="223" t="s">
        <v>43</v>
      </c>
      <c r="O276" s="87"/>
      <c r="P276" s="224">
        <f>O276*H276</f>
        <v>0</v>
      </c>
      <c r="Q276" s="224">
        <v>6.9999999999999994E-05</v>
      </c>
      <c r="R276" s="224">
        <f>Q276*H276</f>
        <v>0.00079799999999999999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140</v>
      </c>
      <c r="AT276" s="226" t="s">
        <v>135</v>
      </c>
      <c r="AU276" s="226" t="s">
        <v>81</v>
      </c>
      <c r="AY276" s="20" t="s">
        <v>133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79</v>
      </c>
      <c r="BK276" s="227">
        <f>ROUND(I276*H276,2)</f>
        <v>0</v>
      </c>
      <c r="BL276" s="20" t="s">
        <v>140</v>
      </c>
      <c r="BM276" s="226" t="s">
        <v>757</v>
      </c>
    </row>
    <row r="277" s="2" customFormat="1">
      <c r="A277" s="41"/>
      <c r="B277" s="42"/>
      <c r="C277" s="43"/>
      <c r="D277" s="228" t="s">
        <v>142</v>
      </c>
      <c r="E277" s="43"/>
      <c r="F277" s="229" t="s">
        <v>503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142</v>
      </c>
      <c r="AU277" s="20" t="s">
        <v>81</v>
      </c>
    </row>
    <row r="278" s="13" customFormat="1">
      <c r="A278" s="13"/>
      <c r="B278" s="233"/>
      <c r="C278" s="234"/>
      <c r="D278" s="235" t="s">
        <v>144</v>
      </c>
      <c r="E278" s="236" t="s">
        <v>19</v>
      </c>
      <c r="F278" s="237" t="s">
        <v>742</v>
      </c>
      <c r="G278" s="234"/>
      <c r="H278" s="238">
        <v>11.4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144</v>
      </c>
      <c r="AU278" s="244" t="s">
        <v>81</v>
      </c>
      <c r="AV278" s="13" t="s">
        <v>81</v>
      </c>
      <c r="AW278" s="13" t="s">
        <v>33</v>
      </c>
      <c r="AX278" s="13" t="s">
        <v>79</v>
      </c>
      <c r="AY278" s="244" t="s">
        <v>133</v>
      </c>
    </row>
    <row r="279" s="14" customFormat="1">
      <c r="A279" s="14"/>
      <c r="B279" s="245"/>
      <c r="C279" s="246"/>
      <c r="D279" s="235" t="s">
        <v>144</v>
      </c>
      <c r="E279" s="247" t="s">
        <v>19</v>
      </c>
      <c r="F279" s="248" t="s">
        <v>601</v>
      </c>
      <c r="G279" s="246"/>
      <c r="H279" s="247" t="s">
        <v>19</v>
      </c>
      <c r="I279" s="249"/>
      <c r="J279" s="246"/>
      <c r="K279" s="246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144</v>
      </c>
      <c r="AU279" s="254" t="s">
        <v>81</v>
      </c>
      <c r="AV279" s="14" t="s">
        <v>79</v>
      </c>
      <c r="AW279" s="14" t="s">
        <v>33</v>
      </c>
      <c r="AX279" s="14" t="s">
        <v>72</v>
      </c>
      <c r="AY279" s="254" t="s">
        <v>133</v>
      </c>
    </row>
    <row r="280" s="2" customFormat="1" ht="21.75" customHeight="1">
      <c r="A280" s="41"/>
      <c r="B280" s="42"/>
      <c r="C280" s="215" t="s">
        <v>443</v>
      </c>
      <c r="D280" s="266" t="s">
        <v>135</v>
      </c>
      <c r="E280" s="216" t="s">
        <v>506</v>
      </c>
      <c r="F280" s="217" t="s">
        <v>507</v>
      </c>
      <c r="G280" s="218" t="s">
        <v>508</v>
      </c>
      <c r="H280" s="219">
        <v>1</v>
      </c>
      <c r="I280" s="220"/>
      <c r="J280" s="221">
        <f>ROUND(I280*H280,2)</f>
        <v>0</v>
      </c>
      <c r="K280" s="217" t="s">
        <v>19</v>
      </c>
      <c r="L280" s="47"/>
      <c r="M280" s="222" t="s">
        <v>19</v>
      </c>
      <c r="N280" s="223" t="s">
        <v>43</v>
      </c>
      <c r="O280" s="87"/>
      <c r="P280" s="224">
        <f>O280*H280</f>
        <v>0</v>
      </c>
      <c r="Q280" s="224">
        <v>0.02</v>
      </c>
      <c r="R280" s="224">
        <f>Q280*H280</f>
        <v>0.02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140</v>
      </c>
      <c r="AT280" s="226" t="s">
        <v>135</v>
      </c>
      <c r="AU280" s="226" t="s">
        <v>81</v>
      </c>
      <c r="AY280" s="20" t="s">
        <v>133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79</v>
      </c>
      <c r="BK280" s="227">
        <f>ROUND(I280*H280,2)</f>
        <v>0</v>
      </c>
      <c r="BL280" s="20" t="s">
        <v>140</v>
      </c>
      <c r="BM280" s="226" t="s">
        <v>758</v>
      </c>
    </row>
    <row r="281" s="14" customFormat="1">
      <c r="A281" s="14"/>
      <c r="B281" s="245"/>
      <c r="C281" s="246"/>
      <c r="D281" s="235" t="s">
        <v>144</v>
      </c>
      <c r="E281" s="247" t="s">
        <v>19</v>
      </c>
      <c r="F281" s="248" t="s">
        <v>510</v>
      </c>
      <c r="G281" s="246"/>
      <c r="H281" s="247" t="s">
        <v>19</v>
      </c>
      <c r="I281" s="249"/>
      <c r="J281" s="246"/>
      <c r="K281" s="246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144</v>
      </c>
      <c r="AU281" s="254" t="s">
        <v>81</v>
      </c>
      <c r="AV281" s="14" t="s">
        <v>79</v>
      </c>
      <c r="AW281" s="14" t="s">
        <v>33</v>
      </c>
      <c r="AX281" s="14" t="s">
        <v>72</v>
      </c>
      <c r="AY281" s="254" t="s">
        <v>133</v>
      </c>
    </row>
    <row r="282" s="13" customFormat="1">
      <c r="A282" s="13"/>
      <c r="B282" s="233"/>
      <c r="C282" s="234"/>
      <c r="D282" s="235" t="s">
        <v>144</v>
      </c>
      <c r="E282" s="236" t="s">
        <v>19</v>
      </c>
      <c r="F282" s="237" t="s">
        <v>79</v>
      </c>
      <c r="G282" s="234"/>
      <c r="H282" s="238">
        <v>1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144</v>
      </c>
      <c r="AU282" s="244" t="s">
        <v>81</v>
      </c>
      <c r="AV282" s="13" t="s">
        <v>81</v>
      </c>
      <c r="AW282" s="13" t="s">
        <v>33</v>
      </c>
      <c r="AX282" s="13" t="s">
        <v>72</v>
      </c>
      <c r="AY282" s="244" t="s">
        <v>133</v>
      </c>
    </row>
    <row r="283" s="15" customFormat="1">
      <c r="A283" s="15"/>
      <c r="B283" s="255"/>
      <c r="C283" s="256"/>
      <c r="D283" s="235" t="s">
        <v>144</v>
      </c>
      <c r="E283" s="257" t="s">
        <v>19</v>
      </c>
      <c r="F283" s="258" t="s">
        <v>165</v>
      </c>
      <c r="G283" s="256"/>
      <c r="H283" s="259">
        <v>1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5" t="s">
        <v>144</v>
      </c>
      <c r="AU283" s="265" t="s">
        <v>81</v>
      </c>
      <c r="AV283" s="15" t="s">
        <v>140</v>
      </c>
      <c r="AW283" s="15" t="s">
        <v>33</v>
      </c>
      <c r="AX283" s="15" t="s">
        <v>79</v>
      </c>
      <c r="AY283" s="265" t="s">
        <v>133</v>
      </c>
    </row>
    <row r="284" s="12" customFormat="1" ht="22.8" customHeight="1">
      <c r="A284" s="12"/>
      <c r="B284" s="199"/>
      <c r="C284" s="200"/>
      <c r="D284" s="201" t="s">
        <v>71</v>
      </c>
      <c r="E284" s="213" t="s">
        <v>191</v>
      </c>
      <c r="F284" s="213" t="s">
        <v>511</v>
      </c>
      <c r="G284" s="200"/>
      <c r="H284" s="200"/>
      <c r="I284" s="203"/>
      <c r="J284" s="214">
        <f>BK284</f>
        <v>0</v>
      </c>
      <c r="K284" s="200"/>
      <c r="L284" s="205"/>
      <c r="M284" s="206"/>
      <c r="N284" s="207"/>
      <c r="O284" s="207"/>
      <c r="P284" s="208">
        <f>SUM(P285:P292)</f>
        <v>0</v>
      </c>
      <c r="Q284" s="207"/>
      <c r="R284" s="208">
        <f>SUM(R285:R292)</f>
        <v>0</v>
      </c>
      <c r="S284" s="207"/>
      <c r="T284" s="209">
        <f>SUM(T285:T292)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0" t="s">
        <v>79</v>
      </c>
      <c r="AT284" s="211" t="s">
        <v>71</v>
      </c>
      <c r="AU284" s="211" t="s">
        <v>79</v>
      </c>
      <c r="AY284" s="210" t="s">
        <v>133</v>
      </c>
      <c r="BK284" s="212">
        <f>SUM(BK285:BK292)</f>
        <v>0</v>
      </c>
    </row>
    <row r="285" s="2" customFormat="1" ht="24.15" customHeight="1">
      <c r="A285" s="41"/>
      <c r="B285" s="42"/>
      <c r="C285" s="215" t="s">
        <v>448</v>
      </c>
      <c r="D285" s="215" t="s">
        <v>135</v>
      </c>
      <c r="E285" s="216" t="s">
        <v>540</v>
      </c>
      <c r="F285" s="217" t="s">
        <v>541</v>
      </c>
      <c r="G285" s="218" t="s">
        <v>182</v>
      </c>
      <c r="H285" s="219">
        <v>9.8000000000000007</v>
      </c>
      <c r="I285" s="220"/>
      <c r="J285" s="221">
        <f>ROUND(I285*H285,2)</f>
        <v>0</v>
      </c>
      <c r="K285" s="217" t="s">
        <v>149</v>
      </c>
      <c r="L285" s="47"/>
      <c r="M285" s="222" t="s">
        <v>19</v>
      </c>
      <c r="N285" s="223" t="s">
        <v>43</v>
      </c>
      <c r="O285" s="87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140</v>
      </c>
      <c r="AT285" s="226" t="s">
        <v>135</v>
      </c>
      <c r="AU285" s="226" t="s">
        <v>81</v>
      </c>
      <c r="AY285" s="20" t="s">
        <v>133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79</v>
      </c>
      <c r="BK285" s="227">
        <f>ROUND(I285*H285,2)</f>
        <v>0</v>
      </c>
      <c r="BL285" s="20" t="s">
        <v>140</v>
      </c>
      <c r="BM285" s="226" t="s">
        <v>759</v>
      </c>
    </row>
    <row r="286" s="2" customFormat="1">
      <c r="A286" s="41"/>
      <c r="B286" s="42"/>
      <c r="C286" s="43"/>
      <c r="D286" s="228" t="s">
        <v>142</v>
      </c>
      <c r="E286" s="43"/>
      <c r="F286" s="229" t="s">
        <v>543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142</v>
      </c>
      <c r="AU286" s="20" t="s">
        <v>81</v>
      </c>
    </row>
    <row r="287" s="13" customFormat="1">
      <c r="A287" s="13"/>
      <c r="B287" s="233"/>
      <c r="C287" s="234"/>
      <c r="D287" s="235" t="s">
        <v>144</v>
      </c>
      <c r="E287" s="236" t="s">
        <v>19</v>
      </c>
      <c r="F287" s="237" t="s">
        <v>760</v>
      </c>
      <c r="G287" s="234"/>
      <c r="H287" s="238">
        <v>9.8000000000000007</v>
      </c>
      <c r="I287" s="239"/>
      <c r="J287" s="234"/>
      <c r="K287" s="234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144</v>
      </c>
      <c r="AU287" s="244" t="s">
        <v>81</v>
      </c>
      <c r="AV287" s="13" t="s">
        <v>81</v>
      </c>
      <c r="AW287" s="13" t="s">
        <v>33</v>
      </c>
      <c r="AX287" s="13" t="s">
        <v>79</v>
      </c>
      <c r="AY287" s="244" t="s">
        <v>133</v>
      </c>
    </row>
    <row r="288" s="14" customFormat="1">
      <c r="A288" s="14"/>
      <c r="B288" s="245"/>
      <c r="C288" s="246"/>
      <c r="D288" s="235" t="s">
        <v>144</v>
      </c>
      <c r="E288" s="247" t="s">
        <v>19</v>
      </c>
      <c r="F288" s="248" t="s">
        <v>601</v>
      </c>
      <c r="G288" s="246"/>
      <c r="H288" s="247" t="s">
        <v>19</v>
      </c>
      <c r="I288" s="249"/>
      <c r="J288" s="246"/>
      <c r="K288" s="246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144</v>
      </c>
      <c r="AU288" s="254" t="s">
        <v>81</v>
      </c>
      <c r="AV288" s="14" t="s">
        <v>79</v>
      </c>
      <c r="AW288" s="14" t="s">
        <v>33</v>
      </c>
      <c r="AX288" s="14" t="s">
        <v>72</v>
      </c>
      <c r="AY288" s="254" t="s">
        <v>133</v>
      </c>
    </row>
    <row r="289" s="2" customFormat="1" ht="55.5" customHeight="1">
      <c r="A289" s="41"/>
      <c r="B289" s="42"/>
      <c r="C289" s="215" t="s">
        <v>452</v>
      </c>
      <c r="D289" s="215" t="s">
        <v>135</v>
      </c>
      <c r="E289" s="216" t="s">
        <v>761</v>
      </c>
      <c r="F289" s="217" t="s">
        <v>762</v>
      </c>
      <c r="G289" s="218" t="s">
        <v>138</v>
      </c>
      <c r="H289" s="219">
        <v>2.4700000000000002</v>
      </c>
      <c r="I289" s="220"/>
      <c r="J289" s="221">
        <f>ROUND(I289*H289,2)</f>
        <v>0</v>
      </c>
      <c r="K289" s="217" t="s">
        <v>597</v>
      </c>
      <c r="L289" s="47"/>
      <c r="M289" s="222" t="s">
        <v>19</v>
      </c>
      <c r="N289" s="223" t="s">
        <v>43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140</v>
      </c>
      <c r="AT289" s="226" t="s">
        <v>135</v>
      </c>
      <c r="AU289" s="226" t="s">
        <v>81</v>
      </c>
      <c r="AY289" s="20" t="s">
        <v>133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79</v>
      </c>
      <c r="BK289" s="227">
        <f>ROUND(I289*H289,2)</f>
        <v>0</v>
      </c>
      <c r="BL289" s="20" t="s">
        <v>140</v>
      </c>
      <c r="BM289" s="226" t="s">
        <v>763</v>
      </c>
    </row>
    <row r="290" s="2" customFormat="1">
      <c r="A290" s="41"/>
      <c r="B290" s="42"/>
      <c r="C290" s="43"/>
      <c r="D290" s="228" t="s">
        <v>142</v>
      </c>
      <c r="E290" s="43"/>
      <c r="F290" s="229" t="s">
        <v>764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142</v>
      </c>
      <c r="AU290" s="20" t="s">
        <v>81</v>
      </c>
    </row>
    <row r="291" s="13" customFormat="1">
      <c r="A291" s="13"/>
      <c r="B291" s="233"/>
      <c r="C291" s="234"/>
      <c r="D291" s="235" t="s">
        <v>144</v>
      </c>
      <c r="E291" s="236" t="s">
        <v>19</v>
      </c>
      <c r="F291" s="237" t="s">
        <v>600</v>
      </c>
      <c r="G291" s="234"/>
      <c r="H291" s="238">
        <v>2.4700000000000002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144</v>
      </c>
      <c r="AU291" s="244" t="s">
        <v>81</v>
      </c>
      <c r="AV291" s="13" t="s">
        <v>81</v>
      </c>
      <c r="AW291" s="13" t="s">
        <v>33</v>
      </c>
      <c r="AX291" s="13" t="s">
        <v>79</v>
      </c>
      <c r="AY291" s="244" t="s">
        <v>133</v>
      </c>
    </row>
    <row r="292" s="14" customFormat="1">
      <c r="A292" s="14"/>
      <c r="B292" s="245"/>
      <c r="C292" s="246"/>
      <c r="D292" s="235" t="s">
        <v>144</v>
      </c>
      <c r="E292" s="247" t="s">
        <v>19</v>
      </c>
      <c r="F292" s="248" t="s">
        <v>601</v>
      </c>
      <c r="G292" s="246"/>
      <c r="H292" s="247" t="s">
        <v>19</v>
      </c>
      <c r="I292" s="249"/>
      <c r="J292" s="246"/>
      <c r="K292" s="246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144</v>
      </c>
      <c r="AU292" s="254" t="s">
        <v>81</v>
      </c>
      <c r="AV292" s="14" t="s">
        <v>79</v>
      </c>
      <c r="AW292" s="14" t="s">
        <v>33</v>
      </c>
      <c r="AX292" s="14" t="s">
        <v>72</v>
      </c>
      <c r="AY292" s="254" t="s">
        <v>133</v>
      </c>
    </row>
    <row r="293" s="12" customFormat="1" ht="22.8" customHeight="1">
      <c r="A293" s="12"/>
      <c r="B293" s="199"/>
      <c r="C293" s="200"/>
      <c r="D293" s="201" t="s">
        <v>71</v>
      </c>
      <c r="E293" s="213" t="s">
        <v>545</v>
      </c>
      <c r="F293" s="213" t="s">
        <v>546</v>
      </c>
      <c r="G293" s="200"/>
      <c r="H293" s="200"/>
      <c r="I293" s="203"/>
      <c r="J293" s="214">
        <f>BK293</f>
        <v>0</v>
      </c>
      <c r="K293" s="200"/>
      <c r="L293" s="205"/>
      <c r="M293" s="206"/>
      <c r="N293" s="207"/>
      <c r="O293" s="207"/>
      <c r="P293" s="208">
        <f>SUM(P294:P306)</f>
        <v>0</v>
      </c>
      <c r="Q293" s="207"/>
      <c r="R293" s="208">
        <f>SUM(R294:R306)</f>
        <v>0</v>
      </c>
      <c r="S293" s="207"/>
      <c r="T293" s="209">
        <f>SUM(T294:T306)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0" t="s">
        <v>79</v>
      </c>
      <c r="AT293" s="211" t="s">
        <v>71</v>
      </c>
      <c r="AU293" s="211" t="s">
        <v>79</v>
      </c>
      <c r="AY293" s="210" t="s">
        <v>133</v>
      </c>
      <c r="BK293" s="212">
        <f>SUM(BK294:BK306)</f>
        <v>0</v>
      </c>
    </row>
    <row r="294" s="2" customFormat="1" ht="37.8" customHeight="1">
      <c r="A294" s="41"/>
      <c r="B294" s="42"/>
      <c r="C294" s="215" t="s">
        <v>457</v>
      </c>
      <c r="D294" s="215" t="s">
        <v>135</v>
      </c>
      <c r="E294" s="216" t="s">
        <v>548</v>
      </c>
      <c r="F294" s="217" t="s">
        <v>549</v>
      </c>
      <c r="G294" s="218" t="s">
        <v>253</v>
      </c>
      <c r="H294" s="219">
        <v>5.7770000000000001</v>
      </c>
      <c r="I294" s="220"/>
      <c r="J294" s="221">
        <f>ROUND(I294*H294,2)</f>
        <v>0</v>
      </c>
      <c r="K294" s="217" t="s">
        <v>597</v>
      </c>
      <c r="L294" s="47"/>
      <c r="M294" s="222" t="s">
        <v>19</v>
      </c>
      <c r="N294" s="223" t="s">
        <v>43</v>
      </c>
      <c r="O294" s="87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140</v>
      </c>
      <c r="AT294" s="226" t="s">
        <v>135</v>
      </c>
      <c r="AU294" s="226" t="s">
        <v>81</v>
      </c>
      <c r="AY294" s="20" t="s">
        <v>133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79</v>
      </c>
      <c r="BK294" s="227">
        <f>ROUND(I294*H294,2)</f>
        <v>0</v>
      </c>
      <c r="BL294" s="20" t="s">
        <v>140</v>
      </c>
      <c r="BM294" s="226" t="s">
        <v>765</v>
      </c>
    </row>
    <row r="295" s="2" customFormat="1">
      <c r="A295" s="41"/>
      <c r="B295" s="42"/>
      <c r="C295" s="43"/>
      <c r="D295" s="228" t="s">
        <v>142</v>
      </c>
      <c r="E295" s="43"/>
      <c r="F295" s="229" t="s">
        <v>766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142</v>
      </c>
      <c r="AU295" s="20" t="s">
        <v>81</v>
      </c>
    </row>
    <row r="296" s="2" customFormat="1" ht="49.05" customHeight="1">
      <c r="A296" s="41"/>
      <c r="B296" s="42"/>
      <c r="C296" s="215" t="s">
        <v>462</v>
      </c>
      <c r="D296" s="215" t="s">
        <v>135</v>
      </c>
      <c r="E296" s="216" t="s">
        <v>553</v>
      </c>
      <c r="F296" s="217" t="s">
        <v>554</v>
      </c>
      <c r="G296" s="218" t="s">
        <v>253</v>
      </c>
      <c r="H296" s="219">
        <v>51.993000000000002</v>
      </c>
      <c r="I296" s="220"/>
      <c r="J296" s="221">
        <f>ROUND(I296*H296,2)</f>
        <v>0</v>
      </c>
      <c r="K296" s="217" t="s">
        <v>597</v>
      </c>
      <c r="L296" s="47"/>
      <c r="M296" s="222" t="s">
        <v>19</v>
      </c>
      <c r="N296" s="223" t="s">
        <v>43</v>
      </c>
      <c r="O296" s="87"/>
      <c r="P296" s="224">
        <f>O296*H296</f>
        <v>0</v>
      </c>
      <c r="Q296" s="224">
        <v>0</v>
      </c>
      <c r="R296" s="224">
        <f>Q296*H296</f>
        <v>0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140</v>
      </c>
      <c r="AT296" s="226" t="s">
        <v>135</v>
      </c>
      <c r="AU296" s="226" t="s">
        <v>81</v>
      </c>
      <c r="AY296" s="20" t="s">
        <v>133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79</v>
      </c>
      <c r="BK296" s="227">
        <f>ROUND(I296*H296,2)</f>
        <v>0</v>
      </c>
      <c r="BL296" s="20" t="s">
        <v>140</v>
      </c>
      <c r="BM296" s="226" t="s">
        <v>767</v>
      </c>
    </row>
    <row r="297" s="2" customFormat="1">
      <c r="A297" s="41"/>
      <c r="B297" s="42"/>
      <c r="C297" s="43"/>
      <c r="D297" s="228" t="s">
        <v>142</v>
      </c>
      <c r="E297" s="43"/>
      <c r="F297" s="229" t="s">
        <v>768</v>
      </c>
      <c r="G297" s="43"/>
      <c r="H297" s="43"/>
      <c r="I297" s="230"/>
      <c r="J297" s="43"/>
      <c r="K297" s="43"/>
      <c r="L297" s="47"/>
      <c r="M297" s="231"/>
      <c r="N297" s="232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142</v>
      </c>
      <c r="AU297" s="20" t="s">
        <v>81</v>
      </c>
    </row>
    <row r="298" s="13" customFormat="1">
      <c r="A298" s="13"/>
      <c r="B298" s="233"/>
      <c r="C298" s="234"/>
      <c r="D298" s="235" t="s">
        <v>144</v>
      </c>
      <c r="E298" s="236" t="s">
        <v>19</v>
      </c>
      <c r="F298" s="237" t="s">
        <v>769</v>
      </c>
      <c r="G298" s="234"/>
      <c r="H298" s="238">
        <v>51.993000000000002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144</v>
      </c>
      <c r="AU298" s="244" t="s">
        <v>81</v>
      </c>
      <c r="AV298" s="13" t="s">
        <v>81</v>
      </c>
      <c r="AW298" s="13" t="s">
        <v>33</v>
      </c>
      <c r="AX298" s="13" t="s">
        <v>79</v>
      </c>
      <c r="AY298" s="244" t="s">
        <v>133</v>
      </c>
    </row>
    <row r="299" s="2" customFormat="1" ht="24.15" customHeight="1">
      <c r="A299" s="41"/>
      <c r="B299" s="42"/>
      <c r="C299" s="215" t="s">
        <v>467</v>
      </c>
      <c r="D299" s="215" t="s">
        <v>135</v>
      </c>
      <c r="E299" s="216" t="s">
        <v>559</v>
      </c>
      <c r="F299" s="217" t="s">
        <v>560</v>
      </c>
      <c r="G299" s="218" t="s">
        <v>253</v>
      </c>
      <c r="H299" s="219">
        <v>5.7770000000000001</v>
      </c>
      <c r="I299" s="220"/>
      <c r="J299" s="221">
        <f>ROUND(I299*H299,2)</f>
        <v>0</v>
      </c>
      <c r="K299" s="217" t="s">
        <v>597</v>
      </c>
      <c r="L299" s="47"/>
      <c r="M299" s="222" t="s">
        <v>19</v>
      </c>
      <c r="N299" s="223" t="s">
        <v>43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140</v>
      </c>
      <c r="AT299" s="226" t="s">
        <v>135</v>
      </c>
      <c r="AU299" s="226" t="s">
        <v>81</v>
      </c>
      <c r="AY299" s="20" t="s">
        <v>133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79</v>
      </c>
      <c r="BK299" s="227">
        <f>ROUND(I299*H299,2)</f>
        <v>0</v>
      </c>
      <c r="BL299" s="20" t="s">
        <v>140</v>
      </c>
      <c r="BM299" s="226" t="s">
        <v>770</v>
      </c>
    </row>
    <row r="300" s="2" customFormat="1">
      <c r="A300" s="41"/>
      <c r="B300" s="42"/>
      <c r="C300" s="43"/>
      <c r="D300" s="228" t="s">
        <v>142</v>
      </c>
      <c r="E300" s="43"/>
      <c r="F300" s="229" t="s">
        <v>771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142</v>
      </c>
      <c r="AU300" s="20" t="s">
        <v>81</v>
      </c>
    </row>
    <row r="301" s="2" customFormat="1" ht="44.25" customHeight="1">
      <c r="A301" s="41"/>
      <c r="B301" s="42"/>
      <c r="C301" s="215" t="s">
        <v>471</v>
      </c>
      <c r="D301" s="215" t="s">
        <v>135</v>
      </c>
      <c r="E301" s="216" t="s">
        <v>772</v>
      </c>
      <c r="F301" s="217" t="s">
        <v>773</v>
      </c>
      <c r="G301" s="218" t="s">
        <v>253</v>
      </c>
      <c r="H301" s="219">
        <v>0.59299999999999997</v>
      </c>
      <c r="I301" s="220"/>
      <c r="J301" s="221">
        <f>ROUND(I301*H301,2)</f>
        <v>0</v>
      </c>
      <c r="K301" s="217" t="s">
        <v>597</v>
      </c>
      <c r="L301" s="47"/>
      <c r="M301" s="222" t="s">
        <v>19</v>
      </c>
      <c r="N301" s="223" t="s">
        <v>43</v>
      </c>
      <c r="O301" s="87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140</v>
      </c>
      <c r="AT301" s="226" t="s">
        <v>135</v>
      </c>
      <c r="AU301" s="226" t="s">
        <v>81</v>
      </c>
      <c r="AY301" s="20" t="s">
        <v>133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79</v>
      </c>
      <c r="BK301" s="227">
        <f>ROUND(I301*H301,2)</f>
        <v>0</v>
      </c>
      <c r="BL301" s="20" t="s">
        <v>140</v>
      </c>
      <c r="BM301" s="226" t="s">
        <v>774</v>
      </c>
    </row>
    <row r="302" s="2" customFormat="1">
      <c r="A302" s="41"/>
      <c r="B302" s="42"/>
      <c r="C302" s="43"/>
      <c r="D302" s="228" t="s">
        <v>142</v>
      </c>
      <c r="E302" s="43"/>
      <c r="F302" s="229" t="s">
        <v>775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142</v>
      </c>
      <c r="AU302" s="20" t="s">
        <v>81</v>
      </c>
    </row>
    <row r="303" s="2" customFormat="1" ht="44.25" customHeight="1">
      <c r="A303" s="41"/>
      <c r="B303" s="42"/>
      <c r="C303" s="215" t="s">
        <v>475</v>
      </c>
      <c r="D303" s="215" t="s">
        <v>135</v>
      </c>
      <c r="E303" s="216" t="s">
        <v>564</v>
      </c>
      <c r="F303" s="217" t="s">
        <v>776</v>
      </c>
      <c r="G303" s="218" t="s">
        <v>253</v>
      </c>
      <c r="H303" s="219">
        <v>3.0539999999999998</v>
      </c>
      <c r="I303" s="220"/>
      <c r="J303" s="221">
        <f>ROUND(I303*H303,2)</f>
        <v>0</v>
      </c>
      <c r="K303" s="217" t="s">
        <v>597</v>
      </c>
      <c r="L303" s="47"/>
      <c r="M303" s="222" t="s">
        <v>19</v>
      </c>
      <c r="N303" s="223" t="s">
        <v>43</v>
      </c>
      <c r="O303" s="87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6" t="s">
        <v>140</v>
      </c>
      <c r="AT303" s="226" t="s">
        <v>135</v>
      </c>
      <c r="AU303" s="226" t="s">
        <v>81</v>
      </c>
      <c r="AY303" s="20" t="s">
        <v>133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0" t="s">
        <v>79</v>
      </c>
      <c r="BK303" s="227">
        <f>ROUND(I303*H303,2)</f>
        <v>0</v>
      </c>
      <c r="BL303" s="20" t="s">
        <v>140</v>
      </c>
      <c r="BM303" s="226" t="s">
        <v>777</v>
      </c>
    </row>
    <row r="304" s="2" customFormat="1">
      <c r="A304" s="41"/>
      <c r="B304" s="42"/>
      <c r="C304" s="43"/>
      <c r="D304" s="228" t="s">
        <v>142</v>
      </c>
      <c r="E304" s="43"/>
      <c r="F304" s="229" t="s">
        <v>778</v>
      </c>
      <c r="G304" s="43"/>
      <c r="H304" s="43"/>
      <c r="I304" s="230"/>
      <c r="J304" s="43"/>
      <c r="K304" s="43"/>
      <c r="L304" s="47"/>
      <c r="M304" s="231"/>
      <c r="N304" s="232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142</v>
      </c>
      <c r="AU304" s="20" t="s">
        <v>81</v>
      </c>
    </row>
    <row r="305" s="2" customFormat="1" ht="44.25" customHeight="1">
      <c r="A305" s="41"/>
      <c r="B305" s="42"/>
      <c r="C305" s="215" t="s">
        <v>480</v>
      </c>
      <c r="D305" s="215" t="s">
        <v>135</v>
      </c>
      <c r="E305" s="216" t="s">
        <v>569</v>
      </c>
      <c r="F305" s="217" t="s">
        <v>779</v>
      </c>
      <c r="G305" s="218" t="s">
        <v>253</v>
      </c>
      <c r="H305" s="219">
        <v>1.401</v>
      </c>
      <c r="I305" s="220"/>
      <c r="J305" s="221">
        <f>ROUND(I305*H305,2)</f>
        <v>0</v>
      </c>
      <c r="K305" s="217" t="s">
        <v>597</v>
      </c>
      <c r="L305" s="47"/>
      <c r="M305" s="222" t="s">
        <v>19</v>
      </c>
      <c r="N305" s="223" t="s">
        <v>43</v>
      </c>
      <c r="O305" s="87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140</v>
      </c>
      <c r="AT305" s="226" t="s">
        <v>135</v>
      </c>
      <c r="AU305" s="226" t="s">
        <v>81</v>
      </c>
      <c r="AY305" s="20" t="s">
        <v>133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79</v>
      </c>
      <c r="BK305" s="227">
        <f>ROUND(I305*H305,2)</f>
        <v>0</v>
      </c>
      <c r="BL305" s="20" t="s">
        <v>140</v>
      </c>
      <c r="BM305" s="226" t="s">
        <v>780</v>
      </c>
    </row>
    <row r="306" s="2" customFormat="1">
      <c r="A306" s="41"/>
      <c r="B306" s="42"/>
      <c r="C306" s="43"/>
      <c r="D306" s="228" t="s">
        <v>142</v>
      </c>
      <c r="E306" s="43"/>
      <c r="F306" s="229" t="s">
        <v>781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142</v>
      </c>
      <c r="AU306" s="20" t="s">
        <v>81</v>
      </c>
    </row>
    <row r="307" s="12" customFormat="1" ht="22.8" customHeight="1">
      <c r="A307" s="12"/>
      <c r="B307" s="199"/>
      <c r="C307" s="200"/>
      <c r="D307" s="201" t="s">
        <v>71</v>
      </c>
      <c r="E307" s="213" t="s">
        <v>573</v>
      </c>
      <c r="F307" s="213" t="s">
        <v>574</v>
      </c>
      <c r="G307" s="200"/>
      <c r="H307" s="200"/>
      <c r="I307" s="203"/>
      <c r="J307" s="214">
        <f>BK307</f>
        <v>0</v>
      </c>
      <c r="K307" s="200"/>
      <c r="L307" s="205"/>
      <c r="M307" s="206"/>
      <c r="N307" s="207"/>
      <c r="O307" s="207"/>
      <c r="P307" s="208">
        <f>SUM(P308:P309)</f>
        <v>0</v>
      </c>
      <c r="Q307" s="207"/>
      <c r="R307" s="208">
        <f>SUM(R308:R309)</f>
        <v>0</v>
      </c>
      <c r="S307" s="207"/>
      <c r="T307" s="209">
        <f>SUM(T308:T309)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0" t="s">
        <v>79</v>
      </c>
      <c r="AT307" s="211" t="s">
        <v>71</v>
      </c>
      <c r="AU307" s="211" t="s">
        <v>79</v>
      </c>
      <c r="AY307" s="210" t="s">
        <v>133</v>
      </c>
      <c r="BK307" s="212">
        <f>SUM(BK308:BK309)</f>
        <v>0</v>
      </c>
    </row>
    <row r="308" s="2" customFormat="1" ht="49.05" customHeight="1">
      <c r="A308" s="41"/>
      <c r="B308" s="42"/>
      <c r="C308" s="215" t="s">
        <v>484</v>
      </c>
      <c r="D308" s="215" t="s">
        <v>135</v>
      </c>
      <c r="E308" s="216" t="s">
        <v>576</v>
      </c>
      <c r="F308" s="217" t="s">
        <v>577</v>
      </c>
      <c r="G308" s="218" t="s">
        <v>253</v>
      </c>
      <c r="H308" s="219">
        <v>12.464</v>
      </c>
      <c r="I308" s="220"/>
      <c r="J308" s="221">
        <f>ROUND(I308*H308,2)</f>
        <v>0</v>
      </c>
      <c r="K308" s="217" t="s">
        <v>597</v>
      </c>
      <c r="L308" s="47"/>
      <c r="M308" s="222" t="s">
        <v>19</v>
      </c>
      <c r="N308" s="223" t="s">
        <v>43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140</v>
      </c>
      <c r="AT308" s="226" t="s">
        <v>135</v>
      </c>
      <c r="AU308" s="226" t="s">
        <v>81</v>
      </c>
      <c r="AY308" s="20" t="s">
        <v>133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79</v>
      </c>
      <c r="BK308" s="227">
        <f>ROUND(I308*H308,2)</f>
        <v>0</v>
      </c>
      <c r="BL308" s="20" t="s">
        <v>140</v>
      </c>
      <c r="BM308" s="226" t="s">
        <v>782</v>
      </c>
    </row>
    <row r="309" s="2" customFormat="1">
      <c r="A309" s="41"/>
      <c r="B309" s="42"/>
      <c r="C309" s="43"/>
      <c r="D309" s="228" t="s">
        <v>142</v>
      </c>
      <c r="E309" s="43"/>
      <c r="F309" s="229" t="s">
        <v>783</v>
      </c>
      <c r="G309" s="43"/>
      <c r="H309" s="43"/>
      <c r="I309" s="230"/>
      <c r="J309" s="43"/>
      <c r="K309" s="43"/>
      <c r="L309" s="47"/>
      <c r="M309" s="294"/>
      <c r="N309" s="295"/>
      <c r="O309" s="280"/>
      <c r="P309" s="280"/>
      <c r="Q309" s="280"/>
      <c r="R309" s="280"/>
      <c r="S309" s="280"/>
      <c r="T309" s="296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142</v>
      </c>
      <c r="AU309" s="20" t="s">
        <v>81</v>
      </c>
    </row>
    <row r="310" s="2" customFormat="1" ht="6.96" customHeight="1">
      <c r="A310" s="41"/>
      <c r="B310" s="62"/>
      <c r="C310" s="63"/>
      <c r="D310" s="63"/>
      <c r="E310" s="63"/>
      <c r="F310" s="63"/>
      <c r="G310" s="63"/>
      <c r="H310" s="63"/>
      <c r="I310" s="63"/>
      <c r="J310" s="63"/>
      <c r="K310" s="63"/>
      <c r="L310" s="47"/>
      <c r="M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</sheetData>
  <sheetProtection sheet="1" autoFilter="0" formatColumns="0" formatRows="0" objects="1" scenarios="1" spinCount="100000" saltValue="BnW/tzT0J6GE7ZrY0fBnOn0/8RZNOt9uXObP4pBp4zhMEZltGamr8Lhmf6AqaY4hMU0JBuyWgckuGSp2jR0OtQ==" hashValue="+spWcaIARRXTuqLZg7O6VWDkjYLSkmd9Q57SGNCxpUeV2PWCrEfNkMPgzhsA3WPACHF4hDEmq+5XMCe1D4K8nQ==" algorithmName="SHA-512" password="CC35"/>
  <autoFilter ref="C92:K3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5_02/113106171"/>
    <hyperlink ref="F101" r:id="rId2" display="https://podminky.urs.cz/item/CS_URS_2025_02/113107322"/>
    <hyperlink ref="F105" r:id="rId3" display="https://podminky.urs.cz/item/CS_URS_2025_02/113107324"/>
    <hyperlink ref="F108" r:id="rId4" display="https://podminky.urs.cz/item/CS_URS_2025_02/113107330"/>
    <hyperlink ref="F112" r:id="rId5" display="https://podminky.urs.cz/item/CS_URS_2025_02/113107342"/>
    <hyperlink ref="F116" r:id="rId6" display="https://podminky.urs.cz/item/CS_URS_2025_02/121151103"/>
    <hyperlink ref="F120" r:id="rId7" display="https://podminky.urs.cz/item/CS_URS_2025_02/132154201"/>
    <hyperlink ref="F126" r:id="rId8" display="https://podminky.urs.cz/item/CS_URS_2025_02/132254201"/>
    <hyperlink ref="F132" r:id="rId9" display="https://podminky.urs.cz/item/CS_URS_2026_01/139001101"/>
    <hyperlink ref="F135" r:id="rId10" display="https://podminky.urs.cz/item/CS_URS_2026_01/151101101"/>
    <hyperlink ref="F139" r:id="rId11" display="https://podminky.urs.cz/item/CS_URS_2026_01/151101111"/>
    <hyperlink ref="F141" r:id="rId12" display="https://podminky.urs.cz/item/CS_URS_2026_01/162751117"/>
    <hyperlink ref="F147" r:id="rId13" display="https://podminky.urs.cz/item/CS_URS_2026_01/171201231"/>
    <hyperlink ref="F150" r:id="rId14" display="https://podminky.urs.cz/item/CS_URS_2026_01/171251201"/>
    <hyperlink ref="F152" r:id="rId15" display="https://podminky.urs.cz/item/CS_URS_2026_01/174151101"/>
    <hyperlink ref="F159" r:id="rId16" display="https://podminky.urs.cz/item/CS_URS_2026_01/175151101"/>
    <hyperlink ref="F165" r:id="rId17" display="https://podminky.urs.cz/item/CS_URS_2025_02/181311103"/>
    <hyperlink ref="F170" r:id="rId18" display="https://podminky.urs.cz/item/CS_URS_2026_01/451573111"/>
    <hyperlink ref="F174" r:id="rId19" display="https://podminky.urs.cz/item/CS_URS_2026_01/452313141"/>
    <hyperlink ref="F179" r:id="rId20" display="https://podminky.urs.cz/item/CS_URS_2026_01/564761101"/>
    <hyperlink ref="F183" r:id="rId21" display="https://podminky.urs.cz/item/CS_URS_2026_01/564851011"/>
    <hyperlink ref="F194" r:id="rId22" display="https://podminky.urs.cz/item/CS_URS_2026_01/577165012"/>
    <hyperlink ref="F198" r:id="rId23" display="https://podminky.urs.cz/item/CS_URS_2025_02/596212210"/>
    <hyperlink ref="F203" r:id="rId24" display="https://podminky.urs.cz/item/CS_URS_2026_01/871161211"/>
    <hyperlink ref="F209" r:id="rId25" display="https://podminky.urs.cz/item/CS_URS_2026_01/871231211"/>
    <hyperlink ref="F215" r:id="rId26" display="https://podminky.urs.cz/item/CS_URS_2026_01/877161101"/>
    <hyperlink ref="F220" r:id="rId27" display="https://podminky.urs.cz/item/CS_URS_2026_01/877231101"/>
    <hyperlink ref="F229" r:id="rId28" display="https://podminky.urs.cz/item/CS_URS_2026_01/877241126"/>
    <hyperlink ref="F236" r:id="rId29" display="https://podminky.urs.cz/item/CS_URS_2026_01/891231112"/>
    <hyperlink ref="F243" r:id="rId30" display="https://podminky.urs.cz/item/CS_URS_2026_01/892233122"/>
    <hyperlink ref="F247" r:id="rId31" display="https://podminky.urs.cz/item/CS_URS_2026_01/892241111"/>
    <hyperlink ref="F251" r:id="rId32" display="https://podminky.urs.cz/item/CS_URS_2026_01/899401111"/>
    <hyperlink ref="F259" r:id="rId33" display="https://podminky.urs.cz/item/CS_URS_2026_01/899401112"/>
    <hyperlink ref="F269" r:id="rId34" display="https://podminky.urs.cz/item/CS_URS_2026_01/899713111"/>
    <hyperlink ref="F273" r:id="rId35" display="https://podminky.urs.cz/item/CS_URS_2026_01/899721111"/>
    <hyperlink ref="F277" r:id="rId36" display="https://podminky.urs.cz/item/CS_URS_2026_01/899722112"/>
    <hyperlink ref="F286" r:id="rId37" display="https://podminky.urs.cz/item/CS_URS_2026_01/919735112"/>
    <hyperlink ref="F290" r:id="rId38" display="https://podminky.urs.cz/item/CS_URS_2025_02/979054451"/>
    <hyperlink ref="F295" r:id="rId39" display="https://podminky.urs.cz/item/CS_URS_2025_02/997221551"/>
    <hyperlink ref="F297" r:id="rId40" display="https://podminky.urs.cz/item/CS_URS_2025_02/997221559"/>
    <hyperlink ref="F300" r:id="rId41" display="https://podminky.urs.cz/item/CS_URS_2025_02/997221611"/>
    <hyperlink ref="F302" r:id="rId42" display="https://podminky.urs.cz/item/CS_URS_2025_02/997221861"/>
    <hyperlink ref="F304" r:id="rId43" display="https://podminky.urs.cz/item/CS_URS_2025_02/997221873"/>
    <hyperlink ref="F306" r:id="rId44" display="https://podminky.urs.cz/item/CS_URS_2025_02/997221875"/>
    <hyperlink ref="F309" r:id="rId45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Přelouč, Sportovní – vodovod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593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784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8. 1. 2026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35</v>
      </c>
      <c r="F26" s="41"/>
      <c r="G26" s="41"/>
      <c r="H26" s="41"/>
      <c r="I26" s="145" t="s">
        <v>28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36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38</v>
      </c>
      <c r="E32" s="41"/>
      <c r="F32" s="41"/>
      <c r="G32" s="41"/>
      <c r="H32" s="41"/>
      <c r="I32" s="41"/>
      <c r="J32" s="156">
        <f>ROUND(J90,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40</v>
      </c>
      <c r="G34" s="41"/>
      <c r="H34" s="41"/>
      <c r="I34" s="157" t="s">
        <v>39</v>
      </c>
      <c r="J34" s="157" t="s">
        <v>41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42</v>
      </c>
      <c r="E35" s="145" t="s">
        <v>43</v>
      </c>
      <c r="F35" s="159">
        <f>ROUND((SUM(BE90:BE170)),  2)</f>
        <v>0</v>
      </c>
      <c r="G35" s="41"/>
      <c r="H35" s="41"/>
      <c r="I35" s="160">
        <v>0.20999999999999999</v>
      </c>
      <c r="J35" s="159">
        <f>ROUND(((SUM(BE90:BE170))*I35),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44</v>
      </c>
      <c r="F36" s="159">
        <f>ROUND((SUM(BF90:BF170)),  2)</f>
        <v>0</v>
      </c>
      <c r="G36" s="41"/>
      <c r="H36" s="41"/>
      <c r="I36" s="160">
        <v>0.12</v>
      </c>
      <c r="J36" s="159">
        <f>ROUND(((SUM(BF90:BF170))*I36),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45</v>
      </c>
      <c r="F37" s="159">
        <f>ROUND((SUM(BG90:BG170)),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46</v>
      </c>
      <c r="F38" s="159">
        <f>ROUND((SUM(BH90:BH170)),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47</v>
      </c>
      <c r="F39" s="159">
        <f>ROUND((SUM(BI90:BI170)),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Přelouč, Sportovní – vodovod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593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DSO 02 - Investice město Přelouč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Přelouč</v>
      </c>
      <c r="G56" s="43"/>
      <c r="H56" s="43"/>
      <c r="I56" s="35" t="s">
        <v>23</v>
      </c>
      <c r="J56" s="75" t="str">
        <f>IF(J14="","",J14)</f>
        <v>8. 1. 2026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Vodovody a kanalizace Pardubice, a.s.</v>
      </c>
      <c r="G58" s="43"/>
      <c r="H58" s="43"/>
      <c r="I58" s="35" t="s">
        <v>31</v>
      </c>
      <c r="J58" s="39" t="str">
        <f>E23</f>
        <v>Ing. Ivo Korytář, Ph.D.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70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J91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108</v>
      </c>
      <c r="E65" s="185"/>
      <c r="F65" s="185"/>
      <c r="G65" s="185"/>
      <c r="H65" s="185"/>
      <c r="I65" s="185"/>
      <c r="J65" s="186">
        <f>J92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110</v>
      </c>
      <c r="E66" s="185"/>
      <c r="F66" s="185"/>
      <c r="G66" s="185"/>
      <c r="H66" s="185"/>
      <c r="I66" s="185"/>
      <c r="J66" s="186">
        <f>J142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785</v>
      </c>
      <c r="E67" s="185"/>
      <c r="F67" s="185"/>
      <c r="G67" s="185"/>
      <c r="H67" s="185"/>
      <c r="I67" s="185"/>
      <c r="J67" s="186">
        <f>J147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115</v>
      </c>
      <c r="E68" s="185"/>
      <c r="F68" s="185"/>
      <c r="G68" s="185"/>
      <c r="H68" s="185"/>
      <c r="I68" s="185"/>
      <c r="J68" s="186">
        <f>J168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118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Přelouč, Sportovní – vodovod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99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2" t="s">
        <v>593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101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DSO 02 - Investice město Přelouč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F14</f>
        <v>Přelouč</v>
      </c>
      <c r="G84" s="43"/>
      <c r="H84" s="43"/>
      <c r="I84" s="35" t="s">
        <v>23</v>
      </c>
      <c r="J84" s="75" t="str">
        <f>IF(J14="","",J14)</f>
        <v>8. 1. 2026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E17</f>
        <v>Vodovody a kanalizace Pardubice, a.s.</v>
      </c>
      <c r="G86" s="43"/>
      <c r="H86" s="43"/>
      <c r="I86" s="35" t="s">
        <v>31</v>
      </c>
      <c r="J86" s="39" t="str">
        <f>E23</f>
        <v>Ing. Ivo Korytář, Ph.D.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IF(E20="","",E20)</f>
        <v>Vyplň údaj</v>
      </c>
      <c r="G87" s="43"/>
      <c r="H87" s="43"/>
      <c r="I87" s="35" t="s">
        <v>34</v>
      </c>
      <c r="J87" s="39" t="str">
        <f>E26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8"/>
      <c r="B89" s="189"/>
      <c r="C89" s="190" t="s">
        <v>119</v>
      </c>
      <c r="D89" s="191" t="s">
        <v>57</v>
      </c>
      <c r="E89" s="191" t="s">
        <v>53</v>
      </c>
      <c r="F89" s="191" t="s">
        <v>54</v>
      </c>
      <c r="G89" s="191" t="s">
        <v>120</v>
      </c>
      <c r="H89" s="191" t="s">
        <v>121</v>
      </c>
      <c r="I89" s="191" t="s">
        <v>122</v>
      </c>
      <c r="J89" s="191" t="s">
        <v>105</v>
      </c>
      <c r="K89" s="192" t="s">
        <v>123</v>
      </c>
      <c r="L89" s="193"/>
      <c r="M89" s="95" t="s">
        <v>19</v>
      </c>
      <c r="N89" s="96" t="s">
        <v>42</v>
      </c>
      <c r="O89" s="96" t="s">
        <v>124</v>
      </c>
      <c r="P89" s="96" t="s">
        <v>125</v>
      </c>
      <c r="Q89" s="96" t="s">
        <v>126</v>
      </c>
      <c r="R89" s="96" t="s">
        <v>127</v>
      </c>
      <c r="S89" s="96" t="s">
        <v>128</v>
      </c>
      <c r="T89" s="97" t="s">
        <v>129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1"/>
      <c r="B90" s="42"/>
      <c r="C90" s="102" t="s">
        <v>130</v>
      </c>
      <c r="D90" s="43"/>
      <c r="E90" s="43"/>
      <c r="F90" s="43"/>
      <c r="G90" s="43"/>
      <c r="H90" s="43"/>
      <c r="I90" s="43"/>
      <c r="J90" s="194">
        <f>BK90</f>
        <v>0</v>
      </c>
      <c r="K90" s="43"/>
      <c r="L90" s="47"/>
      <c r="M90" s="98"/>
      <c r="N90" s="195"/>
      <c r="O90" s="99"/>
      <c r="P90" s="196">
        <f>P91</f>
        <v>0</v>
      </c>
      <c r="Q90" s="99"/>
      <c r="R90" s="196">
        <f>R91</f>
        <v>2.6773209200000001</v>
      </c>
      <c r="S90" s="99"/>
      <c r="T90" s="197">
        <f>T91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71</v>
      </c>
      <c r="AU90" s="20" t="s">
        <v>106</v>
      </c>
      <c r="BK90" s="198">
        <f>BK91</f>
        <v>0</v>
      </c>
    </row>
    <row r="91" s="12" customFormat="1" ht="25.92" customHeight="1">
      <c r="A91" s="12"/>
      <c r="B91" s="199"/>
      <c r="C91" s="200"/>
      <c r="D91" s="201" t="s">
        <v>71</v>
      </c>
      <c r="E91" s="202" t="s">
        <v>131</v>
      </c>
      <c r="F91" s="202" t="s">
        <v>132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P92+P142+P147+P168</f>
        <v>0</v>
      </c>
      <c r="Q91" s="207"/>
      <c r="R91" s="208">
        <f>R92+R142+R147+R168</f>
        <v>2.6773209200000001</v>
      </c>
      <c r="S91" s="207"/>
      <c r="T91" s="209">
        <f>T92+T142+T147+T168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79</v>
      </c>
      <c r="AT91" s="211" t="s">
        <v>71</v>
      </c>
      <c r="AU91" s="211" t="s">
        <v>72</v>
      </c>
      <c r="AY91" s="210" t="s">
        <v>133</v>
      </c>
      <c r="BK91" s="212">
        <f>BK92+BK142+BK147+BK168</f>
        <v>0</v>
      </c>
    </row>
    <row r="92" s="12" customFormat="1" ht="22.8" customHeight="1">
      <c r="A92" s="12"/>
      <c r="B92" s="199"/>
      <c r="C92" s="200"/>
      <c r="D92" s="201" t="s">
        <v>71</v>
      </c>
      <c r="E92" s="213" t="s">
        <v>79</v>
      </c>
      <c r="F92" s="213" t="s">
        <v>134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SUM(P93:P141)</f>
        <v>0</v>
      </c>
      <c r="Q92" s="207"/>
      <c r="R92" s="208">
        <f>SUM(R93:R141)</f>
        <v>2.6708376</v>
      </c>
      <c r="S92" s="207"/>
      <c r="T92" s="209">
        <f>SUM(T93:T141)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79</v>
      </c>
      <c r="AT92" s="211" t="s">
        <v>71</v>
      </c>
      <c r="AU92" s="211" t="s">
        <v>79</v>
      </c>
      <c r="AY92" s="210" t="s">
        <v>133</v>
      </c>
      <c r="BK92" s="212">
        <f>SUM(BK93:BK141)</f>
        <v>0</v>
      </c>
    </row>
    <row r="93" s="2" customFormat="1" ht="24.15" customHeight="1">
      <c r="A93" s="41"/>
      <c r="B93" s="42"/>
      <c r="C93" s="215" t="s">
        <v>79</v>
      </c>
      <c r="D93" s="215" t="s">
        <v>135</v>
      </c>
      <c r="E93" s="216" t="s">
        <v>621</v>
      </c>
      <c r="F93" s="217" t="s">
        <v>622</v>
      </c>
      <c r="G93" s="218" t="s">
        <v>138</v>
      </c>
      <c r="H93" s="219">
        <v>3.3300000000000001</v>
      </c>
      <c r="I93" s="220"/>
      <c r="J93" s="221">
        <f>ROUND(I93*H93,2)</f>
        <v>0</v>
      </c>
      <c r="K93" s="217" t="s">
        <v>149</v>
      </c>
      <c r="L93" s="47"/>
      <c r="M93" s="222" t="s">
        <v>19</v>
      </c>
      <c r="N93" s="223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140</v>
      </c>
      <c r="AT93" s="226" t="s">
        <v>135</v>
      </c>
      <c r="AU93" s="226" t="s">
        <v>81</v>
      </c>
      <c r="AY93" s="20" t="s">
        <v>133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140</v>
      </c>
      <c r="BM93" s="226" t="s">
        <v>786</v>
      </c>
    </row>
    <row r="94" s="2" customFormat="1">
      <c r="A94" s="41"/>
      <c r="B94" s="42"/>
      <c r="C94" s="43"/>
      <c r="D94" s="228" t="s">
        <v>142</v>
      </c>
      <c r="E94" s="43"/>
      <c r="F94" s="229" t="s">
        <v>787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142</v>
      </c>
      <c r="AU94" s="20" t="s">
        <v>81</v>
      </c>
    </row>
    <row r="95" s="13" customFormat="1">
      <c r="A95" s="13"/>
      <c r="B95" s="233"/>
      <c r="C95" s="234"/>
      <c r="D95" s="235" t="s">
        <v>144</v>
      </c>
      <c r="E95" s="236" t="s">
        <v>19</v>
      </c>
      <c r="F95" s="237" t="s">
        <v>788</v>
      </c>
      <c r="G95" s="234"/>
      <c r="H95" s="238">
        <v>3.3300000000000001</v>
      </c>
      <c r="I95" s="239"/>
      <c r="J95" s="234"/>
      <c r="K95" s="234"/>
      <c r="L95" s="240"/>
      <c r="M95" s="241"/>
      <c r="N95" s="242"/>
      <c r="O95" s="242"/>
      <c r="P95" s="242"/>
      <c r="Q95" s="242"/>
      <c r="R95" s="242"/>
      <c r="S95" s="242"/>
      <c r="T95" s="24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4" t="s">
        <v>144</v>
      </c>
      <c r="AU95" s="244" t="s">
        <v>81</v>
      </c>
      <c r="AV95" s="13" t="s">
        <v>81</v>
      </c>
      <c r="AW95" s="13" t="s">
        <v>33</v>
      </c>
      <c r="AX95" s="13" t="s">
        <v>79</v>
      </c>
      <c r="AY95" s="244" t="s">
        <v>133</v>
      </c>
    </row>
    <row r="96" s="14" customFormat="1">
      <c r="A96" s="14"/>
      <c r="B96" s="245"/>
      <c r="C96" s="246"/>
      <c r="D96" s="235" t="s">
        <v>144</v>
      </c>
      <c r="E96" s="247" t="s">
        <v>19</v>
      </c>
      <c r="F96" s="248" t="s">
        <v>789</v>
      </c>
      <c r="G96" s="246"/>
      <c r="H96" s="247" t="s">
        <v>19</v>
      </c>
      <c r="I96" s="249"/>
      <c r="J96" s="246"/>
      <c r="K96" s="246"/>
      <c r="L96" s="250"/>
      <c r="M96" s="251"/>
      <c r="N96" s="252"/>
      <c r="O96" s="252"/>
      <c r="P96" s="252"/>
      <c r="Q96" s="252"/>
      <c r="R96" s="252"/>
      <c r="S96" s="252"/>
      <c r="T96" s="25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4" t="s">
        <v>144</v>
      </c>
      <c r="AU96" s="254" t="s">
        <v>81</v>
      </c>
      <c r="AV96" s="14" t="s">
        <v>79</v>
      </c>
      <c r="AW96" s="14" t="s">
        <v>33</v>
      </c>
      <c r="AX96" s="14" t="s">
        <v>72</v>
      </c>
      <c r="AY96" s="254" t="s">
        <v>133</v>
      </c>
    </row>
    <row r="97" s="2" customFormat="1" ht="49.05" customHeight="1">
      <c r="A97" s="41"/>
      <c r="B97" s="42"/>
      <c r="C97" s="215" t="s">
        <v>81</v>
      </c>
      <c r="D97" s="215" t="s">
        <v>135</v>
      </c>
      <c r="E97" s="216" t="s">
        <v>626</v>
      </c>
      <c r="F97" s="217" t="s">
        <v>627</v>
      </c>
      <c r="G97" s="218" t="s">
        <v>205</v>
      </c>
      <c r="H97" s="219">
        <v>1.8320000000000001</v>
      </c>
      <c r="I97" s="220"/>
      <c r="J97" s="221">
        <f>ROUND(I97*H97,2)</f>
        <v>0</v>
      </c>
      <c r="K97" s="217" t="s">
        <v>149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140</v>
      </c>
      <c r="AT97" s="226" t="s">
        <v>135</v>
      </c>
      <c r="AU97" s="226" t="s">
        <v>81</v>
      </c>
      <c r="AY97" s="20" t="s">
        <v>133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79</v>
      </c>
      <c r="BK97" s="227">
        <f>ROUND(I97*H97,2)</f>
        <v>0</v>
      </c>
      <c r="BL97" s="20" t="s">
        <v>140</v>
      </c>
      <c r="BM97" s="226" t="s">
        <v>790</v>
      </c>
    </row>
    <row r="98" s="2" customFormat="1">
      <c r="A98" s="41"/>
      <c r="B98" s="42"/>
      <c r="C98" s="43"/>
      <c r="D98" s="228" t="s">
        <v>142</v>
      </c>
      <c r="E98" s="43"/>
      <c r="F98" s="229" t="s">
        <v>791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142</v>
      </c>
      <c r="AU98" s="20" t="s">
        <v>81</v>
      </c>
    </row>
    <row r="99" s="13" customFormat="1">
      <c r="A99" s="13"/>
      <c r="B99" s="233"/>
      <c r="C99" s="234"/>
      <c r="D99" s="235" t="s">
        <v>144</v>
      </c>
      <c r="E99" s="236" t="s">
        <v>19</v>
      </c>
      <c r="F99" s="237" t="s">
        <v>792</v>
      </c>
      <c r="G99" s="234"/>
      <c r="H99" s="238">
        <v>3.6629999999999998</v>
      </c>
      <c r="I99" s="239"/>
      <c r="J99" s="234"/>
      <c r="K99" s="234"/>
      <c r="L99" s="240"/>
      <c r="M99" s="241"/>
      <c r="N99" s="242"/>
      <c r="O99" s="242"/>
      <c r="P99" s="242"/>
      <c r="Q99" s="242"/>
      <c r="R99" s="242"/>
      <c r="S99" s="242"/>
      <c r="T99" s="24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4" t="s">
        <v>144</v>
      </c>
      <c r="AU99" s="244" t="s">
        <v>81</v>
      </c>
      <c r="AV99" s="13" t="s">
        <v>81</v>
      </c>
      <c r="AW99" s="13" t="s">
        <v>33</v>
      </c>
      <c r="AX99" s="13" t="s">
        <v>72</v>
      </c>
      <c r="AY99" s="244" t="s">
        <v>133</v>
      </c>
    </row>
    <row r="100" s="15" customFormat="1">
      <c r="A100" s="15"/>
      <c r="B100" s="255"/>
      <c r="C100" s="256"/>
      <c r="D100" s="235" t="s">
        <v>144</v>
      </c>
      <c r="E100" s="257" t="s">
        <v>19</v>
      </c>
      <c r="F100" s="258" t="s">
        <v>165</v>
      </c>
      <c r="G100" s="256"/>
      <c r="H100" s="259">
        <v>3.6629999999999998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144</v>
      </c>
      <c r="AU100" s="265" t="s">
        <v>81</v>
      </c>
      <c r="AV100" s="15" t="s">
        <v>140</v>
      </c>
      <c r="AW100" s="15" t="s">
        <v>33</v>
      </c>
      <c r="AX100" s="15" t="s">
        <v>72</v>
      </c>
      <c r="AY100" s="265" t="s">
        <v>133</v>
      </c>
    </row>
    <row r="101" s="13" customFormat="1">
      <c r="A101" s="13"/>
      <c r="B101" s="233"/>
      <c r="C101" s="234"/>
      <c r="D101" s="235" t="s">
        <v>144</v>
      </c>
      <c r="E101" s="236" t="s">
        <v>19</v>
      </c>
      <c r="F101" s="237" t="s">
        <v>793</v>
      </c>
      <c r="G101" s="234"/>
      <c r="H101" s="238">
        <v>1.8320000000000001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144</v>
      </c>
      <c r="AU101" s="244" t="s">
        <v>81</v>
      </c>
      <c r="AV101" s="13" t="s">
        <v>81</v>
      </c>
      <c r="AW101" s="13" t="s">
        <v>33</v>
      </c>
      <c r="AX101" s="13" t="s">
        <v>79</v>
      </c>
      <c r="AY101" s="244" t="s">
        <v>133</v>
      </c>
    </row>
    <row r="102" s="14" customFormat="1">
      <c r="A102" s="14"/>
      <c r="B102" s="245"/>
      <c r="C102" s="246"/>
      <c r="D102" s="235" t="s">
        <v>144</v>
      </c>
      <c r="E102" s="247" t="s">
        <v>19</v>
      </c>
      <c r="F102" s="248" t="s">
        <v>794</v>
      </c>
      <c r="G102" s="246"/>
      <c r="H102" s="247" t="s">
        <v>19</v>
      </c>
      <c r="I102" s="249"/>
      <c r="J102" s="246"/>
      <c r="K102" s="246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144</v>
      </c>
      <c r="AU102" s="254" t="s">
        <v>81</v>
      </c>
      <c r="AV102" s="14" t="s">
        <v>79</v>
      </c>
      <c r="AW102" s="14" t="s">
        <v>33</v>
      </c>
      <c r="AX102" s="14" t="s">
        <v>72</v>
      </c>
      <c r="AY102" s="254" t="s">
        <v>133</v>
      </c>
    </row>
    <row r="103" s="2" customFormat="1" ht="44.25" customHeight="1">
      <c r="A103" s="41"/>
      <c r="B103" s="42"/>
      <c r="C103" s="215" t="s">
        <v>153</v>
      </c>
      <c r="D103" s="215" t="s">
        <v>135</v>
      </c>
      <c r="E103" s="216" t="s">
        <v>632</v>
      </c>
      <c r="F103" s="217" t="s">
        <v>633</v>
      </c>
      <c r="G103" s="218" t="s">
        <v>205</v>
      </c>
      <c r="H103" s="219">
        <v>1.8320000000000001</v>
      </c>
      <c r="I103" s="220"/>
      <c r="J103" s="221">
        <f>ROUND(I103*H103,2)</f>
        <v>0</v>
      </c>
      <c r="K103" s="217" t="s">
        <v>149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140</v>
      </c>
      <c r="AT103" s="226" t="s">
        <v>135</v>
      </c>
      <c r="AU103" s="226" t="s">
        <v>81</v>
      </c>
      <c r="AY103" s="20" t="s">
        <v>133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140</v>
      </c>
      <c r="BM103" s="226" t="s">
        <v>795</v>
      </c>
    </row>
    <row r="104" s="2" customFormat="1">
      <c r="A104" s="41"/>
      <c r="B104" s="42"/>
      <c r="C104" s="43"/>
      <c r="D104" s="228" t="s">
        <v>142</v>
      </c>
      <c r="E104" s="43"/>
      <c r="F104" s="229" t="s">
        <v>796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142</v>
      </c>
      <c r="AU104" s="20" t="s">
        <v>81</v>
      </c>
    </row>
    <row r="105" s="13" customFormat="1">
      <c r="A105" s="13"/>
      <c r="B105" s="233"/>
      <c r="C105" s="234"/>
      <c r="D105" s="235" t="s">
        <v>144</v>
      </c>
      <c r="E105" s="236" t="s">
        <v>19</v>
      </c>
      <c r="F105" s="237" t="s">
        <v>792</v>
      </c>
      <c r="G105" s="234"/>
      <c r="H105" s="238">
        <v>3.6629999999999998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144</v>
      </c>
      <c r="AU105" s="244" t="s">
        <v>81</v>
      </c>
      <c r="AV105" s="13" t="s">
        <v>81</v>
      </c>
      <c r="AW105" s="13" t="s">
        <v>33</v>
      </c>
      <c r="AX105" s="13" t="s">
        <v>72</v>
      </c>
      <c r="AY105" s="244" t="s">
        <v>133</v>
      </c>
    </row>
    <row r="106" s="15" customFormat="1">
      <c r="A106" s="15"/>
      <c r="B106" s="255"/>
      <c r="C106" s="256"/>
      <c r="D106" s="235" t="s">
        <v>144</v>
      </c>
      <c r="E106" s="257" t="s">
        <v>19</v>
      </c>
      <c r="F106" s="258" t="s">
        <v>165</v>
      </c>
      <c r="G106" s="256"/>
      <c r="H106" s="259">
        <v>3.6629999999999998</v>
      </c>
      <c r="I106" s="260"/>
      <c r="J106" s="256"/>
      <c r="K106" s="256"/>
      <c r="L106" s="261"/>
      <c r="M106" s="262"/>
      <c r="N106" s="263"/>
      <c r="O106" s="263"/>
      <c r="P106" s="263"/>
      <c r="Q106" s="263"/>
      <c r="R106" s="263"/>
      <c r="S106" s="263"/>
      <c r="T106" s="264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5" t="s">
        <v>144</v>
      </c>
      <c r="AU106" s="265" t="s">
        <v>81</v>
      </c>
      <c r="AV106" s="15" t="s">
        <v>140</v>
      </c>
      <c r="AW106" s="15" t="s">
        <v>33</v>
      </c>
      <c r="AX106" s="15" t="s">
        <v>72</v>
      </c>
      <c r="AY106" s="265" t="s">
        <v>133</v>
      </c>
    </row>
    <row r="107" s="13" customFormat="1">
      <c r="A107" s="13"/>
      <c r="B107" s="233"/>
      <c r="C107" s="234"/>
      <c r="D107" s="235" t="s">
        <v>144</v>
      </c>
      <c r="E107" s="236" t="s">
        <v>19</v>
      </c>
      <c r="F107" s="237" t="s">
        <v>793</v>
      </c>
      <c r="G107" s="234"/>
      <c r="H107" s="238">
        <v>1.8320000000000001</v>
      </c>
      <c r="I107" s="239"/>
      <c r="J107" s="234"/>
      <c r="K107" s="234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144</v>
      </c>
      <c r="AU107" s="244" t="s">
        <v>81</v>
      </c>
      <c r="AV107" s="13" t="s">
        <v>81</v>
      </c>
      <c r="AW107" s="13" t="s">
        <v>33</v>
      </c>
      <c r="AX107" s="13" t="s">
        <v>79</v>
      </c>
      <c r="AY107" s="244" t="s">
        <v>133</v>
      </c>
    </row>
    <row r="108" s="14" customFormat="1">
      <c r="A108" s="14"/>
      <c r="B108" s="245"/>
      <c r="C108" s="246"/>
      <c r="D108" s="235" t="s">
        <v>144</v>
      </c>
      <c r="E108" s="247" t="s">
        <v>19</v>
      </c>
      <c r="F108" s="248" t="s">
        <v>794</v>
      </c>
      <c r="G108" s="246"/>
      <c r="H108" s="247" t="s">
        <v>19</v>
      </c>
      <c r="I108" s="249"/>
      <c r="J108" s="246"/>
      <c r="K108" s="246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144</v>
      </c>
      <c r="AU108" s="254" t="s">
        <v>81</v>
      </c>
      <c r="AV108" s="14" t="s">
        <v>79</v>
      </c>
      <c r="AW108" s="14" t="s">
        <v>33</v>
      </c>
      <c r="AX108" s="14" t="s">
        <v>72</v>
      </c>
      <c r="AY108" s="254" t="s">
        <v>133</v>
      </c>
    </row>
    <row r="109" s="2" customFormat="1" ht="37.8" customHeight="1">
      <c r="A109" s="41"/>
      <c r="B109" s="42"/>
      <c r="C109" s="215" t="s">
        <v>140</v>
      </c>
      <c r="D109" s="215" t="s">
        <v>135</v>
      </c>
      <c r="E109" s="216" t="s">
        <v>215</v>
      </c>
      <c r="F109" s="217" t="s">
        <v>216</v>
      </c>
      <c r="G109" s="218" t="s">
        <v>205</v>
      </c>
      <c r="H109" s="219">
        <v>0.54900000000000004</v>
      </c>
      <c r="I109" s="220"/>
      <c r="J109" s="221">
        <f>ROUND(I109*H109,2)</f>
        <v>0</v>
      </c>
      <c r="K109" s="217" t="s">
        <v>149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140</v>
      </c>
      <c r="AT109" s="226" t="s">
        <v>135</v>
      </c>
      <c r="AU109" s="226" t="s">
        <v>81</v>
      </c>
      <c r="AY109" s="20" t="s">
        <v>133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140</v>
      </c>
      <c r="BM109" s="226" t="s">
        <v>797</v>
      </c>
    </row>
    <row r="110" s="2" customFormat="1">
      <c r="A110" s="41"/>
      <c r="B110" s="42"/>
      <c r="C110" s="43"/>
      <c r="D110" s="228" t="s">
        <v>142</v>
      </c>
      <c r="E110" s="43"/>
      <c r="F110" s="229" t="s">
        <v>218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142</v>
      </c>
      <c r="AU110" s="20" t="s">
        <v>81</v>
      </c>
    </row>
    <row r="111" s="13" customFormat="1">
      <c r="A111" s="13"/>
      <c r="B111" s="233"/>
      <c r="C111" s="234"/>
      <c r="D111" s="235" t="s">
        <v>144</v>
      </c>
      <c r="E111" s="236" t="s">
        <v>19</v>
      </c>
      <c r="F111" s="237" t="s">
        <v>798</v>
      </c>
      <c r="G111" s="234"/>
      <c r="H111" s="238">
        <v>0.54900000000000004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144</v>
      </c>
      <c r="AU111" s="244" t="s">
        <v>81</v>
      </c>
      <c r="AV111" s="13" t="s">
        <v>81</v>
      </c>
      <c r="AW111" s="13" t="s">
        <v>33</v>
      </c>
      <c r="AX111" s="13" t="s">
        <v>79</v>
      </c>
      <c r="AY111" s="244" t="s">
        <v>133</v>
      </c>
    </row>
    <row r="112" s="2" customFormat="1" ht="37.8" customHeight="1">
      <c r="A112" s="41"/>
      <c r="B112" s="42"/>
      <c r="C112" s="215" t="s">
        <v>166</v>
      </c>
      <c r="D112" s="215" t="s">
        <v>135</v>
      </c>
      <c r="E112" s="216" t="s">
        <v>221</v>
      </c>
      <c r="F112" s="217" t="s">
        <v>222</v>
      </c>
      <c r="G112" s="218" t="s">
        <v>138</v>
      </c>
      <c r="H112" s="219">
        <v>8.1400000000000006</v>
      </c>
      <c r="I112" s="220"/>
      <c r="J112" s="221">
        <f>ROUND(I112*H112,2)</f>
        <v>0</v>
      </c>
      <c r="K112" s="217" t="s">
        <v>149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0.00084000000000000003</v>
      </c>
      <c r="R112" s="224">
        <f>Q112*H112</f>
        <v>0.006837600000000001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140</v>
      </c>
      <c r="AT112" s="226" t="s">
        <v>135</v>
      </c>
      <c r="AU112" s="226" t="s">
        <v>81</v>
      </c>
      <c r="AY112" s="20" t="s">
        <v>133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79</v>
      </c>
      <c r="BK112" s="227">
        <f>ROUND(I112*H112,2)</f>
        <v>0</v>
      </c>
      <c r="BL112" s="20" t="s">
        <v>140</v>
      </c>
      <c r="BM112" s="226" t="s">
        <v>799</v>
      </c>
    </row>
    <row r="113" s="2" customFormat="1">
      <c r="A113" s="41"/>
      <c r="B113" s="42"/>
      <c r="C113" s="43"/>
      <c r="D113" s="228" t="s">
        <v>142</v>
      </c>
      <c r="E113" s="43"/>
      <c r="F113" s="229" t="s">
        <v>224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142</v>
      </c>
      <c r="AU113" s="20" t="s">
        <v>81</v>
      </c>
    </row>
    <row r="114" s="13" customFormat="1">
      <c r="A114" s="13"/>
      <c r="B114" s="233"/>
      <c r="C114" s="234"/>
      <c r="D114" s="235" t="s">
        <v>144</v>
      </c>
      <c r="E114" s="236" t="s">
        <v>19</v>
      </c>
      <c r="F114" s="237" t="s">
        <v>800</v>
      </c>
      <c r="G114" s="234"/>
      <c r="H114" s="238">
        <v>8.1400000000000006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144</v>
      </c>
      <c r="AU114" s="244" t="s">
        <v>81</v>
      </c>
      <c r="AV114" s="13" t="s">
        <v>81</v>
      </c>
      <c r="AW114" s="13" t="s">
        <v>33</v>
      </c>
      <c r="AX114" s="13" t="s">
        <v>79</v>
      </c>
      <c r="AY114" s="244" t="s">
        <v>133</v>
      </c>
    </row>
    <row r="115" s="14" customFormat="1">
      <c r="A115" s="14"/>
      <c r="B115" s="245"/>
      <c r="C115" s="246"/>
      <c r="D115" s="235" t="s">
        <v>144</v>
      </c>
      <c r="E115" s="247" t="s">
        <v>19</v>
      </c>
      <c r="F115" s="248" t="s">
        <v>789</v>
      </c>
      <c r="G115" s="246"/>
      <c r="H115" s="247" t="s">
        <v>19</v>
      </c>
      <c r="I115" s="249"/>
      <c r="J115" s="246"/>
      <c r="K115" s="246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144</v>
      </c>
      <c r="AU115" s="254" t="s">
        <v>81</v>
      </c>
      <c r="AV115" s="14" t="s">
        <v>79</v>
      </c>
      <c r="AW115" s="14" t="s">
        <v>33</v>
      </c>
      <c r="AX115" s="14" t="s">
        <v>72</v>
      </c>
      <c r="AY115" s="254" t="s">
        <v>133</v>
      </c>
    </row>
    <row r="116" s="2" customFormat="1" ht="44.25" customHeight="1">
      <c r="A116" s="41"/>
      <c r="B116" s="42"/>
      <c r="C116" s="215" t="s">
        <v>173</v>
      </c>
      <c r="D116" s="215" t="s">
        <v>135</v>
      </c>
      <c r="E116" s="216" t="s">
        <v>227</v>
      </c>
      <c r="F116" s="217" t="s">
        <v>228</v>
      </c>
      <c r="G116" s="218" t="s">
        <v>138</v>
      </c>
      <c r="H116" s="219">
        <v>8.1400000000000006</v>
      </c>
      <c r="I116" s="220"/>
      <c r="J116" s="221">
        <f>ROUND(I116*H116,2)</f>
        <v>0</v>
      </c>
      <c r="K116" s="217" t="s">
        <v>149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140</v>
      </c>
      <c r="AT116" s="226" t="s">
        <v>135</v>
      </c>
      <c r="AU116" s="226" t="s">
        <v>81</v>
      </c>
      <c r="AY116" s="20" t="s">
        <v>133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79</v>
      </c>
      <c r="BK116" s="227">
        <f>ROUND(I116*H116,2)</f>
        <v>0</v>
      </c>
      <c r="BL116" s="20" t="s">
        <v>140</v>
      </c>
      <c r="BM116" s="226" t="s">
        <v>801</v>
      </c>
    </row>
    <row r="117" s="2" customFormat="1">
      <c r="A117" s="41"/>
      <c r="B117" s="42"/>
      <c r="C117" s="43"/>
      <c r="D117" s="228" t="s">
        <v>142</v>
      </c>
      <c r="E117" s="43"/>
      <c r="F117" s="229" t="s">
        <v>230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142</v>
      </c>
      <c r="AU117" s="20" t="s">
        <v>81</v>
      </c>
    </row>
    <row r="118" s="2" customFormat="1" ht="62.7" customHeight="1">
      <c r="A118" s="41"/>
      <c r="B118" s="42"/>
      <c r="C118" s="215" t="s">
        <v>179</v>
      </c>
      <c r="D118" s="215" t="s">
        <v>135</v>
      </c>
      <c r="E118" s="216" t="s">
        <v>239</v>
      </c>
      <c r="F118" s="217" t="s">
        <v>240</v>
      </c>
      <c r="G118" s="218" t="s">
        <v>205</v>
      </c>
      <c r="H118" s="219">
        <v>1.665</v>
      </c>
      <c r="I118" s="220"/>
      <c r="J118" s="221">
        <f>ROUND(I118*H118,2)</f>
        <v>0</v>
      </c>
      <c r="K118" s="217" t="s">
        <v>149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140</v>
      </c>
      <c r="AT118" s="226" t="s">
        <v>135</v>
      </c>
      <c r="AU118" s="226" t="s">
        <v>81</v>
      </c>
      <c r="AY118" s="20" t="s">
        <v>133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79</v>
      </c>
      <c r="BK118" s="227">
        <f>ROUND(I118*H118,2)</f>
        <v>0</v>
      </c>
      <c r="BL118" s="20" t="s">
        <v>140</v>
      </c>
      <c r="BM118" s="226" t="s">
        <v>802</v>
      </c>
    </row>
    <row r="119" s="2" customFormat="1">
      <c r="A119" s="41"/>
      <c r="B119" s="42"/>
      <c r="C119" s="43"/>
      <c r="D119" s="228" t="s">
        <v>142</v>
      </c>
      <c r="E119" s="43"/>
      <c r="F119" s="229" t="s">
        <v>242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142</v>
      </c>
      <c r="AU119" s="20" t="s">
        <v>81</v>
      </c>
    </row>
    <row r="120" s="13" customFormat="1">
      <c r="A120" s="13"/>
      <c r="B120" s="233"/>
      <c r="C120" s="234"/>
      <c r="D120" s="235" t="s">
        <v>144</v>
      </c>
      <c r="E120" s="236" t="s">
        <v>19</v>
      </c>
      <c r="F120" s="237" t="s">
        <v>803</v>
      </c>
      <c r="G120" s="234"/>
      <c r="H120" s="238">
        <v>1.665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144</v>
      </c>
      <c r="AU120" s="244" t="s">
        <v>81</v>
      </c>
      <c r="AV120" s="13" t="s">
        <v>81</v>
      </c>
      <c r="AW120" s="13" t="s">
        <v>33</v>
      </c>
      <c r="AX120" s="13" t="s">
        <v>72</v>
      </c>
      <c r="AY120" s="244" t="s">
        <v>133</v>
      </c>
    </row>
    <row r="121" s="15" customFormat="1">
      <c r="A121" s="15"/>
      <c r="B121" s="255"/>
      <c r="C121" s="256"/>
      <c r="D121" s="235" t="s">
        <v>144</v>
      </c>
      <c r="E121" s="257" t="s">
        <v>19</v>
      </c>
      <c r="F121" s="258" t="s">
        <v>165</v>
      </c>
      <c r="G121" s="256"/>
      <c r="H121" s="259">
        <v>1.665</v>
      </c>
      <c r="I121" s="260"/>
      <c r="J121" s="256"/>
      <c r="K121" s="256"/>
      <c r="L121" s="261"/>
      <c r="M121" s="262"/>
      <c r="N121" s="263"/>
      <c r="O121" s="263"/>
      <c r="P121" s="263"/>
      <c r="Q121" s="263"/>
      <c r="R121" s="263"/>
      <c r="S121" s="263"/>
      <c r="T121" s="264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5" t="s">
        <v>144</v>
      </c>
      <c r="AU121" s="265" t="s">
        <v>81</v>
      </c>
      <c r="AV121" s="15" t="s">
        <v>140</v>
      </c>
      <c r="AW121" s="15" t="s">
        <v>33</v>
      </c>
      <c r="AX121" s="15" t="s">
        <v>79</v>
      </c>
      <c r="AY121" s="265" t="s">
        <v>133</v>
      </c>
    </row>
    <row r="122" s="14" customFormat="1">
      <c r="A122" s="14"/>
      <c r="B122" s="245"/>
      <c r="C122" s="246"/>
      <c r="D122" s="235" t="s">
        <v>144</v>
      </c>
      <c r="E122" s="247" t="s">
        <v>19</v>
      </c>
      <c r="F122" s="248" t="s">
        <v>601</v>
      </c>
      <c r="G122" s="246"/>
      <c r="H122" s="247" t="s">
        <v>19</v>
      </c>
      <c r="I122" s="249"/>
      <c r="J122" s="246"/>
      <c r="K122" s="246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144</v>
      </c>
      <c r="AU122" s="254" t="s">
        <v>81</v>
      </c>
      <c r="AV122" s="14" t="s">
        <v>79</v>
      </c>
      <c r="AW122" s="14" t="s">
        <v>33</v>
      </c>
      <c r="AX122" s="14" t="s">
        <v>72</v>
      </c>
      <c r="AY122" s="254" t="s">
        <v>133</v>
      </c>
    </row>
    <row r="123" s="2" customFormat="1" ht="37.8" customHeight="1">
      <c r="A123" s="41"/>
      <c r="B123" s="42"/>
      <c r="C123" s="215" t="s">
        <v>186</v>
      </c>
      <c r="D123" s="215" t="s">
        <v>135</v>
      </c>
      <c r="E123" s="216" t="s">
        <v>251</v>
      </c>
      <c r="F123" s="217" t="s">
        <v>252</v>
      </c>
      <c r="G123" s="218" t="s">
        <v>253</v>
      </c>
      <c r="H123" s="219">
        <v>2.9969999999999999</v>
      </c>
      <c r="I123" s="220"/>
      <c r="J123" s="221">
        <f>ROUND(I123*H123,2)</f>
        <v>0</v>
      </c>
      <c r="K123" s="217" t="s">
        <v>149</v>
      </c>
      <c r="L123" s="47"/>
      <c r="M123" s="222" t="s">
        <v>19</v>
      </c>
      <c r="N123" s="223" t="s">
        <v>43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140</v>
      </c>
      <c r="AT123" s="226" t="s">
        <v>135</v>
      </c>
      <c r="AU123" s="226" t="s">
        <v>81</v>
      </c>
      <c r="AY123" s="20" t="s">
        <v>133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79</v>
      </c>
      <c r="BK123" s="227">
        <f>ROUND(I123*H123,2)</f>
        <v>0</v>
      </c>
      <c r="BL123" s="20" t="s">
        <v>140</v>
      </c>
      <c r="BM123" s="226" t="s">
        <v>804</v>
      </c>
    </row>
    <row r="124" s="2" customFormat="1">
      <c r="A124" s="41"/>
      <c r="B124" s="42"/>
      <c r="C124" s="43"/>
      <c r="D124" s="228" t="s">
        <v>142</v>
      </c>
      <c r="E124" s="43"/>
      <c r="F124" s="229" t="s">
        <v>255</v>
      </c>
      <c r="G124" s="43"/>
      <c r="H124" s="43"/>
      <c r="I124" s="230"/>
      <c r="J124" s="43"/>
      <c r="K124" s="43"/>
      <c r="L124" s="47"/>
      <c r="M124" s="231"/>
      <c r="N124" s="232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142</v>
      </c>
      <c r="AU124" s="20" t="s">
        <v>81</v>
      </c>
    </row>
    <row r="125" s="13" customFormat="1">
      <c r="A125" s="13"/>
      <c r="B125" s="233"/>
      <c r="C125" s="234"/>
      <c r="D125" s="235" t="s">
        <v>144</v>
      </c>
      <c r="E125" s="236" t="s">
        <v>19</v>
      </c>
      <c r="F125" s="237" t="s">
        <v>805</v>
      </c>
      <c r="G125" s="234"/>
      <c r="H125" s="238">
        <v>2.9969999999999999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144</v>
      </c>
      <c r="AU125" s="244" t="s">
        <v>81</v>
      </c>
      <c r="AV125" s="13" t="s">
        <v>81</v>
      </c>
      <c r="AW125" s="13" t="s">
        <v>33</v>
      </c>
      <c r="AX125" s="13" t="s">
        <v>79</v>
      </c>
      <c r="AY125" s="244" t="s">
        <v>133</v>
      </c>
    </row>
    <row r="126" s="2" customFormat="1" ht="37.8" customHeight="1">
      <c r="A126" s="41"/>
      <c r="B126" s="42"/>
      <c r="C126" s="215" t="s">
        <v>191</v>
      </c>
      <c r="D126" s="215" t="s">
        <v>135</v>
      </c>
      <c r="E126" s="216" t="s">
        <v>258</v>
      </c>
      <c r="F126" s="217" t="s">
        <v>259</v>
      </c>
      <c r="G126" s="218" t="s">
        <v>205</v>
      </c>
      <c r="H126" s="219">
        <v>1.665</v>
      </c>
      <c r="I126" s="220"/>
      <c r="J126" s="221">
        <f>ROUND(I126*H126,2)</f>
        <v>0</v>
      </c>
      <c r="K126" s="217" t="s">
        <v>149</v>
      </c>
      <c r="L126" s="47"/>
      <c r="M126" s="222" t="s">
        <v>19</v>
      </c>
      <c r="N126" s="223" t="s">
        <v>43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140</v>
      </c>
      <c r="AT126" s="226" t="s">
        <v>135</v>
      </c>
      <c r="AU126" s="226" t="s">
        <v>81</v>
      </c>
      <c r="AY126" s="20" t="s">
        <v>133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79</v>
      </c>
      <c r="BK126" s="227">
        <f>ROUND(I126*H126,2)</f>
        <v>0</v>
      </c>
      <c r="BL126" s="20" t="s">
        <v>140</v>
      </c>
      <c r="BM126" s="226" t="s">
        <v>806</v>
      </c>
    </row>
    <row r="127" s="2" customFormat="1">
      <c r="A127" s="41"/>
      <c r="B127" s="42"/>
      <c r="C127" s="43"/>
      <c r="D127" s="228" t="s">
        <v>142</v>
      </c>
      <c r="E127" s="43"/>
      <c r="F127" s="229" t="s">
        <v>261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142</v>
      </c>
      <c r="AU127" s="20" t="s">
        <v>81</v>
      </c>
    </row>
    <row r="128" s="2" customFormat="1" ht="44.25" customHeight="1">
      <c r="A128" s="41"/>
      <c r="B128" s="42"/>
      <c r="C128" s="215" t="s">
        <v>197</v>
      </c>
      <c r="D128" s="215" t="s">
        <v>135</v>
      </c>
      <c r="E128" s="216" t="s">
        <v>262</v>
      </c>
      <c r="F128" s="217" t="s">
        <v>263</v>
      </c>
      <c r="G128" s="218" t="s">
        <v>205</v>
      </c>
      <c r="H128" s="219">
        <v>1.998</v>
      </c>
      <c r="I128" s="220"/>
      <c r="J128" s="221">
        <f>ROUND(I128*H128,2)</f>
        <v>0</v>
      </c>
      <c r="K128" s="217" t="s">
        <v>149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140</v>
      </c>
      <c r="AT128" s="226" t="s">
        <v>135</v>
      </c>
      <c r="AU128" s="226" t="s">
        <v>81</v>
      </c>
      <c r="AY128" s="20" t="s">
        <v>133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79</v>
      </c>
      <c r="BK128" s="227">
        <f>ROUND(I128*H128,2)</f>
        <v>0</v>
      </c>
      <c r="BL128" s="20" t="s">
        <v>140</v>
      </c>
      <c r="BM128" s="226" t="s">
        <v>807</v>
      </c>
    </row>
    <row r="129" s="2" customFormat="1">
      <c r="A129" s="41"/>
      <c r="B129" s="42"/>
      <c r="C129" s="43"/>
      <c r="D129" s="228" t="s">
        <v>142</v>
      </c>
      <c r="E129" s="43"/>
      <c r="F129" s="229" t="s">
        <v>265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142</v>
      </c>
      <c r="AU129" s="20" t="s">
        <v>81</v>
      </c>
    </row>
    <row r="130" s="13" customFormat="1">
      <c r="A130" s="13"/>
      <c r="B130" s="233"/>
      <c r="C130" s="234"/>
      <c r="D130" s="235" t="s">
        <v>144</v>
      </c>
      <c r="E130" s="236" t="s">
        <v>19</v>
      </c>
      <c r="F130" s="237" t="s">
        <v>808</v>
      </c>
      <c r="G130" s="234"/>
      <c r="H130" s="238">
        <v>1.998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144</v>
      </c>
      <c r="AU130" s="244" t="s">
        <v>81</v>
      </c>
      <c r="AV130" s="13" t="s">
        <v>81</v>
      </c>
      <c r="AW130" s="13" t="s">
        <v>33</v>
      </c>
      <c r="AX130" s="13" t="s">
        <v>79</v>
      </c>
      <c r="AY130" s="244" t="s">
        <v>133</v>
      </c>
    </row>
    <row r="131" s="14" customFormat="1">
      <c r="A131" s="14"/>
      <c r="B131" s="245"/>
      <c r="C131" s="246"/>
      <c r="D131" s="235" t="s">
        <v>144</v>
      </c>
      <c r="E131" s="247" t="s">
        <v>19</v>
      </c>
      <c r="F131" s="248" t="s">
        <v>789</v>
      </c>
      <c r="G131" s="246"/>
      <c r="H131" s="247" t="s">
        <v>19</v>
      </c>
      <c r="I131" s="249"/>
      <c r="J131" s="246"/>
      <c r="K131" s="246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144</v>
      </c>
      <c r="AU131" s="254" t="s">
        <v>81</v>
      </c>
      <c r="AV131" s="14" t="s">
        <v>79</v>
      </c>
      <c r="AW131" s="14" t="s">
        <v>33</v>
      </c>
      <c r="AX131" s="14" t="s">
        <v>72</v>
      </c>
      <c r="AY131" s="254" t="s">
        <v>133</v>
      </c>
    </row>
    <row r="132" s="2" customFormat="1" ht="66.75" customHeight="1">
      <c r="A132" s="41"/>
      <c r="B132" s="42"/>
      <c r="C132" s="215" t="s">
        <v>202</v>
      </c>
      <c r="D132" s="215" t="s">
        <v>135</v>
      </c>
      <c r="E132" s="216" t="s">
        <v>275</v>
      </c>
      <c r="F132" s="217" t="s">
        <v>276</v>
      </c>
      <c r="G132" s="218" t="s">
        <v>205</v>
      </c>
      <c r="H132" s="219">
        <v>1.3320000000000001</v>
      </c>
      <c r="I132" s="220"/>
      <c r="J132" s="221">
        <f>ROUND(I132*H132,2)</f>
        <v>0</v>
      </c>
      <c r="K132" s="217" t="s">
        <v>149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140</v>
      </c>
      <c r="AT132" s="226" t="s">
        <v>135</v>
      </c>
      <c r="AU132" s="226" t="s">
        <v>81</v>
      </c>
      <c r="AY132" s="20" t="s">
        <v>133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79</v>
      </c>
      <c r="BK132" s="227">
        <f>ROUND(I132*H132,2)</f>
        <v>0</v>
      </c>
      <c r="BL132" s="20" t="s">
        <v>140</v>
      </c>
      <c r="BM132" s="226" t="s">
        <v>809</v>
      </c>
    </row>
    <row r="133" s="2" customFormat="1">
      <c r="A133" s="41"/>
      <c r="B133" s="42"/>
      <c r="C133" s="43"/>
      <c r="D133" s="228" t="s">
        <v>142</v>
      </c>
      <c r="E133" s="43"/>
      <c r="F133" s="229" t="s">
        <v>278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142</v>
      </c>
      <c r="AU133" s="20" t="s">
        <v>81</v>
      </c>
    </row>
    <row r="134" s="13" customFormat="1">
      <c r="A134" s="13"/>
      <c r="B134" s="233"/>
      <c r="C134" s="234"/>
      <c r="D134" s="235" t="s">
        <v>144</v>
      </c>
      <c r="E134" s="236" t="s">
        <v>19</v>
      </c>
      <c r="F134" s="237" t="s">
        <v>810</v>
      </c>
      <c r="G134" s="234"/>
      <c r="H134" s="238">
        <v>1.3320000000000001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144</v>
      </c>
      <c r="AU134" s="244" t="s">
        <v>81</v>
      </c>
      <c r="AV134" s="13" t="s">
        <v>81</v>
      </c>
      <c r="AW134" s="13" t="s">
        <v>33</v>
      </c>
      <c r="AX134" s="13" t="s">
        <v>79</v>
      </c>
      <c r="AY134" s="244" t="s">
        <v>133</v>
      </c>
    </row>
    <row r="135" s="14" customFormat="1">
      <c r="A135" s="14"/>
      <c r="B135" s="245"/>
      <c r="C135" s="246"/>
      <c r="D135" s="235" t="s">
        <v>144</v>
      </c>
      <c r="E135" s="247" t="s">
        <v>19</v>
      </c>
      <c r="F135" s="248" t="s">
        <v>789</v>
      </c>
      <c r="G135" s="246"/>
      <c r="H135" s="247" t="s">
        <v>19</v>
      </c>
      <c r="I135" s="249"/>
      <c r="J135" s="246"/>
      <c r="K135" s="246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144</v>
      </c>
      <c r="AU135" s="254" t="s">
        <v>81</v>
      </c>
      <c r="AV135" s="14" t="s">
        <v>79</v>
      </c>
      <c r="AW135" s="14" t="s">
        <v>33</v>
      </c>
      <c r="AX135" s="14" t="s">
        <v>72</v>
      </c>
      <c r="AY135" s="254" t="s">
        <v>133</v>
      </c>
    </row>
    <row r="136" s="2" customFormat="1" ht="16.5" customHeight="1">
      <c r="A136" s="41"/>
      <c r="B136" s="42"/>
      <c r="C136" s="267" t="s">
        <v>8</v>
      </c>
      <c r="D136" s="267" t="s">
        <v>268</v>
      </c>
      <c r="E136" s="268" t="s">
        <v>281</v>
      </c>
      <c r="F136" s="269" t="s">
        <v>282</v>
      </c>
      <c r="G136" s="270" t="s">
        <v>253</v>
      </c>
      <c r="H136" s="271">
        <v>2.6640000000000001</v>
      </c>
      <c r="I136" s="272"/>
      <c r="J136" s="273">
        <f>ROUND(I136*H136,2)</f>
        <v>0</v>
      </c>
      <c r="K136" s="269" t="s">
        <v>149</v>
      </c>
      <c r="L136" s="274"/>
      <c r="M136" s="275" t="s">
        <v>19</v>
      </c>
      <c r="N136" s="276" t="s">
        <v>43</v>
      </c>
      <c r="O136" s="87"/>
      <c r="P136" s="224">
        <f>O136*H136</f>
        <v>0</v>
      </c>
      <c r="Q136" s="224">
        <v>1</v>
      </c>
      <c r="R136" s="224">
        <f>Q136*H136</f>
        <v>2.6640000000000001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186</v>
      </c>
      <c r="AT136" s="226" t="s">
        <v>268</v>
      </c>
      <c r="AU136" s="226" t="s">
        <v>81</v>
      </c>
      <c r="AY136" s="20" t="s">
        <v>133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79</v>
      </c>
      <c r="BK136" s="227">
        <f>ROUND(I136*H136,2)</f>
        <v>0</v>
      </c>
      <c r="BL136" s="20" t="s">
        <v>140</v>
      </c>
      <c r="BM136" s="226" t="s">
        <v>811</v>
      </c>
    </row>
    <row r="137" s="13" customFormat="1">
      <c r="A137" s="13"/>
      <c r="B137" s="233"/>
      <c r="C137" s="234"/>
      <c r="D137" s="235" t="s">
        <v>144</v>
      </c>
      <c r="E137" s="236" t="s">
        <v>19</v>
      </c>
      <c r="F137" s="237" t="s">
        <v>812</v>
      </c>
      <c r="G137" s="234"/>
      <c r="H137" s="238">
        <v>2.6640000000000001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144</v>
      </c>
      <c r="AU137" s="244" t="s">
        <v>81</v>
      </c>
      <c r="AV137" s="13" t="s">
        <v>81</v>
      </c>
      <c r="AW137" s="13" t="s">
        <v>33</v>
      </c>
      <c r="AX137" s="13" t="s">
        <v>79</v>
      </c>
      <c r="AY137" s="244" t="s">
        <v>133</v>
      </c>
    </row>
    <row r="138" s="2" customFormat="1" ht="37.8" customHeight="1">
      <c r="A138" s="41"/>
      <c r="B138" s="42"/>
      <c r="C138" s="215" t="s">
        <v>214</v>
      </c>
      <c r="D138" s="215" t="s">
        <v>135</v>
      </c>
      <c r="E138" s="216" t="s">
        <v>655</v>
      </c>
      <c r="F138" s="217" t="s">
        <v>656</v>
      </c>
      <c r="G138" s="218" t="s">
        <v>138</v>
      </c>
      <c r="H138" s="219">
        <v>3.3300000000000001</v>
      </c>
      <c r="I138" s="220"/>
      <c r="J138" s="221">
        <f>ROUND(I138*H138,2)</f>
        <v>0</v>
      </c>
      <c r="K138" s="217" t="s">
        <v>149</v>
      </c>
      <c r="L138" s="47"/>
      <c r="M138" s="222" t="s">
        <v>19</v>
      </c>
      <c r="N138" s="223" t="s">
        <v>43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140</v>
      </c>
      <c r="AT138" s="226" t="s">
        <v>135</v>
      </c>
      <c r="AU138" s="226" t="s">
        <v>81</v>
      </c>
      <c r="AY138" s="20" t="s">
        <v>133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79</v>
      </c>
      <c r="BK138" s="227">
        <f>ROUND(I138*H138,2)</f>
        <v>0</v>
      </c>
      <c r="BL138" s="20" t="s">
        <v>140</v>
      </c>
      <c r="BM138" s="226" t="s">
        <v>813</v>
      </c>
    </row>
    <row r="139" s="2" customFormat="1">
      <c r="A139" s="41"/>
      <c r="B139" s="42"/>
      <c r="C139" s="43"/>
      <c r="D139" s="228" t="s">
        <v>142</v>
      </c>
      <c r="E139" s="43"/>
      <c r="F139" s="229" t="s">
        <v>814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142</v>
      </c>
      <c r="AU139" s="20" t="s">
        <v>81</v>
      </c>
    </row>
    <row r="140" s="13" customFormat="1">
      <c r="A140" s="13"/>
      <c r="B140" s="233"/>
      <c r="C140" s="234"/>
      <c r="D140" s="235" t="s">
        <v>144</v>
      </c>
      <c r="E140" s="236" t="s">
        <v>19</v>
      </c>
      <c r="F140" s="237" t="s">
        <v>788</v>
      </c>
      <c r="G140" s="234"/>
      <c r="H140" s="238">
        <v>3.3300000000000001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144</v>
      </c>
      <c r="AU140" s="244" t="s">
        <v>81</v>
      </c>
      <c r="AV140" s="13" t="s">
        <v>81</v>
      </c>
      <c r="AW140" s="13" t="s">
        <v>33</v>
      </c>
      <c r="AX140" s="13" t="s">
        <v>79</v>
      </c>
      <c r="AY140" s="244" t="s">
        <v>133</v>
      </c>
    </row>
    <row r="141" s="14" customFormat="1">
      <c r="A141" s="14"/>
      <c r="B141" s="245"/>
      <c r="C141" s="246"/>
      <c r="D141" s="235" t="s">
        <v>144</v>
      </c>
      <c r="E141" s="247" t="s">
        <v>19</v>
      </c>
      <c r="F141" s="248" t="s">
        <v>789</v>
      </c>
      <c r="G141" s="246"/>
      <c r="H141" s="247" t="s">
        <v>19</v>
      </c>
      <c r="I141" s="249"/>
      <c r="J141" s="246"/>
      <c r="K141" s="246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144</v>
      </c>
      <c r="AU141" s="254" t="s">
        <v>81</v>
      </c>
      <c r="AV141" s="14" t="s">
        <v>79</v>
      </c>
      <c r="AW141" s="14" t="s">
        <v>33</v>
      </c>
      <c r="AX141" s="14" t="s">
        <v>72</v>
      </c>
      <c r="AY141" s="254" t="s">
        <v>133</v>
      </c>
    </row>
    <row r="142" s="12" customFormat="1" ht="22.8" customHeight="1">
      <c r="A142" s="12"/>
      <c r="B142" s="199"/>
      <c r="C142" s="200"/>
      <c r="D142" s="201" t="s">
        <v>71</v>
      </c>
      <c r="E142" s="213" t="s">
        <v>140</v>
      </c>
      <c r="F142" s="213" t="s">
        <v>292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SUM(P143:P146)</f>
        <v>0</v>
      </c>
      <c r="Q142" s="207"/>
      <c r="R142" s="208">
        <f>SUM(R143:R146)</f>
        <v>0</v>
      </c>
      <c r="S142" s="207"/>
      <c r="T142" s="209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79</v>
      </c>
      <c r="AT142" s="211" t="s">
        <v>71</v>
      </c>
      <c r="AU142" s="211" t="s">
        <v>79</v>
      </c>
      <c r="AY142" s="210" t="s">
        <v>133</v>
      </c>
      <c r="BK142" s="212">
        <f>SUM(BK143:BK146)</f>
        <v>0</v>
      </c>
    </row>
    <row r="143" s="2" customFormat="1" ht="33" customHeight="1">
      <c r="A143" s="41"/>
      <c r="B143" s="42"/>
      <c r="C143" s="215" t="s">
        <v>220</v>
      </c>
      <c r="D143" s="215" t="s">
        <v>135</v>
      </c>
      <c r="E143" s="216" t="s">
        <v>307</v>
      </c>
      <c r="F143" s="217" t="s">
        <v>308</v>
      </c>
      <c r="G143" s="218" t="s">
        <v>205</v>
      </c>
      <c r="H143" s="219">
        <v>0.33300000000000002</v>
      </c>
      <c r="I143" s="220"/>
      <c r="J143" s="221">
        <f>ROUND(I143*H143,2)</f>
        <v>0</v>
      </c>
      <c r="K143" s="217" t="s">
        <v>149</v>
      </c>
      <c r="L143" s="47"/>
      <c r="M143" s="222" t="s">
        <v>19</v>
      </c>
      <c r="N143" s="223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140</v>
      </c>
      <c r="AT143" s="226" t="s">
        <v>135</v>
      </c>
      <c r="AU143" s="226" t="s">
        <v>81</v>
      </c>
      <c r="AY143" s="20" t="s">
        <v>133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79</v>
      </c>
      <c r="BK143" s="227">
        <f>ROUND(I143*H143,2)</f>
        <v>0</v>
      </c>
      <c r="BL143" s="20" t="s">
        <v>140</v>
      </c>
      <c r="BM143" s="226" t="s">
        <v>815</v>
      </c>
    </row>
    <row r="144" s="2" customFormat="1">
      <c r="A144" s="41"/>
      <c r="B144" s="42"/>
      <c r="C144" s="43"/>
      <c r="D144" s="228" t="s">
        <v>142</v>
      </c>
      <c r="E144" s="43"/>
      <c r="F144" s="229" t="s">
        <v>310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142</v>
      </c>
      <c r="AU144" s="20" t="s">
        <v>81</v>
      </c>
    </row>
    <row r="145" s="13" customFormat="1">
      <c r="A145" s="13"/>
      <c r="B145" s="233"/>
      <c r="C145" s="234"/>
      <c r="D145" s="235" t="s">
        <v>144</v>
      </c>
      <c r="E145" s="236" t="s">
        <v>19</v>
      </c>
      <c r="F145" s="237" t="s">
        <v>816</v>
      </c>
      <c r="G145" s="234"/>
      <c r="H145" s="238">
        <v>0.33300000000000002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144</v>
      </c>
      <c r="AU145" s="244" t="s">
        <v>81</v>
      </c>
      <c r="AV145" s="13" t="s">
        <v>81</v>
      </c>
      <c r="AW145" s="13" t="s">
        <v>33</v>
      </c>
      <c r="AX145" s="13" t="s">
        <v>79</v>
      </c>
      <c r="AY145" s="244" t="s">
        <v>133</v>
      </c>
    </row>
    <row r="146" s="14" customFormat="1">
      <c r="A146" s="14"/>
      <c r="B146" s="245"/>
      <c r="C146" s="246"/>
      <c r="D146" s="235" t="s">
        <v>144</v>
      </c>
      <c r="E146" s="247" t="s">
        <v>19</v>
      </c>
      <c r="F146" s="248" t="s">
        <v>789</v>
      </c>
      <c r="G146" s="246"/>
      <c r="H146" s="247" t="s">
        <v>19</v>
      </c>
      <c r="I146" s="249"/>
      <c r="J146" s="246"/>
      <c r="K146" s="246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144</v>
      </c>
      <c r="AU146" s="254" t="s">
        <v>81</v>
      </c>
      <c r="AV146" s="14" t="s">
        <v>79</v>
      </c>
      <c r="AW146" s="14" t="s">
        <v>33</v>
      </c>
      <c r="AX146" s="14" t="s">
        <v>72</v>
      </c>
      <c r="AY146" s="254" t="s">
        <v>133</v>
      </c>
    </row>
    <row r="147" s="12" customFormat="1" ht="22.8" customHeight="1">
      <c r="A147" s="12"/>
      <c r="B147" s="199"/>
      <c r="C147" s="200"/>
      <c r="D147" s="201" t="s">
        <v>71</v>
      </c>
      <c r="E147" s="213" t="s">
        <v>186</v>
      </c>
      <c r="F147" s="213" t="s">
        <v>817</v>
      </c>
      <c r="G147" s="200"/>
      <c r="H147" s="200"/>
      <c r="I147" s="203"/>
      <c r="J147" s="214">
        <f>BK147</f>
        <v>0</v>
      </c>
      <c r="K147" s="200"/>
      <c r="L147" s="205"/>
      <c r="M147" s="206"/>
      <c r="N147" s="207"/>
      <c r="O147" s="207"/>
      <c r="P147" s="208">
        <f>SUM(P148:P167)</f>
        <v>0</v>
      </c>
      <c r="Q147" s="207"/>
      <c r="R147" s="208">
        <f>SUM(R148:R167)</f>
        <v>0.0064833199999999999</v>
      </c>
      <c r="S147" s="207"/>
      <c r="T147" s="209">
        <f>SUM(T148:T167)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0" t="s">
        <v>79</v>
      </c>
      <c r="AT147" s="211" t="s">
        <v>71</v>
      </c>
      <c r="AU147" s="211" t="s">
        <v>79</v>
      </c>
      <c r="AY147" s="210" t="s">
        <v>133</v>
      </c>
      <c r="BK147" s="212">
        <f>SUM(BK148:BK167)</f>
        <v>0</v>
      </c>
    </row>
    <row r="148" s="2" customFormat="1" ht="37.8" customHeight="1">
      <c r="A148" s="41"/>
      <c r="B148" s="42"/>
      <c r="C148" s="215" t="s">
        <v>226</v>
      </c>
      <c r="D148" s="266" t="s">
        <v>135</v>
      </c>
      <c r="E148" s="216" t="s">
        <v>818</v>
      </c>
      <c r="F148" s="217" t="s">
        <v>819</v>
      </c>
      <c r="G148" s="218" t="s">
        <v>182</v>
      </c>
      <c r="H148" s="219">
        <v>3.7000000000000002</v>
      </c>
      <c r="I148" s="220"/>
      <c r="J148" s="221">
        <f>ROUND(I148*H148,2)</f>
        <v>0</v>
      </c>
      <c r="K148" s="217" t="s">
        <v>149</v>
      </c>
      <c r="L148" s="47"/>
      <c r="M148" s="222" t="s">
        <v>19</v>
      </c>
      <c r="N148" s="223" t="s">
        <v>43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140</v>
      </c>
      <c r="AT148" s="226" t="s">
        <v>135</v>
      </c>
      <c r="AU148" s="226" t="s">
        <v>81</v>
      </c>
      <c r="AY148" s="20" t="s">
        <v>133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79</v>
      </c>
      <c r="BK148" s="227">
        <f>ROUND(I148*H148,2)</f>
        <v>0</v>
      </c>
      <c r="BL148" s="20" t="s">
        <v>140</v>
      </c>
      <c r="BM148" s="226" t="s">
        <v>820</v>
      </c>
    </row>
    <row r="149" s="2" customFormat="1">
      <c r="A149" s="41"/>
      <c r="B149" s="42"/>
      <c r="C149" s="43"/>
      <c r="D149" s="228" t="s">
        <v>142</v>
      </c>
      <c r="E149" s="43"/>
      <c r="F149" s="229" t="s">
        <v>821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142</v>
      </c>
      <c r="AU149" s="20" t="s">
        <v>81</v>
      </c>
    </row>
    <row r="150" s="13" customFormat="1">
      <c r="A150" s="13"/>
      <c r="B150" s="233"/>
      <c r="C150" s="234"/>
      <c r="D150" s="235" t="s">
        <v>144</v>
      </c>
      <c r="E150" s="236" t="s">
        <v>19</v>
      </c>
      <c r="F150" s="237" t="s">
        <v>822</v>
      </c>
      <c r="G150" s="234"/>
      <c r="H150" s="238">
        <v>3.7000000000000002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144</v>
      </c>
      <c r="AU150" s="244" t="s">
        <v>81</v>
      </c>
      <c r="AV150" s="13" t="s">
        <v>81</v>
      </c>
      <c r="AW150" s="13" t="s">
        <v>33</v>
      </c>
      <c r="AX150" s="13" t="s">
        <v>79</v>
      </c>
      <c r="AY150" s="244" t="s">
        <v>133</v>
      </c>
    </row>
    <row r="151" s="14" customFormat="1">
      <c r="A151" s="14"/>
      <c r="B151" s="245"/>
      <c r="C151" s="246"/>
      <c r="D151" s="235" t="s">
        <v>144</v>
      </c>
      <c r="E151" s="247" t="s">
        <v>19</v>
      </c>
      <c r="F151" s="248" t="s">
        <v>794</v>
      </c>
      <c r="G151" s="246"/>
      <c r="H151" s="247" t="s">
        <v>19</v>
      </c>
      <c r="I151" s="249"/>
      <c r="J151" s="246"/>
      <c r="K151" s="246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144</v>
      </c>
      <c r="AU151" s="254" t="s">
        <v>81</v>
      </c>
      <c r="AV151" s="14" t="s">
        <v>79</v>
      </c>
      <c r="AW151" s="14" t="s">
        <v>33</v>
      </c>
      <c r="AX151" s="14" t="s">
        <v>72</v>
      </c>
      <c r="AY151" s="254" t="s">
        <v>133</v>
      </c>
    </row>
    <row r="152" s="2" customFormat="1" ht="24.15" customHeight="1">
      <c r="A152" s="41"/>
      <c r="B152" s="42"/>
      <c r="C152" s="267" t="s">
        <v>231</v>
      </c>
      <c r="D152" s="277" t="s">
        <v>268</v>
      </c>
      <c r="E152" s="268" t="s">
        <v>688</v>
      </c>
      <c r="F152" s="269" t="s">
        <v>689</v>
      </c>
      <c r="G152" s="270" t="s">
        <v>182</v>
      </c>
      <c r="H152" s="271">
        <v>3.7559999999999998</v>
      </c>
      <c r="I152" s="272"/>
      <c r="J152" s="273">
        <f>ROUND(I152*H152,2)</f>
        <v>0</v>
      </c>
      <c r="K152" s="269" t="s">
        <v>149</v>
      </c>
      <c r="L152" s="274"/>
      <c r="M152" s="275" t="s">
        <v>19</v>
      </c>
      <c r="N152" s="276" t="s">
        <v>43</v>
      </c>
      <c r="O152" s="87"/>
      <c r="P152" s="224">
        <f>O152*H152</f>
        <v>0</v>
      </c>
      <c r="Q152" s="224">
        <v>0.00147</v>
      </c>
      <c r="R152" s="224">
        <f>Q152*H152</f>
        <v>0.0055213199999999997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186</v>
      </c>
      <c r="AT152" s="226" t="s">
        <v>268</v>
      </c>
      <c r="AU152" s="226" t="s">
        <v>81</v>
      </c>
      <c r="AY152" s="20" t="s">
        <v>133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79</v>
      </c>
      <c r="BK152" s="227">
        <f>ROUND(I152*H152,2)</f>
        <v>0</v>
      </c>
      <c r="BL152" s="20" t="s">
        <v>140</v>
      </c>
      <c r="BM152" s="226" t="s">
        <v>823</v>
      </c>
    </row>
    <row r="153" s="13" customFormat="1">
      <c r="A153" s="13"/>
      <c r="B153" s="233"/>
      <c r="C153" s="234"/>
      <c r="D153" s="235" t="s">
        <v>144</v>
      </c>
      <c r="E153" s="236" t="s">
        <v>19</v>
      </c>
      <c r="F153" s="237" t="s">
        <v>824</v>
      </c>
      <c r="G153" s="234"/>
      <c r="H153" s="238">
        <v>3.7559999999999998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144</v>
      </c>
      <c r="AU153" s="244" t="s">
        <v>81</v>
      </c>
      <c r="AV153" s="13" t="s">
        <v>81</v>
      </c>
      <c r="AW153" s="13" t="s">
        <v>33</v>
      </c>
      <c r="AX153" s="13" t="s">
        <v>79</v>
      </c>
      <c r="AY153" s="244" t="s">
        <v>133</v>
      </c>
    </row>
    <row r="154" s="2" customFormat="1" ht="24.15" customHeight="1">
      <c r="A154" s="41"/>
      <c r="B154" s="42"/>
      <c r="C154" s="215" t="s">
        <v>238</v>
      </c>
      <c r="D154" s="266" t="s">
        <v>135</v>
      </c>
      <c r="E154" s="216" t="s">
        <v>735</v>
      </c>
      <c r="F154" s="217" t="s">
        <v>736</v>
      </c>
      <c r="G154" s="218" t="s">
        <v>182</v>
      </c>
      <c r="H154" s="219">
        <v>3.7000000000000002</v>
      </c>
      <c r="I154" s="220"/>
      <c r="J154" s="221">
        <f>ROUND(I154*H154,2)</f>
        <v>0</v>
      </c>
      <c r="K154" s="217" t="s">
        <v>149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140</v>
      </c>
      <c r="AT154" s="226" t="s">
        <v>135</v>
      </c>
      <c r="AU154" s="226" t="s">
        <v>81</v>
      </c>
      <c r="AY154" s="20" t="s">
        <v>133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79</v>
      </c>
      <c r="BK154" s="227">
        <f>ROUND(I154*H154,2)</f>
        <v>0</v>
      </c>
      <c r="BL154" s="20" t="s">
        <v>140</v>
      </c>
      <c r="BM154" s="226" t="s">
        <v>825</v>
      </c>
    </row>
    <row r="155" s="2" customFormat="1">
      <c r="A155" s="41"/>
      <c r="B155" s="42"/>
      <c r="C155" s="43"/>
      <c r="D155" s="228" t="s">
        <v>142</v>
      </c>
      <c r="E155" s="43"/>
      <c r="F155" s="229" t="s">
        <v>738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142</v>
      </c>
      <c r="AU155" s="20" t="s">
        <v>81</v>
      </c>
    </row>
    <row r="156" s="2" customFormat="1" ht="16.5" customHeight="1">
      <c r="A156" s="41"/>
      <c r="B156" s="42"/>
      <c r="C156" s="215" t="s">
        <v>245</v>
      </c>
      <c r="D156" s="266" t="s">
        <v>135</v>
      </c>
      <c r="E156" s="216" t="s">
        <v>453</v>
      </c>
      <c r="F156" s="217" t="s">
        <v>454</v>
      </c>
      <c r="G156" s="218" t="s">
        <v>182</v>
      </c>
      <c r="H156" s="219">
        <v>3.7000000000000002</v>
      </c>
      <c r="I156" s="220"/>
      <c r="J156" s="221">
        <f>ROUND(I156*H156,2)</f>
        <v>0</v>
      </c>
      <c r="K156" s="217" t="s">
        <v>149</v>
      </c>
      <c r="L156" s="47"/>
      <c r="M156" s="222" t="s">
        <v>19</v>
      </c>
      <c r="N156" s="223" t="s">
        <v>43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140</v>
      </c>
      <c r="AT156" s="226" t="s">
        <v>135</v>
      </c>
      <c r="AU156" s="226" t="s">
        <v>81</v>
      </c>
      <c r="AY156" s="20" t="s">
        <v>133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79</v>
      </c>
      <c r="BK156" s="227">
        <f>ROUND(I156*H156,2)</f>
        <v>0</v>
      </c>
      <c r="BL156" s="20" t="s">
        <v>140</v>
      </c>
      <c r="BM156" s="226" t="s">
        <v>826</v>
      </c>
    </row>
    <row r="157" s="2" customFormat="1">
      <c r="A157" s="41"/>
      <c r="B157" s="42"/>
      <c r="C157" s="43"/>
      <c r="D157" s="228" t="s">
        <v>142</v>
      </c>
      <c r="E157" s="43"/>
      <c r="F157" s="229" t="s">
        <v>741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142</v>
      </c>
      <c r="AU157" s="20" t="s">
        <v>81</v>
      </c>
    </row>
    <row r="158" s="13" customFormat="1">
      <c r="A158" s="13"/>
      <c r="B158" s="233"/>
      <c r="C158" s="234"/>
      <c r="D158" s="235" t="s">
        <v>144</v>
      </c>
      <c r="E158" s="236" t="s">
        <v>19</v>
      </c>
      <c r="F158" s="237" t="s">
        <v>822</v>
      </c>
      <c r="G158" s="234"/>
      <c r="H158" s="238">
        <v>3.7000000000000002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144</v>
      </c>
      <c r="AU158" s="244" t="s">
        <v>81</v>
      </c>
      <c r="AV158" s="13" t="s">
        <v>81</v>
      </c>
      <c r="AW158" s="13" t="s">
        <v>33</v>
      </c>
      <c r="AX158" s="13" t="s">
        <v>79</v>
      </c>
      <c r="AY158" s="244" t="s">
        <v>133</v>
      </c>
    </row>
    <row r="159" s="14" customFormat="1">
      <c r="A159" s="14"/>
      <c r="B159" s="245"/>
      <c r="C159" s="246"/>
      <c r="D159" s="235" t="s">
        <v>144</v>
      </c>
      <c r="E159" s="247" t="s">
        <v>19</v>
      </c>
      <c r="F159" s="248" t="s">
        <v>794</v>
      </c>
      <c r="G159" s="246"/>
      <c r="H159" s="247" t="s">
        <v>19</v>
      </c>
      <c r="I159" s="249"/>
      <c r="J159" s="246"/>
      <c r="K159" s="246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144</v>
      </c>
      <c r="AU159" s="254" t="s">
        <v>81</v>
      </c>
      <c r="AV159" s="14" t="s">
        <v>79</v>
      </c>
      <c r="AW159" s="14" t="s">
        <v>33</v>
      </c>
      <c r="AX159" s="14" t="s">
        <v>72</v>
      </c>
      <c r="AY159" s="254" t="s">
        <v>133</v>
      </c>
    </row>
    <row r="160" s="2" customFormat="1" ht="16.5" customHeight="1">
      <c r="A160" s="41"/>
      <c r="B160" s="42"/>
      <c r="C160" s="215" t="s">
        <v>250</v>
      </c>
      <c r="D160" s="266" t="s">
        <v>135</v>
      </c>
      <c r="E160" s="216" t="s">
        <v>494</v>
      </c>
      <c r="F160" s="217" t="s">
        <v>495</v>
      </c>
      <c r="G160" s="218" t="s">
        <v>182</v>
      </c>
      <c r="H160" s="219">
        <v>3.7000000000000002</v>
      </c>
      <c r="I160" s="220"/>
      <c r="J160" s="221">
        <f>ROUND(I160*H160,2)</f>
        <v>0</v>
      </c>
      <c r="K160" s="217" t="s">
        <v>149</v>
      </c>
      <c r="L160" s="47"/>
      <c r="M160" s="222" t="s">
        <v>19</v>
      </c>
      <c r="N160" s="223" t="s">
        <v>43</v>
      </c>
      <c r="O160" s="87"/>
      <c r="P160" s="224">
        <f>O160*H160</f>
        <v>0</v>
      </c>
      <c r="Q160" s="224">
        <v>0.00019000000000000001</v>
      </c>
      <c r="R160" s="224">
        <f>Q160*H160</f>
        <v>0.00070300000000000007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140</v>
      </c>
      <c r="AT160" s="226" t="s">
        <v>135</v>
      </c>
      <c r="AU160" s="226" t="s">
        <v>81</v>
      </c>
      <c r="AY160" s="20" t="s">
        <v>133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79</v>
      </c>
      <c r="BK160" s="227">
        <f>ROUND(I160*H160,2)</f>
        <v>0</v>
      </c>
      <c r="BL160" s="20" t="s">
        <v>140</v>
      </c>
      <c r="BM160" s="226" t="s">
        <v>827</v>
      </c>
    </row>
    <row r="161" s="2" customFormat="1">
      <c r="A161" s="41"/>
      <c r="B161" s="42"/>
      <c r="C161" s="43"/>
      <c r="D161" s="228" t="s">
        <v>142</v>
      </c>
      <c r="E161" s="43"/>
      <c r="F161" s="229" t="s">
        <v>497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142</v>
      </c>
      <c r="AU161" s="20" t="s">
        <v>81</v>
      </c>
    </row>
    <row r="162" s="13" customFormat="1">
      <c r="A162" s="13"/>
      <c r="B162" s="233"/>
      <c r="C162" s="234"/>
      <c r="D162" s="235" t="s">
        <v>144</v>
      </c>
      <c r="E162" s="236" t="s">
        <v>19</v>
      </c>
      <c r="F162" s="237" t="s">
        <v>822</v>
      </c>
      <c r="G162" s="234"/>
      <c r="H162" s="238">
        <v>3.7000000000000002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144</v>
      </c>
      <c r="AU162" s="244" t="s">
        <v>81</v>
      </c>
      <c r="AV162" s="13" t="s">
        <v>81</v>
      </c>
      <c r="AW162" s="13" t="s">
        <v>33</v>
      </c>
      <c r="AX162" s="13" t="s">
        <v>79</v>
      </c>
      <c r="AY162" s="244" t="s">
        <v>133</v>
      </c>
    </row>
    <row r="163" s="14" customFormat="1">
      <c r="A163" s="14"/>
      <c r="B163" s="245"/>
      <c r="C163" s="246"/>
      <c r="D163" s="235" t="s">
        <v>144</v>
      </c>
      <c r="E163" s="247" t="s">
        <v>19</v>
      </c>
      <c r="F163" s="248" t="s">
        <v>794</v>
      </c>
      <c r="G163" s="246"/>
      <c r="H163" s="247" t="s">
        <v>19</v>
      </c>
      <c r="I163" s="249"/>
      <c r="J163" s="246"/>
      <c r="K163" s="246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144</v>
      </c>
      <c r="AU163" s="254" t="s">
        <v>81</v>
      </c>
      <c r="AV163" s="14" t="s">
        <v>79</v>
      </c>
      <c r="AW163" s="14" t="s">
        <v>33</v>
      </c>
      <c r="AX163" s="14" t="s">
        <v>72</v>
      </c>
      <c r="AY163" s="254" t="s">
        <v>133</v>
      </c>
    </row>
    <row r="164" s="2" customFormat="1" ht="24.15" customHeight="1">
      <c r="A164" s="41"/>
      <c r="B164" s="42"/>
      <c r="C164" s="215" t="s">
        <v>257</v>
      </c>
      <c r="D164" s="266" t="s">
        <v>135</v>
      </c>
      <c r="E164" s="216" t="s">
        <v>500</v>
      </c>
      <c r="F164" s="217" t="s">
        <v>501</v>
      </c>
      <c r="G164" s="218" t="s">
        <v>182</v>
      </c>
      <c r="H164" s="219">
        <v>3.7000000000000002</v>
      </c>
      <c r="I164" s="220"/>
      <c r="J164" s="221">
        <f>ROUND(I164*H164,2)</f>
        <v>0</v>
      </c>
      <c r="K164" s="217" t="s">
        <v>149</v>
      </c>
      <c r="L164" s="47"/>
      <c r="M164" s="222" t="s">
        <v>19</v>
      </c>
      <c r="N164" s="223" t="s">
        <v>43</v>
      </c>
      <c r="O164" s="87"/>
      <c r="P164" s="224">
        <f>O164*H164</f>
        <v>0</v>
      </c>
      <c r="Q164" s="224">
        <v>6.9999999999999994E-05</v>
      </c>
      <c r="R164" s="224">
        <f>Q164*H164</f>
        <v>0.00025900000000000001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140</v>
      </c>
      <c r="AT164" s="226" t="s">
        <v>135</v>
      </c>
      <c r="AU164" s="226" t="s">
        <v>81</v>
      </c>
      <c r="AY164" s="20" t="s">
        <v>133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79</v>
      </c>
      <c r="BK164" s="227">
        <f>ROUND(I164*H164,2)</f>
        <v>0</v>
      </c>
      <c r="BL164" s="20" t="s">
        <v>140</v>
      </c>
      <c r="BM164" s="226" t="s">
        <v>828</v>
      </c>
    </row>
    <row r="165" s="2" customFormat="1">
      <c r="A165" s="41"/>
      <c r="B165" s="42"/>
      <c r="C165" s="43"/>
      <c r="D165" s="228" t="s">
        <v>142</v>
      </c>
      <c r="E165" s="43"/>
      <c r="F165" s="229" t="s">
        <v>503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142</v>
      </c>
      <c r="AU165" s="20" t="s">
        <v>81</v>
      </c>
    </row>
    <row r="166" s="13" customFormat="1">
      <c r="A166" s="13"/>
      <c r="B166" s="233"/>
      <c r="C166" s="234"/>
      <c r="D166" s="235" t="s">
        <v>144</v>
      </c>
      <c r="E166" s="236" t="s">
        <v>19</v>
      </c>
      <c r="F166" s="237" t="s">
        <v>822</v>
      </c>
      <c r="G166" s="234"/>
      <c r="H166" s="238">
        <v>3.7000000000000002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144</v>
      </c>
      <c r="AU166" s="244" t="s">
        <v>81</v>
      </c>
      <c r="AV166" s="13" t="s">
        <v>81</v>
      </c>
      <c r="AW166" s="13" t="s">
        <v>33</v>
      </c>
      <c r="AX166" s="13" t="s">
        <v>79</v>
      </c>
      <c r="AY166" s="244" t="s">
        <v>133</v>
      </c>
    </row>
    <row r="167" s="14" customFormat="1">
      <c r="A167" s="14"/>
      <c r="B167" s="245"/>
      <c r="C167" s="246"/>
      <c r="D167" s="235" t="s">
        <v>144</v>
      </c>
      <c r="E167" s="247" t="s">
        <v>19</v>
      </c>
      <c r="F167" s="248" t="s">
        <v>794</v>
      </c>
      <c r="G167" s="246"/>
      <c r="H167" s="247" t="s">
        <v>19</v>
      </c>
      <c r="I167" s="249"/>
      <c r="J167" s="246"/>
      <c r="K167" s="246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144</v>
      </c>
      <c r="AU167" s="254" t="s">
        <v>81</v>
      </c>
      <c r="AV167" s="14" t="s">
        <v>79</v>
      </c>
      <c r="AW167" s="14" t="s">
        <v>33</v>
      </c>
      <c r="AX167" s="14" t="s">
        <v>72</v>
      </c>
      <c r="AY167" s="254" t="s">
        <v>133</v>
      </c>
    </row>
    <row r="168" s="12" customFormat="1" ht="22.8" customHeight="1">
      <c r="A168" s="12"/>
      <c r="B168" s="199"/>
      <c r="C168" s="200"/>
      <c r="D168" s="201" t="s">
        <v>71</v>
      </c>
      <c r="E168" s="213" t="s">
        <v>573</v>
      </c>
      <c r="F168" s="213" t="s">
        <v>574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SUM(P169:P170)</f>
        <v>0</v>
      </c>
      <c r="Q168" s="207"/>
      <c r="R168" s="208">
        <f>SUM(R169:R170)</f>
        <v>0</v>
      </c>
      <c r="S168" s="207"/>
      <c r="T168" s="209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79</v>
      </c>
      <c r="AT168" s="211" t="s">
        <v>71</v>
      </c>
      <c r="AU168" s="211" t="s">
        <v>79</v>
      </c>
      <c r="AY168" s="210" t="s">
        <v>133</v>
      </c>
      <c r="BK168" s="212">
        <f>SUM(BK169:BK170)</f>
        <v>0</v>
      </c>
    </row>
    <row r="169" s="2" customFormat="1" ht="49.05" customHeight="1">
      <c r="A169" s="41"/>
      <c r="B169" s="42"/>
      <c r="C169" s="215" t="s">
        <v>7</v>
      </c>
      <c r="D169" s="215" t="s">
        <v>135</v>
      </c>
      <c r="E169" s="216" t="s">
        <v>576</v>
      </c>
      <c r="F169" s="217" t="s">
        <v>577</v>
      </c>
      <c r="G169" s="218" t="s">
        <v>253</v>
      </c>
      <c r="H169" s="219">
        <v>2.677</v>
      </c>
      <c r="I169" s="220"/>
      <c r="J169" s="221">
        <f>ROUND(I169*H169,2)</f>
        <v>0</v>
      </c>
      <c r="K169" s="217" t="s">
        <v>149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140</v>
      </c>
      <c r="AT169" s="226" t="s">
        <v>135</v>
      </c>
      <c r="AU169" s="226" t="s">
        <v>81</v>
      </c>
      <c r="AY169" s="20" t="s">
        <v>133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79</v>
      </c>
      <c r="BK169" s="227">
        <f>ROUND(I169*H169,2)</f>
        <v>0</v>
      </c>
      <c r="BL169" s="20" t="s">
        <v>140</v>
      </c>
      <c r="BM169" s="226" t="s">
        <v>829</v>
      </c>
    </row>
    <row r="170" s="2" customFormat="1">
      <c r="A170" s="41"/>
      <c r="B170" s="42"/>
      <c r="C170" s="43"/>
      <c r="D170" s="228" t="s">
        <v>142</v>
      </c>
      <c r="E170" s="43"/>
      <c r="F170" s="229" t="s">
        <v>579</v>
      </c>
      <c r="G170" s="43"/>
      <c r="H170" s="43"/>
      <c r="I170" s="230"/>
      <c r="J170" s="43"/>
      <c r="K170" s="43"/>
      <c r="L170" s="47"/>
      <c r="M170" s="294"/>
      <c r="N170" s="295"/>
      <c r="O170" s="280"/>
      <c r="P170" s="280"/>
      <c r="Q170" s="280"/>
      <c r="R170" s="280"/>
      <c r="S170" s="280"/>
      <c r="T170" s="296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142</v>
      </c>
      <c r="AU170" s="20" t="s">
        <v>81</v>
      </c>
    </row>
    <row r="171" s="2" customFormat="1" ht="6.96" customHeight="1">
      <c r="A171" s="41"/>
      <c r="B171" s="62"/>
      <c r="C171" s="63"/>
      <c r="D171" s="63"/>
      <c r="E171" s="63"/>
      <c r="F171" s="63"/>
      <c r="G171" s="63"/>
      <c r="H171" s="63"/>
      <c r="I171" s="63"/>
      <c r="J171" s="63"/>
      <c r="K171" s="63"/>
      <c r="L171" s="47"/>
      <c r="M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</sheetData>
  <sheetProtection sheet="1" autoFilter="0" formatColumns="0" formatRows="0" objects="1" scenarios="1" spinCount="100000" saltValue="vymK/pfJ8CWYm+CwsTIeRVpSTP9Eja0i9eJ479nG09W9mWLtiOxVulSmDBss3JN+k9epH07H88V30t0CgaXo6g==" hashValue="AWBSIpZY9ZIr0ZY+ILrgtJ8BTzH+f4j5dZshwxgZkel0UzTNYPpHdHp8n7aa58h/ls2xDB+xdR1NcCGBesKnbw==" algorithmName="SHA-512" password="CC35"/>
  <autoFilter ref="C89:K1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6_01/121151103"/>
    <hyperlink ref="F98" r:id="rId2" display="https://podminky.urs.cz/item/CS_URS_2026_01/132154201"/>
    <hyperlink ref="F104" r:id="rId3" display="https://podminky.urs.cz/item/CS_URS_2026_01/132254201"/>
    <hyperlink ref="F110" r:id="rId4" display="https://podminky.urs.cz/item/CS_URS_2026_01/139001101"/>
    <hyperlink ref="F113" r:id="rId5" display="https://podminky.urs.cz/item/CS_URS_2026_01/151101101"/>
    <hyperlink ref="F117" r:id="rId6" display="https://podminky.urs.cz/item/CS_URS_2026_01/151101111"/>
    <hyperlink ref="F119" r:id="rId7" display="https://podminky.urs.cz/item/CS_URS_2026_01/162751117"/>
    <hyperlink ref="F124" r:id="rId8" display="https://podminky.urs.cz/item/CS_URS_2026_01/171201231"/>
    <hyperlink ref="F127" r:id="rId9" display="https://podminky.urs.cz/item/CS_URS_2026_01/171251201"/>
    <hyperlink ref="F129" r:id="rId10" display="https://podminky.urs.cz/item/CS_URS_2026_01/174151101"/>
    <hyperlink ref="F133" r:id="rId11" display="https://podminky.urs.cz/item/CS_URS_2026_01/175151101"/>
    <hyperlink ref="F139" r:id="rId12" display="https://podminky.urs.cz/item/CS_URS_2026_01/181311103"/>
    <hyperlink ref="F144" r:id="rId13" display="https://podminky.urs.cz/item/CS_URS_2026_01/451573111"/>
    <hyperlink ref="F149" r:id="rId14" display="https://podminky.urs.cz/item/CS_URS_2026_01/871231141"/>
    <hyperlink ref="F155" r:id="rId15" display="https://podminky.urs.cz/item/CS_URS_2026_01/892233122"/>
    <hyperlink ref="F157" r:id="rId16" display="https://podminky.urs.cz/item/CS_URS_2026_01/892241111"/>
    <hyperlink ref="F161" r:id="rId17" display="https://podminky.urs.cz/item/CS_URS_2026_01/899721111"/>
    <hyperlink ref="F165" r:id="rId18" display="https://podminky.urs.cz/item/CS_URS_2026_01/899722112"/>
    <hyperlink ref="F170" r:id="rId19" display="https://podminky.urs.cz/item/CS_URS_2026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81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Přelouč, Sportovní – vodovod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99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830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8. 1. 2026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35</v>
      </c>
      <c r="F24" s="41"/>
      <c r="G24" s="41"/>
      <c r="H24" s="41"/>
      <c r="I24" s="145" t="s">
        <v>28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36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38</v>
      </c>
      <c r="E30" s="41"/>
      <c r="F30" s="41"/>
      <c r="G30" s="41"/>
      <c r="H30" s="41"/>
      <c r="I30" s="41"/>
      <c r="J30" s="156">
        <f>ROUND(J80,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40</v>
      </c>
      <c r="G32" s="41"/>
      <c r="H32" s="41"/>
      <c r="I32" s="157" t="s">
        <v>39</v>
      </c>
      <c r="J32" s="157" t="s">
        <v>41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42</v>
      </c>
      <c r="E33" s="145" t="s">
        <v>43</v>
      </c>
      <c r="F33" s="159">
        <f>ROUND((SUM(BE80:BE110)),  2)</f>
        <v>0</v>
      </c>
      <c r="G33" s="41"/>
      <c r="H33" s="41"/>
      <c r="I33" s="160">
        <v>0.20999999999999999</v>
      </c>
      <c r="J33" s="159">
        <f>ROUND(((SUM(BE80:BE110))*I33),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44</v>
      </c>
      <c r="F34" s="159">
        <f>ROUND((SUM(BF80:BF110)),  2)</f>
        <v>0</v>
      </c>
      <c r="G34" s="41"/>
      <c r="H34" s="41"/>
      <c r="I34" s="160">
        <v>0.12</v>
      </c>
      <c r="J34" s="159">
        <f>ROUND(((SUM(BF80:BF110))*I34),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45</v>
      </c>
      <c r="F35" s="159">
        <f>ROUND((SUM(BG80:BG110)),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46</v>
      </c>
      <c r="F36" s="159">
        <f>ROUND((SUM(BH80:BH110)),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47</v>
      </c>
      <c r="F37" s="159">
        <f>ROUND((SUM(BI80:BI110)),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48</v>
      </c>
      <c r="E39" s="163"/>
      <c r="F39" s="163"/>
      <c r="G39" s="164" t="s">
        <v>49</v>
      </c>
      <c r="H39" s="165" t="s">
        <v>50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Přelouč, Sportovní – vodovod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Přelouč</v>
      </c>
      <c r="G52" s="43"/>
      <c r="H52" s="43"/>
      <c r="I52" s="35" t="s">
        <v>23</v>
      </c>
      <c r="J52" s="75" t="str">
        <f>IF(J12="","",J12)</f>
        <v>8. 1. 2026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Vodovody a kanalizace Pardubice, a.s.</v>
      </c>
      <c r="G54" s="43"/>
      <c r="H54" s="43"/>
      <c r="I54" s="35" t="s">
        <v>31</v>
      </c>
      <c r="J54" s="39" t="str">
        <f>E21</f>
        <v>Ing. Ivo Korytář, Ph.D.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104</v>
      </c>
      <c r="D57" s="174"/>
      <c r="E57" s="174"/>
      <c r="F57" s="174"/>
      <c r="G57" s="174"/>
      <c r="H57" s="174"/>
      <c r="I57" s="174"/>
      <c r="J57" s="175" t="s">
        <v>105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70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106</v>
      </c>
    </row>
    <row r="60" s="9" customFormat="1" ht="24.96" customHeight="1">
      <c r="A60" s="9"/>
      <c r="B60" s="177"/>
      <c r="C60" s="178"/>
      <c r="D60" s="179" t="s">
        <v>831</v>
      </c>
      <c r="E60" s="180"/>
      <c r="F60" s="180"/>
      <c r="G60" s="180"/>
      <c r="H60" s="180"/>
      <c r="I60" s="180"/>
      <c r="J60" s="181">
        <f>J81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118</v>
      </c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72" t="str">
        <f>E7</f>
        <v>Přelouč, Sportovní – vodovod</v>
      </c>
      <c r="F70" s="35"/>
      <c r="G70" s="35"/>
      <c r="H70" s="35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99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VON - Vedlejší a ostatní náklady</v>
      </c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Přelouč</v>
      </c>
      <c r="G74" s="43"/>
      <c r="H74" s="43"/>
      <c r="I74" s="35" t="s">
        <v>23</v>
      </c>
      <c r="J74" s="75" t="str">
        <f>IF(J12="","",J12)</f>
        <v>8. 1. 2026</v>
      </c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Vodovody a kanalizace Pardubice, a.s.</v>
      </c>
      <c r="G76" s="43"/>
      <c r="H76" s="43"/>
      <c r="I76" s="35" t="s">
        <v>31</v>
      </c>
      <c r="J76" s="39" t="str">
        <f>E21</f>
        <v>Ing. Ivo Korytář, Ph.D.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34</v>
      </c>
      <c r="J77" s="39" t="str">
        <f>E24</f>
        <v xml:space="preserve"> 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8"/>
      <c r="B79" s="189"/>
      <c r="C79" s="190" t="s">
        <v>119</v>
      </c>
      <c r="D79" s="191" t="s">
        <v>57</v>
      </c>
      <c r="E79" s="191" t="s">
        <v>53</v>
      </c>
      <c r="F79" s="191" t="s">
        <v>54</v>
      </c>
      <c r="G79" s="191" t="s">
        <v>120</v>
      </c>
      <c r="H79" s="191" t="s">
        <v>121</v>
      </c>
      <c r="I79" s="191" t="s">
        <v>122</v>
      </c>
      <c r="J79" s="191" t="s">
        <v>105</v>
      </c>
      <c r="K79" s="192" t="s">
        <v>123</v>
      </c>
      <c r="L79" s="193"/>
      <c r="M79" s="95" t="s">
        <v>19</v>
      </c>
      <c r="N79" s="96" t="s">
        <v>42</v>
      </c>
      <c r="O79" s="96" t="s">
        <v>124</v>
      </c>
      <c r="P79" s="96" t="s">
        <v>125</v>
      </c>
      <c r="Q79" s="96" t="s">
        <v>126</v>
      </c>
      <c r="R79" s="96" t="s">
        <v>127</v>
      </c>
      <c r="S79" s="96" t="s">
        <v>128</v>
      </c>
      <c r="T79" s="97" t="s">
        <v>129</v>
      </c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</row>
    <row r="80" s="2" customFormat="1" ht="22.8" customHeight="1">
      <c r="A80" s="41"/>
      <c r="B80" s="42"/>
      <c r="C80" s="102" t="s">
        <v>130</v>
      </c>
      <c r="D80" s="43"/>
      <c r="E80" s="43"/>
      <c r="F80" s="43"/>
      <c r="G80" s="43"/>
      <c r="H80" s="43"/>
      <c r="I80" s="43"/>
      <c r="J80" s="194">
        <f>BK80</f>
        <v>0</v>
      </c>
      <c r="K80" s="43"/>
      <c r="L80" s="47"/>
      <c r="M80" s="98"/>
      <c r="N80" s="195"/>
      <c r="O80" s="99"/>
      <c r="P80" s="196">
        <f>P81</f>
        <v>0</v>
      </c>
      <c r="Q80" s="99"/>
      <c r="R80" s="196">
        <f>R81</f>
        <v>0</v>
      </c>
      <c r="S80" s="99"/>
      <c r="T80" s="197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71</v>
      </c>
      <c r="AU80" s="20" t="s">
        <v>106</v>
      </c>
      <c r="BK80" s="198">
        <f>BK81</f>
        <v>0</v>
      </c>
    </row>
    <row r="81" s="12" customFormat="1" ht="25.92" customHeight="1">
      <c r="A81" s="12"/>
      <c r="B81" s="199"/>
      <c r="C81" s="200"/>
      <c r="D81" s="201" t="s">
        <v>71</v>
      </c>
      <c r="E81" s="202" t="s">
        <v>832</v>
      </c>
      <c r="F81" s="202" t="s">
        <v>833</v>
      </c>
      <c r="G81" s="200"/>
      <c r="H81" s="200"/>
      <c r="I81" s="203"/>
      <c r="J81" s="204">
        <f>BK81</f>
        <v>0</v>
      </c>
      <c r="K81" s="200"/>
      <c r="L81" s="205"/>
      <c r="M81" s="206"/>
      <c r="N81" s="207"/>
      <c r="O81" s="207"/>
      <c r="P81" s="208">
        <f>SUM(P82:P110)</f>
        <v>0</v>
      </c>
      <c r="Q81" s="207"/>
      <c r="R81" s="208">
        <f>SUM(R82:R110)</f>
        <v>0</v>
      </c>
      <c r="S81" s="207"/>
      <c r="T81" s="209">
        <f>SUM(T82:T110)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10" t="s">
        <v>166</v>
      </c>
      <c r="AT81" s="211" t="s">
        <v>71</v>
      </c>
      <c r="AU81" s="211" t="s">
        <v>72</v>
      </c>
      <c r="AY81" s="210" t="s">
        <v>133</v>
      </c>
      <c r="BK81" s="212">
        <f>SUM(BK82:BK110)</f>
        <v>0</v>
      </c>
    </row>
    <row r="82" s="2" customFormat="1" ht="24.15" customHeight="1">
      <c r="A82" s="41"/>
      <c r="B82" s="42"/>
      <c r="C82" s="215" t="s">
        <v>79</v>
      </c>
      <c r="D82" s="215" t="s">
        <v>135</v>
      </c>
      <c r="E82" s="216" t="s">
        <v>834</v>
      </c>
      <c r="F82" s="217" t="s">
        <v>835</v>
      </c>
      <c r="G82" s="218" t="s">
        <v>508</v>
      </c>
      <c r="H82" s="219">
        <v>1</v>
      </c>
      <c r="I82" s="220"/>
      <c r="J82" s="221">
        <f>ROUND(I82*H82,2)</f>
        <v>0</v>
      </c>
      <c r="K82" s="217" t="s">
        <v>19</v>
      </c>
      <c r="L82" s="47"/>
      <c r="M82" s="222" t="s">
        <v>19</v>
      </c>
      <c r="N82" s="223" t="s">
        <v>43</v>
      </c>
      <c r="O82" s="87"/>
      <c r="P82" s="224">
        <f>O82*H82</f>
        <v>0</v>
      </c>
      <c r="Q82" s="224">
        <v>0</v>
      </c>
      <c r="R82" s="224">
        <f>Q82*H82</f>
        <v>0</v>
      </c>
      <c r="S82" s="224">
        <v>0</v>
      </c>
      <c r="T82" s="225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26" t="s">
        <v>140</v>
      </c>
      <c r="AT82" s="226" t="s">
        <v>135</v>
      </c>
      <c r="AU82" s="226" t="s">
        <v>79</v>
      </c>
      <c r="AY82" s="20" t="s">
        <v>133</v>
      </c>
      <c r="BE82" s="227">
        <f>IF(N82="základní",J82,0)</f>
        <v>0</v>
      </c>
      <c r="BF82" s="227">
        <f>IF(N82="snížená",J82,0)</f>
        <v>0</v>
      </c>
      <c r="BG82" s="227">
        <f>IF(N82="zákl. přenesená",J82,0)</f>
        <v>0</v>
      </c>
      <c r="BH82" s="227">
        <f>IF(N82="sníž. přenesená",J82,0)</f>
        <v>0</v>
      </c>
      <c r="BI82" s="227">
        <f>IF(N82="nulová",J82,0)</f>
        <v>0</v>
      </c>
      <c r="BJ82" s="20" t="s">
        <v>79</v>
      </c>
      <c r="BK82" s="227">
        <f>ROUND(I82*H82,2)</f>
        <v>0</v>
      </c>
      <c r="BL82" s="20" t="s">
        <v>140</v>
      </c>
      <c r="BM82" s="226" t="s">
        <v>836</v>
      </c>
    </row>
    <row r="83" s="2" customFormat="1" ht="16.5" customHeight="1">
      <c r="A83" s="41"/>
      <c r="B83" s="42"/>
      <c r="C83" s="215" t="s">
        <v>81</v>
      </c>
      <c r="D83" s="215" t="s">
        <v>135</v>
      </c>
      <c r="E83" s="216" t="s">
        <v>837</v>
      </c>
      <c r="F83" s="217" t="s">
        <v>838</v>
      </c>
      <c r="G83" s="218" t="s">
        <v>508</v>
      </c>
      <c r="H83" s="219">
        <v>1</v>
      </c>
      <c r="I83" s="220"/>
      <c r="J83" s="221">
        <f>ROUND(I83*H83,2)</f>
        <v>0</v>
      </c>
      <c r="K83" s="217" t="s">
        <v>19</v>
      </c>
      <c r="L83" s="47"/>
      <c r="M83" s="222" t="s">
        <v>19</v>
      </c>
      <c r="N83" s="223" t="s">
        <v>43</v>
      </c>
      <c r="O83" s="87"/>
      <c r="P83" s="224">
        <f>O83*H83</f>
        <v>0</v>
      </c>
      <c r="Q83" s="224">
        <v>0</v>
      </c>
      <c r="R83" s="224">
        <f>Q83*H83</f>
        <v>0</v>
      </c>
      <c r="S83" s="224">
        <v>0</v>
      </c>
      <c r="T83" s="225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26" t="s">
        <v>140</v>
      </c>
      <c r="AT83" s="226" t="s">
        <v>135</v>
      </c>
      <c r="AU83" s="226" t="s">
        <v>79</v>
      </c>
      <c r="AY83" s="20" t="s">
        <v>133</v>
      </c>
      <c r="BE83" s="227">
        <f>IF(N83="základní",J83,0)</f>
        <v>0</v>
      </c>
      <c r="BF83" s="227">
        <f>IF(N83="snížená",J83,0)</f>
        <v>0</v>
      </c>
      <c r="BG83" s="227">
        <f>IF(N83="zákl. přenesená",J83,0)</f>
        <v>0</v>
      </c>
      <c r="BH83" s="227">
        <f>IF(N83="sníž. přenesená",J83,0)</f>
        <v>0</v>
      </c>
      <c r="BI83" s="227">
        <f>IF(N83="nulová",J83,0)</f>
        <v>0</v>
      </c>
      <c r="BJ83" s="20" t="s">
        <v>79</v>
      </c>
      <c r="BK83" s="227">
        <f>ROUND(I83*H83,2)</f>
        <v>0</v>
      </c>
      <c r="BL83" s="20" t="s">
        <v>140</v>
      </c>
      <c r="BM83" s="226" t="s">
        <v>839</v>
      </c>
    </row>
    <row r="84" s="2" customFormat="1" ht="16.5" customHeight="1">
      <c r="A84" s="41"/>
      <c r="B84" s="42"/>
      <c r="C84" s="215" t="s">
        <v>153</v>
      </c>
      <c r="D84" s="215" t="s">
        <v>135</v>
      </c>
      <c r="E84" s="216" t="s">
        <v>840</v>
      </c>
      <c r="F84" s="217" t="s">
        <v>841</v>
      </c>
      <c r="G84" s="218" t="s">
        <v>508</v>
      </c>
      <c r="H84" s="219">
        <v>1</v>
      </c>
      <c r="I84" s="220"/>
      <c r="J84" s="221">
        <f>ROUND(I84*H84,2)</f>
        <v>0</v>
      </c>
      <c r="K84" s="217" t="s">
        <v>19</v>
      </c>
      <c r="L84" s="47"/>
      <c r="M84" s="222" t="s">
        <v>19</v>
      </c>
      <c r="N84" s="223" t="s">
        <v>43</v>
      </c>
      <c r="O84" s="87"/>
      <c r="P84" s="224">
        <f>O84*H84</f>
        <v>0</v>
      </c>
      <c r="Q84" s="224">
        <v>0</v>
      </c>
      <c r="R84" s="224">
        <f>Q84*H84</f>
        <v>0</v>
      </c>
      <c r="S84" s="224">
        <v>0</v>
      </c>
      <c r="T84" s="225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6" t="s">
        <v>140</v>
      </c>
      <c r="AT84" s="226" t="s">
        <v>135</v>
      </c>
      <c r="AU84" s="226" t="s">
        <v>79</v>
      </c>
      <c r="AY84" s="20" t="s">
        <v>133</v>
      </c>
      <c r="BE84" s="227">
        <f>IF(N84="základní",J84,0)</f>
        <v>0</v>
      </c>
      <c r="BF84" s="227">
        <f>IF(N84="snížená",J84,0)</f>
        <v>0</v>
      </c>
      <c r="BG84" s="227">
        <f>IF(N84="zákl. přenesená",J84,0)</f>
        <v>0</v>
      </c>
      <c r="BH84" s="227">
        <f>IF(N84="sníž. přenesená",J84,0)</f>
        <v>0</v>
      </c>
      <c r="BI84" s="227">
        <f>IF(N84="nulová",J84,0)</f>
        <v>0</v>
      </c>
      <c r="BJ84" s="20" t="s">
        <v>79</v>
      </c>
      <c r="BK84" s="227">
        <f>ROUND(I84*H84,2)</f>
        <v>0</v>
      </c>
      <c r="BL84" s="20" t="s">
        <v>140</v>
      </c>
      <c r="BM84" s="226" t="s">
        <v>842</v>
      </c>
    </row>
    <row r="85" s="2" customFormat="1" ht="16.5" customHeight="1">
      <c r="A85" s="41"/>
      <c r="B85" s="42"/>
      <c r="C85" s="215" t="s">
        <v>140</v>
      </c>
      <c r="D85" s="215" t="s">
        <v>135</v>
      </c>
      <c r="E85" s="216" t="s">
        <v>843</v>
      </c>
      <c r="F85" s="217" t="s">
        <v>844</v>
      </c>
      <c r="G85" s="218" t="s">
        <v>508</v>
      </c>
      <c r="H85" s="219">
        <v>1</v>
      </c>
      <c r="I85" s="220"/>
      <c r="J85" s="221">
        <f>ROUND(I85*H85,2)</f>
        <v>0</v>
      </c>
      <c r="K85" s="217" t="s">
        <v>19</v>
      </c>
      <c r="L85" s="47"/>
      <c r="M85" s="222" t="s">
        <v>19</v>
      </c>
      <c r="N85" s="223" t="s">
        <v>43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140</v>
      </c>
      <c r="AT85" s="226" t="s">
        <v>135</v>
      </c>
      <c r="AU85" s="226" t="s">
        <v>79</v>
      </c>
      <c r="AY85" s="20" t="s">
        <v>133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79</v>
      </c>
      <c r="BK85" s="227">
        <f>ROUND(I85*H85,2)</f>
        <v>0</v>
      </c>
      <c r="BL85" s="20" t="s">
        <v>140</v>
      </c>
      <c r="BM85" s="226" t="s">
        <v>845</v>
      </c>
    </row>
    <row r="86" s="2" customFormat="1">
      <c r="A86" s="41"/>
      <c r="B86" s="42"/>
      <c r="C86" s="43"/>
      <c r="D86" s="235" t="s">
        <v>846</v>
      </c>
      <c r="E86" s="43"/>
      <c r="F86" s="297" t="s">
        <v>847</v>
      </c>
      <c r="G86" s="43"/>
      <c r="H86" s="43"/>
      <c r="I86" s="230"/>
      <c r="J86" s="43"/>
      <c r="K86" s="43"/>
      <c r="L86" s="47"/>
      <c r="M86" s="231"/>
      <c r="N86" s="232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846</v>
      </c>
      <c r="AU86" s="20" t="s">
        <v>79</v>
      </c>
    </row>
    <row r="87" s="2" customFormat="1" ht="33" customHeight="1">
      <c r="A87" s="41"/>
      <c r="B87" s="42"/>
      <c r="C87" s="215" t="s">
        <v>166</v>
      </c>
      <c r="D87" s="215" t="s">
        <v>135</v>
      </c>
      <c r="E87" s="216" t="s">
        <v>848</v>
      </c>
      <c r="F87" s="217" t="s">
        <v>849</v>
      </c>
      <c r="G87" s="218" t="s">
        <v>508</v>
      </c>
      <c r="H87" s="219">
        <v>1</v>
      </c>
      <c r="I87" s="220"/>
      <c r="J87" s="221">
        <f>ROUND(I87*H87,2)</f>
        <v>0</v>
      </c>
      <c r="K87" s="217" t="s">
        <v>19</v>
      </c>
      <c r="L87" s="47"/>
      <c r="M87" s="222" t="s">
        <v>19</v>
      </c>
      <c r="N87" s="223" t="s">
        <v>43</v>
      </c>
      <c r="O87" s="87"/>
      <c r="P87" s="224">
        <f>O87*H87</f>
        <v>0</v>
      </c>
      <c r="Q87" s="224">
        <v>0</v>
      </c>
      <c r="R87" s="224">
        <f>Q87*H87</f>
        <v>0</v>
      </c>
      <c r="S87" s="224">
        <v>0</v>
      </c>
      <c r="T87" s="22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6" t="s">
        <v>140</v>
      </c>
      <c r="AT87" s="226" t="s">
        <v>135</v>
      </c>
      <c r="AU87" s="226" t="s">
        <v>79</v>
      </c>
      <c r="AY87" s="20" t="s">
        <v>133</v>
      </c>
      <c r="BE87" s="227">
        <f>IF(N87="základní",J87,0)</f>
        <v>0</v>
      </c>
      <c r="BF87" s="227">
        <f>IF(N87="snížená",J87,0)</f>
        <v>0</v>
      </c>
      <c r="BG87" s="227">
        <f>IF(N87="zákl. přenesená",J87,0)</f>
        <v>0</v>
      </c>
      <c r="BH87" s="227">
        <f>IF(N87="sníž. přenesená",J87,0)</f>
        <v>0</v>
      </c>
      <c r="BI87" s="227">
        <f>IF(N87="nulová",J87,0)</f>
        <v>0</v>
      </c>
      <c r="BJ87" s="20" t="s">
        <v>79</v>
      </c>
      <c r="BK87" s="227">
        <f>ROUND(I87*H87,2)</f>
        <v>0</v>
      </c>
      <c r="BL87" s="20" t="s">
        <v>140</v>
      </c>
      <c r="BM87" s="226" t="s">
        <v>850</v>
      </c>
    </row>
    <row r="88" s="2" customFormat="1">
      <c r="A88" s="41"/>
      <c r="B88" s="42"/>
      <c r="C88" s="43"/>
      <c r="D88" s="235" t="s">
        <v>846</v>
      </c>
      <c r="E88" s="43"/>
      <c r="F88" s="297" t="s">
        <v>851</v>
      </c>
      <c r="G88" s="43"/>
      <c r="H88" s="43"/>
      <c r="I88" s="230"/>
      <c r="J88" s="43"/>
      <c r="K88" s="43"/>
      <c r="L88" s="47"/>
      <c r="M88" s="231"/>
      <c r="N88" s="232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846</v>
      </c>
      <c r="AU88" s="20" t="s">
        <v>79</v>
      </c>
    </row>
    <row r="89" s="2" customFormat="1" ht="33" customHeight="1">
      <c r="A89" s="41"/>
      <c r="B89" s="42"/>
      <c r="C89" s="215" t="s">
        <v>173</v>
      </c>
      <c r="D89" s="266" t="s">
        <v>135</v>
      </c>
      <c r="E89" s="216" t="s">
        <v>852</v>
      </c>
      <c r="F89" s="217" t="s">
        <v>853</v>
      </c>
      <c r="G89" s="218" t="s">
        <v>508</v>
      </c>
      <c r="H89" s="219">
        <v>1</v>
      </c>
      <c r="I89" s="220"/>
      <c r="J89" s="221">
        <f>ROUND(I89*H89,2)</f>
        <v>0</v>
      </c>
      <c r="K89" s="217" t="s">
        <v>19</v>
      </c>
      <c r="L89" s="47"/>
      <c r="M89" s="222" t="s">
        <v>19</v>
      </c>
      <c r="N89" s="223" t="s">
        <v>43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140</v>
      </c>
      <c r="AT89" s="226" t="s">
        <v>135</v>
      </c>
      <c r="AU89" s="226" t="s">
        <v>79</v>
      </c>
      <c r="AY89" s="20" t="s">
        <v>133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79</v>
      </c>
      <c r="BK89" s="227">
        <f>ROUND(I89*H89,2)</f>
        <v>0</v>
      </c>
      <c r="BL89" s="20" t="s">
        <v>140</v>
      </c>
      <c r="BM89" s="226" t="s">
        <v>854</v>
      </c>
    </row>
    <row r="90" s="2" customFormat="1" ht="62.7" customHeight="1">
      <c r="A90" s="41"/>
      <c r="B90" s="42"/>
      <c r="C90" s="215" t="s">
        <v>179</v>
      </c>
      <c r="D90" s="266" t="s">
        <v>135</v>
      </c>
      <c r="E90" s="216" t="s">
        <v>855</v>
      </c>
      <c r="F90" s="217" t="s">
        <v>856</v>
      </c>
      <c r="G90" s="218" t="s">
        <v>508</v>
      </c>
      <c r="H90" s="219">
        <v>1</v>
      </c>
      <c r="I90" s="220"/>
      <c r="J90" s="221">
        <f>ROUND(I90*H90,2)</f>
        <v>0</v>
      </c>
      <c r="K90" s="217" t="s">
        <v>19</v>
      </c>
      <c r="L90" s="47"/>
      <c r="M90" s="222" t="s">
        <v>19</v>
      </c>
      <c r="N90" s="223" t="s">
        <v>43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140</v>
      </c>
      <c r="AT90" s="226" t="s">
        <v>135</v>
      </c>
      <c r="AU90" s="226" t="s">
        <v>79</v>
      </c>
      <c r="AY90" s="20" t="s">
        <v>133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79</v>
      </c>
      <c r="BK90" s="227">
        <f>ROUND(I90*H90,2)</f>
        <v>0</v>
      </c>
      <c r="BL90" s="20" t="s">
        <v>140</v>
      </c>
      <c r="BM90" s="226" t="s">
        <v>857</v>
      </c>
    </row>
    <row r="91" s="2" customFormat="1" ht="16.5" customHeight="1">
      <c r="A91" s="41"/>
      <c r="B91" s="42"/>
      <c r="C91" s="215" t="s">
        <v>186</v>
      </c>
      <c r="D91" s="266" t="s">
        <v>135</v>
      </c>
      <c r="E91" s="216" t="s">
        <v>858</v>
      </c>
      <c r="F91" s="217" t="s">
        <v>859</v>
      </c>
      <c r="G91" s="218" t="s">
        <v>508</v>
      </c>
      <c r="H91" s="219">
        <v>1</v>
      </c>
      <c r="I91" s="220"/>
      <c r="J91" s="221">
        <f>ROUND(I91*H91,2)</f>
        <v>0</v>
      </c>
      <c r="K91" s="217" t="s">
        <v>19</v>
      </c>
      <c r="L91" s="47"/>
      <c r="M91" s="222" t="s">
        <v>19</v>
      </c>
      <c r="N91" s="223" t="s">
        <v>43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140</v>
      </c>
      <c r="AT91" s="226" t="s">
        <v>135</v>
      </c>
      <c r="AU91" s="226" t="s">
        <v>79</v>
      </c>
      <c r="AY91" s="20" t="s">
        <v>133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79</v>
      </c>
      <c r="BK91" s="227">
        <f>ROUND(I91*H91,2)</f>
        <v>0</v>
      </c>
      <c r="BL91" s="20" t="s">
        <v>140</v>
      </c>
      <c r="BM91" s="226" t="s">
        <v>860</v>
      </c>
    </row>
    <row r="92" s="2" customFormat="1">
      <c r="A92" s="41"/>
      <c r="B92" s="42"/>
      <c r="C92" s="43"/>
      <c r="D92" s="235" t="s">
        <v>846</v>
      </c>
      <c r="E92" s="43"/>
      <c r="F92" s="297" t="s">
        <v>861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846</v>
      </c>
      <c r="AU92" s="20" t="s">
        <v>79</v>
      </c>
    </row>
    <row r="93" s="2" customFormat="1" ht="44.25" customHeight="1">
      <c r="A93" s="41"/>
      <c r="B93" s="42"/>
      <c r="C93" s="215" t="s">
        <v>191</v>
      </c>
      <c r="D93" s="215" t="s">
        <v>135</v>
      </c>
      <c r="E93" s="216" t="s">
        <v>862</v>
      </c>
      <c r="F93" s="217" t="s">
        <v>863</v>
      </c>
      <c r="G93" s="218" t="s">
        <v>508</v>
      </c>
      <c r="H93" s="219">
        <v>1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140</v>
      </c>
      <c r="AT93" s="226" t="s">
        <v>135</v>
      </c>
      <c r="AU93" s="226" t="s">
        <v>79</v>
      </c>
      <c r="AY93" s="20" t="s">
        <v>133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79</v>
      </c>
      <c r="BK93" s="227">
        <f>ROUND(I93*H93,2)</f>
        <v>0</v>
      </c>
      <c r="BL93" s="20" t="s">
        <v>140</v>
      </c>
      <c r="BM93" s="226" t="s">
        <v>864</v>
      </c>
    </row>
    <row r="94" s="2" customFormat="1" ht="33" customHeight="1">
      <c r="A94" s="41"/>
      <c r="B94" s="42"/>
      <c r="C94" s="215" t="s">
        <v>197</v>
      </c>
      <c r="D94" s="215" t="s">
        <v>135</v>
      </c>
      <c r="E94" s="216" t="s">
        <v>865</v>
      </c>
      <c r="F94" s="217" t="s">
        <v>866</v>
      </c>
      <c r="G94" s="218" t="s">
        <v>508</v>
      </c>
      <c r="H94" s="219">
        <v>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140</v>
      </c>
      <c r="AT94" s="226" t="s">
        <v>135</v>
      </c>
      <c r="AU94" s="226" t="s">
        <v>79</v>
      </c>
      <c r="AY94" s="20" t="s">
        <v>133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79</v>
      </c>
      <c r="BK94" s="227">
        <f>ROUND(I94*H94,2)</f>
        <v>0</v>
      </c>
      <c r="BL94" s="20" t="s">
        <v>140</v>
      </c>
      <c r="BM94" s="226" t="s">
        <v>867</v>
      </c>
    </row>
    <row r="95" s="2" customFormat="1">
      <c r="A95" s="41"/>
      <c r="B95" s="42"/>
      <c r="C95" s="43"/>
      <c r="D95" s="235" t="s">
        <v>846</v>
      </c>
      <c r="E95" s="43"/>
      <c r="F95" s="297" t="s">
        <v>868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846</v>
      </c>
      <c r="AU95" s="20" t="s">
        <v>79</v>
      </c>
    </row>
    <row r="96" s="2" customFormat="1" ht="24.15" customHeight="1">
      <c r="A96" s="41"/>
      <c r="B96" s="42"/>
      <c r="C96" s="215" t="s">
        <v>202</v>
      </c>
      <c r="D96" s="215" t="s">
        <v>135</v>
      </c>
      <c r="E96" s="216" t="s">
        <v>869</v>
      </c>
      <c r="F96" s="217" t="s">
        <v>870</v>
      </c>
      <c r="G96" s="218" t="s">
        <v>508</v>
      </c>
      <c r="H96" s="219">
        <v>1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140</v>
      </c>
      <c r="AT96" s="226" t="s">
        <v>135</v>
      </c>
      <c r="AU96" s="226" t="s">
        <v>79</v>
      </c>
      <c r="AY96" s="20" t="s">
        <v>133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79</v>
      </c>
      <c r="BK96" s="227">
        <f>ROUND(I96*H96,2)</f>
        <v>0</v>
      </c>
      <c r="BL96" s="20" t="s">
        <v>140</v>
      </c>
      <c r="BM96" s="226" t="s">
        <v>871</v>
      </c>
    </row>
    <row r="97" s="2" customFormat="1">
      <c r="A97" s="41"/>
      <c r="B97" s="42"/>
      <c r="C97" s="43"/>
      <c r="D97" s="235" t="s">
        <v>846</v>
      </c>
      <c r="E97" s="43"/>
      <c r="F97" s="297" t="s">
        <v>872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846</v>
      </c>
      <c r="AU97" s="20" t="s">
        <v>79</v>
      </c>
    </row>
    <row r="98" s="2" customFormat="1" ht="298.05" customHeight="1">
      <c r="A98" s="41"/>
      <c r="B98" s="42"/>
      <c r="C98" s="215" t="s">
        <v>8</v>
      </c>
      <c r="D98" s="215" t="s">
        <v>135</v>
      </c>
      <c r="E98" s="216" t="s">
        <v>873</v>
      </c>
      <c r="F98" s="217" t="s">
        <v>874</v>
      </c>
      <c r="G98" s="218" t="s">
        <v>508</v>
      </c>
      <c r="H98" s="219">
        <v>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43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140</v>
      </c>
      <c r="AT98" s="226" t="s">
        <v>135</v>
      </c>
      <c r="AU98" s="226" t="s">
        <v>79</v>
      </c>
      <c r="AY98" s="20" t="s">
        <v>133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79</v>
      </c>
      <c r="BK98" s="227">
        <f>ROUND(I98*H98,2)</f>
        <v>0</v>
      </c>
      <c r="BL98" s="20" t="s">
        <v>140</v>
      </c>
      <c r="BM98" s="226" t="s">
        <v>875</v>
      </c>
    </row>
    <row r="99" s="2" customFormat="1" ht="24.15" customHeight="1">
      <c r="A99" s="41"/>
      <c r="B99" s="42"/>
      <c r="C99" s="215" t="s">
        <v>214</v>
      </c>
      <c r="D99" s="215" t="s">
        <v>135</v>
      </c>
      <c r="E99" s="216" t="s">
        <v>876</v>
      </c>
      <c r="F99" s="217" t="s">
        <v>877</v>
      </c>
      <c r="G99" s="218" t="s">
        <v>508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140</v>
      </c>
      <c r="AT99" s="226" t="s">
        <v>135</v>
      </c>
      <c r="AU99" s="226" t="s">
        <v>79</v>
      </c>
      <c r="AY99" s="20" t="s">
        <v>133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79</v>
      </c>
      <c r="BK99" s="227">
        <f>ROUND(I99*H99,2)</f>
        <v>0</v>
      </c>
      <c r="BL99" s="20" t="s">
        <v>140</v>
      </c>
      <c r="BM99" s="226" t="s">
        <v>878</v>
      </c>
    </row>
    <row r="100" s="2" customFormat="1">
      <c r="A100" s="41"/>
      <c r="B100" s="42"/>
      <c r="C100" s="43"/>
      <c r="D100" s="235" t="s">
        <v>846</v>
      </c>
      <c r="E100" s="43"/>
      <c r="F100" s="297" t="s">
        <v>879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846</v>
      </c>
      <c r="AU100" s="20" t="s">
        <v>79</v>
      </c>
    </row>
    <row r="101" s="2" customFormat="1" ht="24.15" customHeight="1">
      <c r="A101" s="41"/>
      <c r="B101" s="42"/>
      <c r="C101" s="215" t="s">
        <v>226</v>
      </c>
      <c r="D101" s="266" t="s">
        <v>135</v>
      </c>
      <c r="E101" s="216" t="s">
        <v>880</v>
      </c>
      <c r="F101" s="217" t="s">
        <v>881</v>
      </c>
      <c r="G101" s="218" t="s">
        <v>508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140</v>
      </c>
      <c r="AT101" s="226" t="s">
        <v>135</v>
      </c>
      <c r="AU101" s="226" t="s">
        <v>79</v>
      </c>
      <c r="AY101" s="20" t="s">
        <v>133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79</v>
      </c>
      <c r="BK101" s="227">
        <f>ROUND(I101*H101,2)</f>
        <v>0</v>
      </c>
      <c r="BL101" s="20" t="s">
        <v>140</v>
      </c>
      <c r="BM101" s="226" t="s">
        <v>882</v>
      </c>
    </row>
    <row r="102" s="2" customFormat="1">
      <c r="A102" s="41"/>
      <c r="B102" s="42"/>
      <c r="C102" s="43"/>
      <c r="D102" s="235" t="s">
        <v>846</v>
      </c>
      <c r="E102" s="43"/>
      <c r="F102" s="297" t="s">
        <v>883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846</v>
      </c>
      <c r="AU102" s="20" t="s">
        <v>79</v>
      </c>
    </row>
    <row r="103" s="2" customFormat="1" ht="24.15" customHeight="1">
      <c r="A103" s="41"/>
      <c r="B103" s="42"/>
      <c r="C103" s="215" t="s">
        <v>231</v>
      </c>
      <c r="D103" s="266" t="s">
        <v>135</v>
      </c>
      <c r="E103" s="216" t="s">
        <v>884</v>
      </c>
      <c r="F103" s="217" t="s">
        <v>885</v>
      </c>
      <c r="G103" s="218" t="s">
        <v>508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140</v>
      </c>
      <c r="AT103" s="226" t="s">
        <v>135</v>
      </c>
      <c r="AU103" s="226" t="s">
        <v>79</v>
      </c>
      <c r="AY103" s="20" t="s">
        <v>133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79</v>
      </c>
      <c r="BK103" s="227">
        <f>ROUND(I103*H103,2)</f>
        <v>0</v>
      </c>
      <c r="BL103" s="20" t="s">
        <v>140</v>
      </c>
      <c r="BM103" s="226" t="s">
        <v>886</v>
      </c>
    </row>
    <row r="104" s="2" customFormat="1">
      <c r="A104" s="41"/>
      <c r="B104" s="42"/>
      <c r="C104" s="43"/>
      <c r="D104" s="235" t="s">
        <v>846</v>
      </c>
      <c r="E104" s="43"/>
      <c r="F104" s="297" t="s">
        <v>887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846</v>
      </c>
      <c r="AU104" s="20" t="s">
        <v>79</v>
      </c>
    </row>
    <row r="105" s="2" customFormat="1" ht="44.25" customHeight="1">
      <c r="A105" s="41"/>
      <c r="B105" s="42"/>
      <c r="C105" s="215" t="s">
        <v>238</v>
      </c>
      <c r="D105" s="266" t="s">
        <v>135</v>
      </c>
      <c r="E105" s="216" t="s">
        <v>888</v>
      </c>
      <c r="F105" s="217" t="s">
        <v>889</v>
      </c>
      <c r="G105" s="218" t="s">
        <v>508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140</v>
      </c>
      <c r="AT105" s="226" t="s">
        <v>135</v>
      </c>
      <c r="AU105" s="226" t="s">
        <v>79</v>
      </c>
      <c r="AY105" s="20" t="s">
        <v>133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79</v>
      </c>
      <c r="BK105" s="227">
        <f>ROUND(I105*H105,2)</f>
        <v>0</v>
      </c>
      <c r="BL105" s="20" t="s">
        <v>140</v>
      </c>
      <c r="BM105" s="226" t="s">
        <v>890</v>
      </c>
    </row>
    <row r="106" s="2" customFormat="1" ht="16.5" customHeight="1">
      <c r="A106" s="41"/>
      <c r="B106" s="42"/>
      <c r="C106" s="215" t="s">
        <v>245</v>
      </c>
      <c r="D106" s="266" t="s">
        <v>135</v>
      </c>
      <c r="E106" s="216" t="s">
        <v>891</v>
      </c>
      <c r="F106" s="217" t="s">
        <v>892</v>
      </c>
      <c r="G106" s="218" t="s">
        <v>508</v>
      </c>
      <c r="H106" s="219">
        <v>1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140</v>
      </c>
      <c r="AT106" s="226" t="s">
        <v>135</v>
      </c>
      <c r="AU106" s="226" t="s">
        <v>79</v>
      </c>
      <c r="AY106" s="20" t="s">
        <v>133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79</v>
      </c>
      <c r="BK106" s="227">
        <f>ROUND(I106*H106,2)</f>
        <v>0</v>
      </c>
      <c r="BL106" s="20" t="s">
        <v>140</v>
      </c>
      <c r="BM106" s="226" t="s">
        <v>893</v>
      </c>
    </row>
    <row r="107" s="2" customFormat="1" ht="16.5" customHeight="1">
      <c r="A107" s="41"/>
      <c r="B107" s="42"/>
      <c r="C107" s="215" t="s">
        <v>250</v>
      </c>
      <c r="D107" s="266" t="s">
        <v>135</v>
      </c>
      <c r="E107" s="216" t="s">
        <v>894</v>
      </c>
      <c r="F107" s="217" t="s">
        <v>895</v>
      </c>
      <c r="G107" s="218" t="s">
        <v>508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140</v>
      </c>
      <c r="AT107" s="226" t="s">
        <v>135</v>
      </c>
      <c r="AU107" s="226" t="s">
        <v>79</v>
      </c>
      <c r="AY107" s="20" t="s">
        <v>133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79</v>
      </c>
      <c r="BK107" s="227">
        <f>ROUND(I107*H107,2)</f>
        <v>0</v>
      </c>
      <c r="BL107" s="20" t="s">
        <v>140</v>
      </c>
      <c r="BM107" s="226" t="s">
        <v>896</v>
      </c>
    </row>
    <row r="108" s="2" customFormat="1" ht="24.15" customHeight="1">
      <c r="A108" s="41"/>
      <c r="B108" s="42"/>
      <c r="C108" s="215" t="s">
        <v>257</v>
      </c>
      <c r="D108" s="266" t="s">
        <v>135</v>
      </c>
      <c r="E108" s="216" t="s">
        <v>897</v>
      </c>
      <c r="F108" s="217" t="s">
        <v>898</v>
      </c>
      <c r="G108" s="218" t="s">
        <v>508</v>
      </c>
      <c r="H108" s="219">
        <v>1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140</v>
      </c>
      <c r="AT108" s="226" t="s">
        <v>135</v>
      </c>
      <c r="AU108" s="226" t="s">
        <v>79</v>
      </c>
      <c r="AY108" s="20" t="s">
        <v>133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79</v>
      </c>
      <c r="BK108" s="227">
        <f>ROUND(I108*H108,2)</f>
        <v>0</v>
      </c>
      <c r="BL108" s="20" t="s">
        <v>140</v>
      </c>
      <c r="BM108" s="226" t="s">
        <v>899</v>
      </c>
    </row>
    <row r="109" s="2" customFormat="1" ht="16.5" customHeight="1">
      <c r="A109" s="41"/>
      <c r="B109" s="42"/>
      <c r="C109" s="215" t="s">
        <v>7</v>
      </c>
      <c r="D109" s="215" t="s">
        <v>135</v>
      </c>
      <c r="E109" s="216" t="s">
        <v>900</v>
      </c>
      <c r="F109" s="217" t="s">
        <v>901</v>
      </c>
      <c r="G109" s="218" t="s">
        <v>508</v>
      </c>
      <c r="H109" s="219">
        <v>1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140</v>
      </c>
      <c r="AT109" s="226" t="s">
        <v>135</v>
      </c>
      <c r="AU109" s="226" t="s">
        <v>79</v>
      </c>
      <c r="AY109" s="20" t="s">
        <v>133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79</v>
      </c>
      <c r="BK109" s="227">
        <f>ROUND(I109*H109,2)</f>
        <v>0</v>
      </c>
      <c r="BL109" s="20" t="s">
        <v>140</v>
      </c>
      <c r="BM109" s="226" t="s">
        <v>902</v>
      </c>
    </row>
    <row r="110" s="2" customFormat="1" ht="16.5" customHeight="1">
      <c r="A110" s="41"/>
      <c r="B110" s="42"/>
      <c r="C110" s="215" t="s">
        <v>267</v>
      </c>
      <c r="D110" s="266" t="s">
        <v>135</v>
      </c>
      <c r="E110" s="216" t="s">
        <v>903</v>
      </c>
      <c r="F110" s="217" t="s">
        <v>904</v>
      </c>
      <c r="G110" s="218" t="s">
        <v>508</v>
      </c>
      <c r="H110" s="219">
        <v>1</v>
      </c>
      <c r="I110" s="220"/>
      <c r="J110" s="221">
        <f>ROUND(I110*H110,2)</f>
        <v>0</v>
      </c>
      <c r="K110" s="217" t="s">
        <v>19</v>
      </c>
      <c r="L110" s="47"/>
      <c r="M110" s="298" t="s">
        <v>19</v>
      </c>
      <c r="N110" s="299" t="s">
        <v>43</v>
      </c>
      <c r="O110" s="280"/>
      <c r="P110" s="281">
        <f>O110*H110</f>
        <v>0</v>
      </c>
      <c r="Q110" s="281">
        <v>0</v>
      </c>
      <c r="R110" s="281">
        <f>Q110*H110</f>
        <v>0</v>
      </c>
      <c r="S110" s="281">
        <v>0</v>
      </c>
      <c r="T110" s="282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140</v>
      </c>
      <c r="AT110" s="226" t="s">
        <v>135</v>
      </c>
      <c r="AU110" s="226" t="s">
        <v>79</v>
      </c>
      <c r="AY110" s="20" t="s">
        <v>133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79</v>
      </c>
      <c r="BK110" s="227">
        <f>ROUND(I110*H110,2)</f>
        <v>0</v>
      </c>
      <c r="BL110" s="20" t="s">
        <v>140</v>
      </c>
      <c r="BM110" s="226" t="s">
        <v>905</v>
      </c>
    </row>
    <row r="111" s="2" customFormat="1" ht="6.96" customHeight="1">
      <c r="A111" s="41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47"/>
      <c r="M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</sheetData>
  <sheetProtection sheet="1" autoFilter="0" formatColumns="0" formatRows="0" objects="1" scenarios="1" spinCount="100000" saltValue="L74rqPbWh31BBO9w4XwWEhzch7WIicaJ/z3FcRXOUIERwVOkJ6W8eAEd7fH+7X0oCEt2oEjrAe78tmvtgxOq+A==" hashValue="gLrHZOIocx+Yw6jWfH8ITwcHYbAWGluh+fqgAcWM+RVxl3JtDB79neSY+pDpd6u+d2juQIDzAN9oAXymXts/dw==" algorithmName="SHA-512" password="CC35"/>
  <autoFilter ref="C79:K110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0" customWidth="1"/>
    <col min="2" max="2" width="1.667969" style="300" customWidth="1"/>
    <col min="3" max="4" width="5" style="300" customWidth="1"/>
    <col min="5" max="5" width="11.66016" style="300" customWidth="1"/>
    <col min="6" max="6" width="9.160156" style="300" customWidth="1"/>
    <col min="7" max="7" width="5" style="300" customWidth="1"/>
    <col min="8" max="8" width="77.83203" style="300" customWidth="1"/>
    <col min="9" max="10" width="20" style="300" customWidth="1"/>
    <col min="11" max="11" width="1.667969" style="300" customWidth="1"/>
  </cols>
  <sheetData>
    <row r="1" s="1" customFormat="1" ht="37.5" customHeight="1"/>
    <row r="2" s="1" customFormat="1" ht="7.5" customHeight="1">
      <c r="B2" s="301"/>
      <c r="C2" s="302"/>
      <c r="D2" s="302"/>
      <c r="E2" s="302"/>
      <c r="F2" s="302"/>
      <c r="G2" s="302"/>
      <c r="H2" s="302"/>
      <c r="I2" s="302"/>
      <c r="J2" s="302"/>
      <c r="K2" s="303"/>
    </row>
    <row r="3" s="17" customFormat="1" ht="45" customHeight="1">
      <c r="B3" s="304"/>
      <c r="C3" s="305" t="s">
        <v>906</v>
      </c>
      <c r="D3" s="305"/>
      <c r="E3" s="305"/>
      <c r="F3" s="305"/>
      <c r="G3" s="305"/>
      <c r="H3" s="305"/>
      <c r="I3" s="305"/>
      <c r="J3" s="305"/>
      <c r="K3" s="306"/>
    </row>
    <row r="4" s="1" customFormat="1" ht="25.5" customHeight="1">
      <c r="B4" s="307"/>
      <c r="C4" s="308" t="s">
        <v>907</v>
      </c>
      <c r="D4" s="308"/>
      <c r="E4" s="308"/>
      <c r="F4" s="308"/>
      <c r="G4" s="308"/>
      <c r="H4" s="308"/>
      <c r="I4" s="308"/>
      <c r="J4" s="308"/>
      <c r="K4" s="309"/>
    </row>
    <row r="5" s="1" customFormat="1" ht="5.25" customHeight="1">
      <c r="B5" s="307"/>
      <c r="C5" s="310"/>
      <c r="D5" s="310"/>
      <c r="E5" s="310"/>
      <c r="F5" s="310"/>
      <c r="G5" s="310"/>
      <c r="H5" s="310"/>
      <c r="I5" s="310"/>
      <c r="J5" s="310"/>
      <c r="K5" s="309"/>
    </row>
    <row r="6" s="1" customFormat="1" ht="15" customHeight="1">
      <c r="B6" s="307"/>
      <c r="C6" s="311" t="s">
        <v>908</v>
      </c>
      <c r="D6" s="311"/>
      <c r="E6" s="311"/>
      <c r="F6" s="311"/>
      <c r="G6" s="311"/>
      <c r="H6" s="311"/>
      <c r="I6" s="311"/>
      <c r="J6" s="311"/>
      <c r="K6" s="309"/>
    </row>
    <row r="7" s="1" customFormat="1" ht="15" customHeight="1">
      <c r="B7" s="312"/>
      <c r="C7" s="311" t="s">
        <v>909</v>
      </c>
      <c r="D7" s="311"/>
      <c r="E7" s="311"/>
      <c r="F7" s="311"/>
      <c r="G7" s="311"/>
      <c r="H7" s="311"/>
      <c r="I7" s="311"/>
      <c r="J7" s="311"/>
      <c r="K7" s="309"/>
    </row>
    <row r="8" s="1" customFormat="1" ht="12.75" customHeight="1">
      <c r="B8" s="312"/>
      <c r="C8" s="311"/>
      <c r="D8" s="311"/>
      <c r="E8" s="311"/>
      <c r="F8" s="311"/>
      <c r="G8" s="311"/>
      <c r="H8" s="311"/>
      <c r="I8" s="311"/>
      <c r="J8" s="311"/>
      <c r="K8" s="309"/>
    </row>
    <row r="9" s="1" customFormat="1" ht="15" customHeight="1">
      <c r="B9" s="312"/>
      <c r="C9" s="311" t="s">
        <v>910</v>
      </c>
      <c r="D9" s="311"/>
      <c r="E9" s="311"/>
      <c r="F9" s="311"/>
      <c r="G9" s="311"/>
      <c r="H9" s="311"/>
      <c r="I9" s="311"/>
      <c r="J9" s="311"/>
      <c r="K9" s="309"/>
    </row>
    <row r="10" s="1" customFormat="1" ht="15" customHeight="1">
      <c r="B10" s="312"/>
      <c r="C10" s="311"/>
      <c r="D10" s="311" t="s">
        <v>911</v>
      </c>
      <c r="E10" s="311"/>
      <c r="F10" s="311"/>
      <c r="G10" s="311"/>
      <c r="H10" s="311"/>
      <c r="I10" s="311"/>
      <c r="J10" s="311"/>
      <c r="K10" s="309"/>
    </row>
    <row r="11" s="1" customFormat="1" ht="15" customHeight="1">
      <c r="B11" s="312"/>
      <c r="C11" s="313"/>
      <c r="D11" s="311" t="s">
        <v>912</v>
      </c>
      <c r="E11" s="311"/>
      <c r="F11" s="311"/>
      <c r="G11" s="311"/>
      <c r="H11" s="311"/>
      <c r="I11" s="311"/>
      <c r="J11" s="311"/>
      <c r="K11" s="309"/>
    </row>
    <row r="12" s="1" customFormat="1" ht="15" customHeight="1">
      <c r="B12" s="312"/>
      <c r="C12" s="313"/>
      <c r="D12" s="311"/>
      <c r="E12" s="311"/>
      <c r="F12" s="311"/>
      <c r="G12" s="311"/>
      <c r="H12" s="311"/>
      <c r="I12" s="311"/>
      <c r="J12" s="311"/>
      <c r="K12" s="309"/>
    </row>
    <row r="13" s="1" customFormat="1" ht="15" customHeight="1">
      <c r="B13" s="312"/>
      <c r="C13" s="313"/>
      <c r="D13" s="314" t="s">
        <v>913</v>
      </c>
      <c r="E13" s="311"/>
      <c r="F13" s="311"/>
      <c r="G13" s="311"/>
      <c r="H13" s="311"/>
      <c r="I13" s="311"/>
      <c r="J13" s="311"/>
      <c r="K13" s="309"/>
    </row>
    <row r="14" s="1" customFormat="1" ht="12.75" customHeight="1">
      <c r="B14" s="312"/>
      <c r="C14" s="313"/>
      <c r="D14" s="313"/>
      <c r="E14" s="313"/>
      <c r="F14" s="313"/>
      <c r="G14" s="313"/>
      <c r="H14" s="313"/>
      <c r="I14" s="313"/>
      <c r="J14" s="313"/>
      <c r="K14" s="309"/>
    </row>
    <row r="15" s="1" customFormat="1" ht="15" customHeight="1">
      <c r="B15" s="312"/>
      <c r="C15" s="313"/>
      <c r="D15" s="311" t="s">
        <v>914</v>
      </c>
      <c r="E15" s="311"/>
      <c r="F15" s="311"/>
      <c r="G15" s="311"/>
      <c r="H15" s="311"/>
      <c r="I15" s="311"/>
      <c r="J15" s="311"/>
      <c r="K15" s="309"/>
    </row>
    <row r="16" s="1" customFormat="1" ht="15" customHeight="1">
      <c r="B16" s="312"/>
      <c r="C16" s="313"/>
      <c r="D16" s="311" t="s">
        <v>915</v>
      </c>
      <c r="E16" s="311"/>
      <c r="F16" s="311"/>
      <c r="G16" s="311"/>
      <c r="H16" s="311"/>
      <c r="I16" s="311"/>
      <c r="J16" s="311"/>
      <c r="K16" s="309"/>
    </row>
    <row r="17" s="1" customFormat="1" ht="15" customHeight="1">
      <c r="B17" s="312"/>
      <c r="C17" s="313"/>
      <c r="D17" s="311" t="s">
        <v>916</v>
      </c>
      <c r="E17" s="311"/>
      <c r="F17" s="311"/>
      <c r="G17" s="311"/>
      <c r="H17" s="311"/>
      <c r="I17" s="311"/>
      <c r="J17" s="311"/>
      <c r="K17" s="309"/>
    </row>
    <row r="18" s="1" customFormat="1" ht="15" customHeight="1">
      <c r="B18" s="312"/>
      <c r="C18" s="313"/>
      <c r="D18" s="313"/>
      <c r="E18" s="315" t="s">
        <v>78</v>
      </c>
      <c r="F18" s="311" t="s">
        <v>917</v>
      </c>
      <c r="G18" s="311"/>
      <c r="H18" s="311"/>
      <c r="I18" s="311"/>
      <c r="J18" s="311"/>
      <c r="K18" s="309"/>
    </row>
    <row r="19" s="1" customFormat="1" ht="15" customHeight="1">
      <c r="B19" s="312"/>
      <c r="C19" s="313"/>
      <c r="D19" s="313"/>
      <c r="E19" s="315" t="s">
        <v>918</v>
      </c>
      <c r="F19" s="311" t="s">
        <v>919</v>
      </c>
      <c r="G19" s="311"/>
      <c r="H19" s="311"/>
      <c r="I19" s="311"/>
      <c r="J19" s="311"/>
      <c r="K19" s="309"/>
    </row>
    <row r="20" s="1" customFormat="1" ht="15" customHeight="1">
      <c r="B20" s="312"/>
      <c r="C20" s="313"/>
      <c r="D20" s="313"/>
      <c r="E20" s="315" t="s">
        <v>920</v>
      </c>
      <c r="F20" s="311" t="s">
        <v>921</v>
      </c>
      <c r="G20" s="311"/>
      <c r="H20" s="311"/>
      <c r="I20" s="311"/>
      <c r="J20" s="311"/>
      <c r="K20" s="309"/>
    </row>
    <row r="21" s="1" customFormat="1" ht="15" customHeight="1">
      <c r="B21" s="312"/>
      <c r="C21" s="313"/>
      <c r="D21" s="313"/>
      <c r="E21" s="315" t="s">
        <v>95</v>
      </c>
      <c r="F21" s="311" t="s">
        <v>96</v>
      </c>
      <c r="G21" s="311"/>
      <c r="H21" s="311"/>
      <c r="I21" s="311"/>
      <c r="J21" s="311"/>
      <c r="K21" s="309"/>
    </row>
    <row r="22" s="1" customFormat="1" ht="15" customHeight="1">
      <c r="B22" s="312"/>
      <c r="C22" s="313"/>
      <c r="D22" s="313"/>
      <c r="E22" s="315" t="s">
        <v>922</v>
      </c>
      <c r="F22" s="311" t="s">
        <v>923</v>
      </c>
      <c r="G22" s="311"/>
      <c r="H22" s="311"/>
      <c r="I22" s="311"/>
      <c r="J22" s="311"/>
      <c r="K22" s="309"/>
    </row>
    <row r="23" s="1" customFormat="1" ht="15" customHeight="1">
      <c r="B23" s="312"/>
      <c r="C23" s="313"/>
      <c r="D23" s="313"/>
      <c r="E23" s="315" t="s">
        <v>84</v>
      </c>
      <c r="F23" s="311" t="s">
        <v>924</v>
      </c>
      <c r="G23" s="311"/>
      <c r="H23" s="311"/>
      <c r="I23" s="311"/>
      <c r="J23" s="311"/>
      <c r="K23" s="309"/>
    </row>
    <row r="24" s="1" customFormat="1" ht="12.75" customHeight="1">
      <c r="B24" s="312"/>
      <c r="C24" s="313"/>
      <c r="D24" s="313"/>
      <c r="E24" s="313"/>
      <c r="F24" s="313"/>
      <c r="G24" s="313"/>
      <c r="H24" s="313"/>
      <c r="I24" s="313"/>
      <c r="J24" s="313"/>
      <c r="K24" s="309"/>
    </row>
    <row r="25" s="1" customFormat="1" ht="15" customHeight="1">
      <c r="B25" s="312"/>
      <c r="C25" s="311" t="s">
        <v>925</v>
      </c>
      <c r="D25" s="311"/>
      <c r="E25" s="311"/>
      <c r="F25" s="311"/>
      <c r="G25" s="311"/>
      <c r="H25" s="311"/>
      <c r="I25" s="311"/>
      <c r="J25" s="311"/>
      <c r="K25" s="309"/>
    </row>
    <row r="26" s="1" customFormat="1" ht="15" customHeight="1">
      <c r="B26" s="312"/>
      <c r="C26" s="311" t="s">
        <v>926</v>
      </c>
      <c r="D26" s="311"/>
      <c r="E26" s="311"/>
      <c r="F26" s="311"/>
      <c r="G26" s="311"/>
      <c r="H26" s="311"/>
      <c r="I26" s="311"/>
      <c r="J26" s="311"/>
      <c r="K26" s="309"/>
    </row>
    <row r="27" s="1" customFormat="1" ht="15" customHeight="1">
      <c r="B27" s="312"/>
      <c r="C27" s="311"/>
      <c r="D27" s="311" t="s">
        <v>927</v>
      </c>
      <c r="E27" s="311"/>
      <c r="F27" s="311"/>
      <c r="G27" s="311"/>
      <c r="H27" s="311"/>
      <c r="I27" s="311"/>
      <c r="J27" s="311"/>
      <c r="K27" s="309"/>
    </row>
    <row r="28" s="1" customFormat="1" ht="15" customHeight="1">
      <c r="B28" s="312"/>
      <c r="C28" s="313"/>
      <c r="D28" s="311" t="s">
        <v>928</v>
      </c>
      <c r="E28" s="311"/>
      <c r="F28" s="311"/>
      <c r="G28" s="311"/>
      <c r="H28" s="311"/>
      <c r="I28" s="311"/>
      <c r="J28" s="311"/>
      <c r="K28" s="309"/>
    </row>
    <row r="29" s="1" customFormat="1" ht="12.75" customHeight="1">
      <c r="B29" s="312"/>
      <c r="C29" s="313"/>
      <c r="D29" s="313"/>
      <c r="E29" s="313"/>
      <c r="F29" s="313"/>
      <c r="G29" s="313"/>
      <c r="H29" s="313"/>
      <c r="I29" s="313"/>
      <c r="J29" s="313"/>
      <c r="K29" s="309"/>
    </row>
    <row r="30" s="1" customFormat="1" ht="15" customHeight="1">
      <c r="B30" s="312"/>
      <c r="C30" s="313"/>
      <c r="D30" s="311" t="s">
        <v>929</v>
      </c>
      <c r="E30" s="311"/>
      <c r="F30" s="311"/>
      <c r="G30" s="311"/>
      <c r="H30" s="311"/>
      <c r="I30" s="311"/>
      <c r="J30" s="311"/>
      <c r="K30" s="309"/>
    </row>
    <row r="31" s="1" customFormat="1" ht="15" customHeight="1">
      <c r="B31" s="312"/>
      <c r="C31" s="313"/>
      <c r="D31" s="311" t="s">
        <v>930</v>
      </c>
      <c r="E31" s="311"/>
      <c r="F31" s="311"/>
      <c r="G31" s="311"/>
      <c r="H31" s="311"/>
      <c r="I31" s="311"/>
      <c r="J31" s="311"/>
      <c r="K31" s="309"/>
    </row>
    <row r="32" s="1" customFormat="1" ht="12.75" customHeight="1">
      <c r="B32" s="312"/>
      <c r="C32" s="313"/>
      <c r="D32" s="313"/>
      <c r="E32" s="313"/>
      <c r="F32" s="313"/>
      <c r="G32" s="313"/>
      <c r="H32" s="313"/>
      <c r="I32" s="313"/>
      <c r="J32" s="313"/>
      <c r="K32" s="309"/>
    </row>
    <row r="33" s="1" customFormat="1" ht="15" customHeight="1">
      <c r="B33" s="312"/>
      <c r="C33" s="313"/>
      <c r="D33" s="311" t="s">
        <v>931</v>
      </c>
      <c r="E33" s="311"/>
      <c r="F33" s="311"/>
      <c r="G33" s="311"/>
      <c r="H33" s="311"/>
      <c r="I33" s="311"/>
      <c r="J33" s="311"/>
      <c r="K33" s="309"/>
    </row>
    <row r="34" s="1" customFormat="1" ht="15" customHeight="1">
      <c r="B34" s="312"/>
      <c r="C34" s="313"/>
      <c r="D34" s="311" t="s">
        <v>932</v>
      </c>
      <c r="E34" s="311"/>
      <c r="F34" s="311"/>
      <c r="G34" s="311"/>
      <c r="H34" s="311"/>
      <c r="I34" s="311"/>
      <c r="J34" s="311"/>
      <c r="K34" s="309"/>
    </row>
    <row r="35" s="1" customFormat="1" ht="15" customHeight="1">
      <c r="B35" s="312"/>
      <c r="C35" s="313"/>
      <c r="D35" s="311" t="s">
        <v>933</v>
      </c>
      <c r="E35" s="311"/>
      <c r="F35" s="311"/>
      <c r="G35" s="311"/>
      <c r="H35" s="311"/>
      <c r="I35" s="311"/>
      <c r="J35" s="311"/>
      <c r="K35" s="309"/>
    </row>
    <row r="36" s="1" customFormat="1" ht="15" customHeight="1">
      <c r="B36" s="312"/>
      <c r="C36" s="313"/>
      <c r="D36" s="311"/>
      <c r="E36" s="314" t="s">
        <v>119</v>
      </c>
      <c r="F36" s="311"/>
      <c r="G36" s="311" t="s">
        <v>934</v>
      </c>
      <c r="H36" s="311"/>
      <c r="I36" s="311"/>
      <c r="J36" s="311"/>
      <c r="K36" s="309"/>
    </row>
    <row r="37" s="1" customFormat="1" ht="30.75" customHeight="1">
      <c r="B37" s="312"/>
      <c r="C37" s="313"/>
      <c r="D37" s="311"/>
      <c r="E37" s="314" t="s">
        <v>935</v>
      </c>
      <c r="F37" s="311"/>
      <c r="G37" s="311" t="s">
        <v>936</v>
      </c>
      <c r="H37" s="311"/>
      <c r="I37" s="311"/>
      <c r="J37" s="311"/>
      <c r="K37" s="309"/>
    </row>
    <row r="38" s="1" customFormat="1" ht="15" customHeight="1">
      <c r="B38" s="312"/>
      <c r="C38" s="313"/>
      <c r="D38" s="311"/>
      <c r="E38" s="314" t="s">
        <v>53</v>
      </c>
      <c r="F38" s="311"/>
      <c r="G38" s="311" t="s">
        <v>937</v>
      </c>
      <c r="H38" s="311"/>
      <c r="I38" s="311"/>
      <c r="J38" s="311"/>
      <c r="K38" s="309"/>
    </row>
    <row r="39" s="1" customFormat="1" ht="15" customHeight="1">
      <c r="B39" s="312"/>
      <c r="C39" s="313"/>
      <c r="D39" s="311"/>
      <c r="E39" s="314" t="s">
        <v>54</v>
      </c>
      <c r="F39" s="311"/>
      <c r="G39" s="311" t="s">
        <v>938</v>
      </c>
      <c r="H39" s="311"/>
      <c r="I39" s="311"/>
      <c r="J39" s="311"/>
      <c r="K39" s="309"/>
    </row>
    <row r="40" s="1" customFormat="1" ht="15" customHeight="1">
      <c r="B40" s="312"/>
      <c r="C40" s="313"/>
      <c r="D40" s="311"/>
      <c r="E40" s="314" t="s">
        <v>120</v>
      </c>
      <c r="F40" s="311"/>
      <c r="G40" s="311" t="s">
        <v>939</v>
      </c>
      <c r="H40" s="311"/>
      <c r="I40" s="311"/>
      <c r="J40" s="311"/>
      <c r="K40" s="309"/>
    </row>
    <row r="41" s="1" customFormat="1" ht="15" customHeight="1">
      <c r="B41" s="312"/>
      <c r="C41" s="313"/>
      <c r="D41" s="311"/>
      <c r="E41" s="314" t="s">
        <v>121</v>
      </c>
      <c r="F41" s="311"/>
      <c r="G41" s="311" t="s">
        <v>940</v>
      </c>
      <c r="H41" s="311"/>
      <c r="I41" s="311"/>
      <c r="J41" s="311"/>
      <c r="K41" s="309"/>
    </row>
    <row r="42" s="1" customFormat="1" ht="15" customHeight="1">
      <c r="B42" s="312"/>
      <c r="C42" s="313"/>
      <c r="D42" s="311"/>
      <c r="E42" s="314" t="s">
        <v>941</v>
      </c>
      <c r="F42" s="311"/>
      <c r="G42" s="311" t="s">
        <v>942</v>
      </c>
      <c r="H42" s="311"/>
      <c r="I42" s="311"/>
      <c r="J42" s="311"/>
      <c r="K42" s="309"/>
    </row>
    <row r="43" s="1" customFormat="1" ht="15" customHeight="1">
      <c r="B43" s="312"/>
      <c r="C43" s="313"/>
      <c r="D43" s="311"/>
      <c r="E43" s="314"/>
      <c r="F43" s="311"/>
      <c r="G43" s="311" t="s">
        <v>943</v>
      </c>
      <c r="H43" s="311"/>
      <c r="I43" s="311"/>
      <c r="J43" s="311"/>
      <c r="K43" s="309"/>
    </row>
    <row r="44" s="1" customFormat="1" ht="15" customHeight="1">
      <c r="B44" s="312"/>
      <c r="C44" s="313"/>
      <c r="D44" s="311"/>
      <c r="E44" s="314" t="s">
        <v>944</v>
      </c>
      <c r="F44" s="311"/>
      <c r="G44" s="311" t="s">
        <v>945</v>
      </c>
      <c r="H44" s="311"/>
      <c r="I44" s="311"/>
      <c r="J44" s="311"/>
      <c r="K44" s="309"/>
    </row>
    <row r="45" s="1" customFormat="1" ht="15" customHeight="1">
      <c r="B45" s="312"/>
      <c r="C45" s="313"/>
      <c r="D45" s="311"/>
      <c r="E45" s="314" t="s">
        <v>123</v>
      </c>
      <c r="F45" s="311"/>
      <c r="G45" s="311" t="s">
        <v>946</v>
      </c>
      <c r="H45" s="311"/>
      <c r="I45" s="311"/>
      <c r="J45" s="311"/>
      <c r="K45" s="309"/>
    </row>
    <row r="46" s="1" customFormat="1" ht="12.75" customHeight="1">
      <c r="B46" s="312"/>
      <c r="C46" s="313"/>
      <c r="D46" s="311"/>
      <c r="E46" s="311"/>
      <c r="F46" s="311"/>
      <c r="G46" s="311"/>
      <c r="H46" s="311"/>
      <c r="I46" s="311"/>
      <c r="J46" s="311"/>
      <c r="K46" s="309"/>
    </row>
    <row r="47" s="1" customFormat="1" ht="15" customHeight="1">
      <c r="B47" s="312"/>
      <c r="C47" s="313"/>
      <c r="D47" s="311" t="s">
        <v>947</v>
      </c>
      <c r="E47" s="311"/>
      <c r="F47" s="311"/>
      <c r="G47" s="311"/>
      <c r="H47" s="311"/>
      <c r="I47" s="311"/>
      <c r="J47" s="311"/>
      <c r="K47" s="309"/>
    </row>
    <row r="48" s="1" customFormat="1" ht="15" customHeight="1">
      <c r="B48" s="312"/>
      <c r="C48" s="313"/>
      <c r="D48" s="313"/>
      <c r="E48" s="311" t="s">
        <v>948</v>
      </c>
      <c r="F48" s="311"/>
      <c r="G48" s="311"/>
      <c r="H48" s="311"/>
      <c r="I48" s="311"/>
      <c r="J48" s="311"/>
      <c r="K48" s="309"/>
    </row>
    <row r="49" s="1" customFormat="1" ht="15" customHeight="1">
      <c r="B49" s="312"/>
      <c r="C49" s="313"/>
      <c r="D49" s="313"/>
      <c r="E49" s="311" t="s">
        <v>949</v>
      </c>
      <c r="F49" s="311"/>
      <c r="G49" s="311"/>
      <c r="H49" s="311"/>
      <c r="I49" s="311"/>
      <c r="J49" s="311"/>
      <c r="K49" s="309"/>
    </row>
    <row r="50" s="1" customFormat="1" ht="15" customHeight="1">
      <c r="B50" s="312"/>
      <c r="C50" s="313"/>
      <c r="D50" s="313"/>
      <c r="E50" s="311" t="s">
        <v>950</v>
      </c>
      <c r="F50" s="311"/>
      <c r="G50" s="311"/>
      <c r="H50" s="311"/>
      <c r="I50" s="311"/>
      <c r="J50" s="311"/>
      <c r="K50" s="309"/>
    </row>
    <row r="51" s="1" customFormat="1" ht="15" customHeight="1">
      <c r="B51" s="312"/>
      <c r="C51" s="313"/>
      <c r="D51" s="311" t="s">
        <v>951</v>
      </c>
      <c r="E51" s="311"/>
      <c r="F51" s="311"/>
      <c r="G51" s="311"/>
      <c r="H51" s="311"/>
      <c r="I51" s="311"/>
      <c r="J51" s="311"/>
      <c r="K51" s="309"/>
    </row>
    <row r="52" s="1" customFormat="1" ht="25.5" customHeight="1">
      <c r="B52" s="307"/>
      <c r="C52" s="308" t="s">
        <v>952</v>
      </c>
      <c r="D52" s="308"/>
      <c r="E52" s="308"/>
      <c r="F52" s="308"/>
      <c r="G52" s="308"/>
      <c r="H52" s="308"/>
      <c r="I52" s="308"/>
      <c r="J52" s="308"/>
      <c r="K52" s="309"/>
    </row>
    <row r="53" s="1" customFormat="1" ht="5.25" customHeight="1">
      <c r="B53" s="307"/>
      <c r="C53" s="310"/>
      <c r="D53" s="310"/>
      <c r="E53" s="310"/>
      <c r="F53" s="310"/>
      <c r="G53" s="310"/>
      <c r="H53" s="310"/>
      <c r="I53" s="310"/>
      <c r="J53" s="310"/>
      <c r="K53" s="309"/>
    </row>
    <row r="54" s="1" customFormat="1" ht="15" customHeight="1">
      <c r="B54" s="307"/>
      <c r="C54" s="311" t="s">
        <v>953</v>
      </c>
      <c r="D54" s="311"/>
      <c r="E54" s="311"/>
      <c r="F54" s="311"/>
      <c r="G54" s="311"/>
      <c r="H54" s="311"/>
      <c r="I54" s="311"/>
      <c r="J54" s="311"/>
      <c r="K54" s="309"/>
    </row>
    <row r="55" s="1" customFormat="1" ht="15" customHeight="1">
      <c r="B55" s="307"/>
      <c r="C55" s="311" t="s">
        <v>954</v>
      </c>
      <c r="D55" s="311"/>
      <c r="E55" s="311"/>
      <c r="F55" s="311"/>
      <c r="G55" s="311"/>
      <c r="H55" s="311"/>
      <c r="I55" s="311"/>
      <c r="J55" s="311"/>
      <c r="K55" s="309"/>
    </row>
    <row r="56" s="1" customFormat="1" ht="12.75" customHeight="1">
      <c r="B56" s="307"/>
      <c r="C56" s="311"/>
      <c r="D56" s="311"/>
      <c r="E56" s="311"/>
      <c r="F56" s="311"/>
      <c r="G56" s="311"/>
      <c r="H56" s="311"/>
      <c r="I56" s="311"/>
      <c r="J56" s="311"/>
      <c r="K56" s="309"/>
    </row>
    <row r="57" s="1" customFormat="1" ht="15" customHeight="1">
      <c r="B57" s="307"/>
      <c r="C57" s="311" t="s">
        <v>955</v>
      </c>
      <c r="D57" s="311"/>
      <c r="E57" s="311"/>
      <c r="F57" s="311"/>
      <c r="G57" s="311"/>
      <c r="H57" s="311"/>
      <c r="I57" s="311"/>
      <c r="J57" s="311"/>
      <c r="K57" s="309"/>
    </row>
    <row r="58" s="1" customFormat="1" ht="15" customHeight="1">
      <c r="B58" s="307"/>
      <c r="C58" s="313"/>
      <c r="D58" s="311" t="s">
        <v>956</v>
      </c>
      <c r="E58" s="311"/>
      <c r="F58" s="311"/>
      <c r="G58" s="311"/>
      <c r="H58" s="311"/>
      <c r="I58" s="311"/>
      <c r="J58" s="311"/>
      <c r="K58" s="309"/>
    </row>
    <row r="59" s="1" customFormat="1" ht="15" customHeight="1">
      <c r="B59" s="307"/>
      <c r="C59" s="313"/>
      <c r="D59" s="311" t="s">
        <v>957</v>
      </c>
      <c r="E59" s="311"/>
      <c r="F59" s="311"/>
      <c r="G59" s="311"/>
      <c r="H59" s="311"/>
      <c r="I59" s="311"/>
      <c r="J59" s="311"/>
      <c r="K59" s="309"/>
    </row>
    <row r="60" s="1" customFormat="1" ht="15" customHeight="1">
      <c r="B60" s="307"/>
      <c r="C60" s="313"/>
      <c r="D60" s="311" t="s">
        <v>958</v>
      </c>
      <c r="E60" s="311"/>
      <c r="F60" s="311"/>
      <c r="G60" s="311"/>
      <c r="H60" s="311"/>
      <c r="I60" s="311"/>
      <c r="J60" s="311"/>
      <c r="K60" s="309"/>
    </row>
    <row r="61" s="1" customFormat="1" ht="15" customHeight="1">
      <c r="B61" s="307"/>
      <c r="C61" s="313"/>
      <c r="D61" s="311" t="s">
        <v>959</v>
      </c>
      <c r="E61" s="311"/>
      <c r="F61" s="311"/>
      <c r="G61" s="311"/>
      <c r="H61" s="311"/>
      <c r="I61" s="311"/>
      <c r="J61" s="311"/>
      <c r="K61" s="309"/>
    </row>
    <row r="62" s="1" customFormat="1" ht="15" customHeight="1">
      <c r="B62" s="307"/>
      <c r="C62" s="313"/>
      <c r="D62" s="316" t="s">
        <v>960</v>
      </c>
      <c r="E62" s="316"/>
      <c r="F62" s="316"/>
      <c r="G62" s="316"/>
      <c r="H62" s="316"/>
      <c r="I62" s="316"/>
      <c r="J62" s="316"/>
      <c r="K62" s="309"/>
    </row>
    <row r="63" s="1" customFormat="1" ht="15" customHeight="1">
      <c r="B63" s="307"/>
      <c r="C63" s="313"/>
      <c r="D63" s="311" t="s">
        <v>961</v>
      </c>
      <c r="E63" s="311"/>
      <c r="F63" s="311"/>
      <c r="G63" s="311"/>
      <c r="H63" s="311"/>
      <c r="I63" s="311"/>
      <c r="J63" s="311"/>
      <c r="K63" s="309"/>
    </row>
    <row r="64" s="1" customFormat="1" ht="12.75" customHeight="1">
      <c r="B64" s="307"/>
      <c r="C64" s="313"/>
      <c r="D64" s="313"/>
      <c r="E64" s="317"/>
      <c r="F64" s="313"/>
      <c r="G64" s="313"/>
      <c r="H64" s="313"/>
      <c r="I64" s="313"/>
      <c r="J64" s="313"/>
      <c r="K64" s="309"/>
    </row>
    <row r="65" s="1" customFormat="1" ht="15" customHeight="1">
      <c r="B65" s="307"/>
      <c r="C65" s="313"/>
      <c r="D65" s="311" t="s">
        <v>962</v>
      </c>
      <c r="E65" s="311"/>
      <c r="F65" s="311"/>
      <c r="G65" s="311"/>
      <c r="H65" s="311"/>
      <c r="I65" s="311"/>
      <c r="J65" s="311"/>
      <c r="K65" s="309"/>
    </row>
    <row r="66" s="1" customFormat="1" ht="15" customHeight="1">
      <c r="B66" s="307"/>
      <c r="C66" s="313"/>
      <c r="D66" s="316" t="s">
        <v>963</v>
      </c>
      <c r="E66" s="316"/>
      <c r="F66" s="316"/>
      <c r="G66" s="316"/>
      <c r="H66" s="316"/>
      <c r="I66" s="316"/>
      <c r="J66" s="316"/>
      <c r="K66" s="309"/>
    </row>
    <row r="67" s="1" customFormat="1" ht="15" customHeight="1">
      <c r="B67" s="307"/>
      <c r="C67" s="313"/>
      <c r="D67" s="311" t="s">
        <v>964</v>
      </c>
      <c r="E67" s="311"/>
      <c r="F67" s="311"/>
      <c r="G67" s="311"/>
      <c r="H67" s="311"/>
      <c r="I67" s="311"/>
      <c r="J67" s="311"/>
      <c r="K67" s="309"/>
    </row>
    <row r="68" s="1" customFormat="1" ht="15" customHeight="1">
      <c r="B68" s="307"/>
      <c r="C68" s="313"/>
      <c r="D68" s="311" t="s">
        <v>965</v>
      </c>
      <c r="E68" s="311"/>
      <c r="F68" s="311"/>
      <c r="G68" s="311"/>
      <c r="H68" s="311"/>
      <c r="I68" s="311"/>
      <c r="J68" s="311"/>
      <c r="K68" s="309"/>
    </row>
    <row r="69" s="1" customFormat="1" ht="15" customHeight="1">
      <c r="B69" s="307"/>
      <c r="C69" s="313"/>
      <c r="D69" s="311" t="s">
        <v>966</v>
      </c>
      <c r="E69" s="311"/>
      <c r="F69" s="311"/>
      <c r="G69" s="311"/>
      <c r="H69" s="311"/>
      <c r="I69" s="311"/>
      <c r="J69" s="311"/>
      <c r="K69" s="309"/>
    </row>
    <row r="70" s="1" customFormat="1" ht="15" customHeight="1">
      <c r="B70" s="307"/>
      <c r="C70" s="313"/>
      <c r="D70" s="311" t="s">
        <v>967</v>
      </c>
      <c r="E70" s="311"/>
      <c r="F70" s="311"/>
      <c r="G70" s="311"/>
      <c r="H70" s="311"/>
      <c r="I70" s="311"/>
      <c r="J70" s="311"/>
      <c r="K70" s="309"/>
    </row>
    <row r="71" s="1" customFormat="1" ht="12.75" customHeight="1">
      <c r="B71" s="318"/>
      <c r="C71" s="319"/>
      <c r="D71" s="319"/>
      <c r="E71" s="319"/>
      <c r="F71" s="319"/>
      <c r="G71" s="319"/>
      <c r="H71" s="319"/>
      <c r="I71" s="319"/>
      <c r="J71" s="319"/>
      <c r="K71" s="320"/>
    </row>
    <row r="72" s="1" customFormat="1" ht="18.75" customHeight="1">
      <c r="B72" s="321"/>
      <c r="C72" s="321"/>
      <c r="D72" s="321"/>
      <c r="E72" s="321"/>
      <c r="F72" s="321"/>
      <c r="G72" s="321"/>
      <c r="H72" s="321"/>
      <c r="I72" s="321"/>
      <c r="J72" s="321"/>
      <c r="K72" s="322"/>
    </row>
    <row r="73" s="1" customFormat="1" ht="18.75" customHeight="1">
      <c r="B73" s="322"/>
      <c r="C73" s="322"/>
      <c r="D73" s="322"/>
      <c r="E73" s="322"/>
      <c r="F73" s="322"/>
      <c r="G73" s="322"/>
      <c r="H73" s="322"/>
      <c r="I73" s="322"/>
      <c r="J73" s="322"/>
      <c r="K73" s="322"/>
    </row>
    <row r="74" s="1" customFormat="1" ht="7.5" customHeight="1">
      <c r="B74" s="323"/>
      <c r="C74" s="324"/>
      <c r="D74" s="324"/>
      <c r="E74" s="324"/>
      <c r="F74" s="324"/>
      <c r="G74" s="324"/>
      <c r="H74" s="324"/>
      <c r="I74" s="324"/>
      <c r="J74" s="324"/>
      <c r="K74" s="325"/>
    </row>
    <row r="75" s="1" customFormat="1" ht="45" customHeight="1">
      <c r="B75" s="326"/>
      <c r="C75" s="327" t="s">
        <v>968</v>
      </c>
      <c r="D75" s="327"/>
      <c r="E75" s="327"/>
      <c r="F75" s="327"/>
      <c r="G75" s="327"/>
      <c r="H75" s="327"/>
      <c r="I75" s="327"/>
      <c r="J75" s="327"/>
      <c r="K75" s="328"/>
    </row>
    <row r="76" s="1" customFormat="1" ht="17.25" customHeight="1">
      <c r="B76" s="326"/>
      <c r="C76" s="329" t="s">
        <v>969</v>
      </c>
      <c r="D76" s="329"/>
      <c r="E76" s="329"/>
      <c r="F76" s="329" t="s">
        <v>970</v>
      </c>
      <c r="G76" s="330"/>
      <c r="H76" s="329" t="s">
        <v>54</v>
      </c>
      <c r="I76" s="329" t="s">
        <v>57</v>
      </c>
      <c r="J76" s="329" t="s">
        <v>971</v>
      </c>
      <c r="K76" s="328"/>
    </row>
    <row r="77" s="1" customFormat="1" ht="17.25" customHeight="1">
      <c r="B77" s="326"/>
      <c r="C77" s="331" t="s">
        <v>972</v>
      </c>
      <c r="D77" s="331"/>
      <c r="E77" s="331"/>
      <c r="F77" s="332" t="s">
        <v>973</v>
      </c>
      <c r="G77" s="333"/>
      <c r="H77" s="331"/>
      <c r="I77" s="331"/>
      <c r="J77" s="331" t="s">
        <v>974</v>
      </c>
      <c r="K77" s="328"/>
    </row>
    <row r="78" s="1" customFormat="1" ht="5.25" customHeight="1">
      <c r="B78" s="326"/>
      <c r="C78" s="334"/>
      <c r="D78" s="334"/>
      <c r="E78" s="334"/>
      <c r="F78" s="334"/>
      <c r="G78" s="335"/>
      <c r="H78" s="334"/>
      <c r="I78" s="334"/>
      <c r="J78" s="334"/>
      <c r="K78" s="328"/>
    </row>
    <row r="79" s="1" customFormat="1" ht="15" customHeight="1">
      <c r="B79" s="326"/>
      <c r="C79" s="314" t="s">
        <v>53</v>
      </c>
      <c r="D79" s="336"/>
      <c r="E79" s="336"/>
      <c r="F79" s="337" t="s">
        <v>975</v>
      </c>
      <c r="G79" s="338"/>
      <c r="H79" s="314" t="s">
        <v>976</v>
      </c>
      <c r="I79" s="314" t="s">
        <v>977</v>
      </c>
      <c r="J79" s="314">
        <v>20</v>
      </c>
      <c r="K79" s="328"/>
    </row>
    <row r="80" s="1" customFormat="1" ht="15" customHeight="1">
      <c r="B80" s="326"/>
      <c r="C80" s="314" t="s">
        <v>978</v>
      </c>
      <c r="D80" s="314"/>
      <c r="E80" s="314"/>
      <c r="F80" s="337" t="s">
        <v>975</v>
      </c>
      <c r="G80" s="338"/>
      <c r="H80" s="314" t="s">
        <v>979</v>
      </c>
      <c r="I80" s="314" t="s">
        <v>977</v>
      </c>
      <c r="J80" s="314">
        <v>120</v>
      </c>
      <c r="K80" s="328"/>
    </row>
    <row r="81" s="1" customFormat="1" ht="15" customHeight="1">
      <c r="B81" s="339"/>
      <c r="C81" s="314" t="s">
        <v>980</v>
      </c>
      <c r="D81" s="314"/>
      <c r="E81" s="314"/>
      <c r="F81" s="337" t="s">
        <v>981</v>
      </c>
      <c r="G81" s="338"/>
      <c r="H81" s="314" t="s">
        <v>982</v>
      </c>
      <c r="I81" s="314" t="s">
        <v>977</v>
      </c>
      <c r="J81" s="314">
        <v>50</v>
      </c>
      <c r="K81" s="328"/>
    </row>
    <row r="82" s="1" customFormat="1" ht="15" customHeight="1">
      <c r="B82" s="339"/>
      <c r="C82" s="314" t="s">
        <v>983</v>
      </c>
      <c r="D82" s="314"/>
      <c r="E82" s="314"/>
      <c r="F82" s="337" t="s">
        <v>975</v>
      </c>
      <c r="G82" s="338"/>
      <c r="H82" s="314" t="s">
        <v>984</v>
      </c>
      <c r="I82" s="314" t="s">
        <v>985</v>
      </c>
      <c r="J82" s="314"/>
      <c r="K82" s="328"/>
    </row>
    <row r="83" s="1" customFormat="1" ht="15" customHeight="1">
      <c r="B83" s="339"/>
      <c r="C83" s="340" t="s">
        <v>986</v>
      </c>
      <c r="D83" s="340"/>
      <c r="E83" s="340"/>
      <c r="F83" s="341" t="s">
        <v>981</v>
      </c>
      <c r="G83" s="340"/>
      <c r="H83" s="340" t="s">
        <v>987</v>
      </c>
      <c r="I83" s="340" t="s">
        <v>977</v>
      </c>
      <c r="J83" s="340">
        <v>15</v>
      </c>
      <c r="K83" s="328"/>
    </row>
    <row r="84" s="1" customFormat="1" ht="15" customHeight="1">
      <c r="B84" s="339"/>
      <c r="C84" s="340" t="s">
        <v>988</v>
      </c>
      <c r="D84" s="340"/>
      <c r="E84" s="340"/>
      <c r="F84" s="341" t="s">
        <v>981</v>
      </c>
      <c r="G84" s="340"/>
      <c r="H84" s="340" t="s">
        <v>989</v>
      </c>
      <c r="I84" s="340" t="s">
        <v>977</v>
      </c>
      <c r="J84" s="340">
        <v>15</v>
      </c>
      <c r="K84" s="328"/>
    </row>
    <row r="85" s="1" customFormat="1" ht="15" customHeight="1">
      <c r="B85" s="339"/>
      <c r="C85" s="340" t="s">
        <v>990</v>
      </c>
      <c r="D85" s="340"/>
      <c r="E85" s="340"/>
      <c r="F85" s="341" t="s">
        <v>981</v>
      </c>
      <c r="G85" s="340"/>
      <c r="H85" s="340" t="s">
        <v>991</v>
      </c>
      <c r="I85" s="340" t="s">
        <v>977</v>
      </c>
      <c r="J85" s="340">
        <v>20</v>
      </c>
      <c r="K85" s="328"/>
    </row>
    <row r="86" s="1" customFormat="1" ht="15" customHeight="1">
      <c r="B86" s="339"/>
      <c r="C86" s="340" t="s">
        <v>992</v>
      </c>
      <c r="D86" s="340"/>
      <c r="E86" s="340"/>
      <c r="F86" s="341" t="s">
        <v>981</v>
      </c>
      <c r="G86" s="340"/>
      <c r="H86" s="340" t="s">
        <v>993</v>
      </c>
      <c r="I86" s="340" t="s">
        <v>977</v>
      </c>
      <c r="J86" s="340">
        <v>20</v>
      </c>
      <c r="K86" s="328"/>
    </row>
    <row r="87" s="1" customFormat="1" ht="15" customHeight="1">
      <c r="B87" s="339"/>
      <c r="C87" s="314" t="s">
        <v>994</v>
      </c>
      <c r="D87" s="314"/>
      <c r="E87" s="314"/>
      <c r="F87" s="337" t="s">
        <v>981</v>
      </c>
      <c r="G87" s="338"/>
      <c r="H87" s="314" t="s">
        <v>995</v>
      </c>
      <c r="I87" s="314" t="s">
        <v>977</v>
      </c>
      <c r="J87" s="314">
        <v>50</v>
      </c>
      <c r="K87" s="328"/>
    </row>
    <row r="88" s="1" customFormat="1" ht="15" customHeight="1">
      <c r="B88" s="339"/>
      <c r="C88" s="314" t="s">
        <v>996</v>
      </c>
      <c r="D88" s="314"/>
      <c r="E88" s="314"/>
      <c r="F88" s="337" t="s">
        <v>981</v>
      </c>
      <c r="G88" s="338"/>
      <c r="H88" s="314" t="s">
        <v>997</v>
      </c>
      <c r="I88" s="314" t="s">
        <v>977</v>
      </c>
      <c r="J88" s="314">
        <v>20</v>
      </c>
      <c r="K88" s="328"/>
    </row>
    <row r="89" s="1" customFormat="1" ht="15" customHeight="1">
      <c r="B89" s="339"/>
      <c r="C89" s="314" t="s">
        <v>998</v>
      </c>
      <c r="D89" s="314"/>
      <c r="E89" s="314"/>
      <c r="F89" s="337" t="s">
        <v>981</v>
      </c>
      <c r="G89" s="338"/>
      <c r="H89" s="314" t="s">
        <v>999</v>
      </c>
      <c r="I89" s="314" t="s">
        <v>977</v>
      </c>
      <c r="J89" s="314">
        <v>20</v>
      </c>
      <c r="K89" s="328"/>
    </row>
    <row r="90" s="1" customFormat="1" ht="15" customHeight="1">
      <c r="B90" s="339"/>
      <c r="C90" s="314" t="s">
        <v>1000</v>
      </c>
      <c r="D90" s="314"/>
      <c r="E90" s="314"/>
      <c r="F90" s="337" t="s">
        <v>981</v>
      </c>
      <c r="G90" s="338"/>
      <c r="H90" s="314" t="s">
        <v>1001</v>
      </c>
      <c r="I90" s="314" t="s">
        <v>977</v>
      </c>
      <c r="J90" s="314">
        <v>50</v>
      </c>
      <c r="K90" s="328"/>
    </row>
    <row r="91" s="1" customFormat="1" ht="15" customHeight="1">
      <c r="B91" s="339"/>
      <c r="C91" s="314" t="s">
        <v>1002</v>
      </c>
      <c r="D91" s="314"/>
      <c r="E91" s="314"/>
      <c r="F91" s="337" t="s">
        <v>981</v>
      </c>
      <c r="G91" s="338"/>
      <c r="H91" s="314" t="s">
        <v>1002</v>
      </c>
      <c r="I91" s="314" t="s">
        <v>977</v>
      </c>
      <c r="J91" s="314">
        <v>50</v>
      </c>
      <c r="K91" s="328"/>
    </row>
    <row r="92" s="1" customFormat="1" ht="15" customHeight="1">
      <c r="B92" s="339"/>
      <c r="C92" s="314" t="s">
        <v>1003</v>
      </c>
      <c r="D92" s="314"/>
      <c r="E92" s="314"/>
      <c r="F92" s="337" t="s">
        <v>981</v>
      </c>
      <c r="G92" s="338"/>
      <c r="H92" s="314" t="s">
        <v>1004</v>
      </c>
      <c r="I92" s="314" t="s">
        <v>977</v>
      </c>
      <c r="J92" s="314">
        <v>255</v>
      </c>
      <c r="K92" s="328"/>
    </row>
    <row r="93" s="1" customFormat="1" ht="15" customHeight="1">
      <c r="B93" s="339"/>
      <c r="C93" s="314" t="s">
        <v>1005</v>
      </c>
      <c r="D93" s="314"/>
      <c r="E93" s="314"/>
      <c r="F93" s="337" t="s">
        <v>975</v>
      </c>
      <c r="G93" s="338"/>
      <c r="H93" s="314" t="s">
        <v>1006</v>
      </c>
      <c r="I93" s="314" t="s">
        <v>1007</v>
      </c>
      <c r="J93" s="314"/>
      <c r="K93" s="328"/>
    </row>
    <row r="94" s="1" customFormat="1" ht="15" customHeight="1">
      <c r="B94" s="339"/>
      <c r="C94" s="314" t="s">
        <v>1008</v>
      </c>
      <c r="D94" s="314"/>
      <c r="E94" s="314"/>
      <c r="F94" s="337" t="s">
        <v>975</v>
      </c>
      <c r="G94" s="338"/>
      <c r="H94" s="314" t="s">
        <v>1009</v>
      </c>
      <c r="I94" s="314" t="s">
        <v>1010</v>
      </c>
      <c r="J94" s="314"/>
      <c r="K94" s="328"/>
    </row>
    <row r="95" s="1" customFormat="1" ht="15" customHeight="1">
      <c r="B95" s="339"/>
      <c r="C95" s="314" t="s">
        <v>1011</v>
      </c>
      <c r="D95" s="314"/>
      <c r="E95" s="314"/>
      <c r="F95" s="337" t="s">
        <v>975</v>
      </c>
      <c r="G95" s="338"/>
      <c r="H95" s="314" t="s">
        <v>1011</v>
      </c>
      <c r="I95" s="314" t="s">
        <v>1010</v>
      </c>
      <c r="J95" s="314"/>
      <c r="K95" s="328"/>
    </row>
    <row r="96" s="1" customFormat="1" ht="15" customHeight="1">
      <c r="B96" s="339"/>
      <c r="C96" s="314" t="s">
        <v>38</v>
      </c>
      <c r="D96" s="314"/>
      <c r="E96" s="314"/>
      <c r="F96" s="337" t="s">
        <v>975</v>
      </c>
      <c r="G96" s="338"/>
      <c r="H96" s="314" t="s">
        <v>1012</v>
      </c>
      <c r="I96" s="314" t="s">
        <v>1010</v>
      </c>
      <c r="J96" s="314"/>
      <c r="K96" s="328"/>
    </row>
    <row r="97" s="1" customFormat="1" ht="15" customHeight="1">
      <c r="B97" s="339"/>
      <c r="C97" s="314" t="s">
        <v>48</v>
      </c>
      <c r="D97" s="314"/>
      <c r="E97" s="314"/>
      <c r="F97" s="337" t="s">
        <v>975</v>
      </c>
      <c r="G97" s="338"/>
      <c r="H97" s="314" t="s">
        <v>1013</v>
      </c>
      <c r="I97" s="314" t="s">
        <v>1010</v>
      </c>
      <c r="J97" s="314"/>
      <c r="K97" s="328"/>
    </row>
    <row r="98" s="1" customFormat="1" ht="15" customHeight="1">
      <c r="B98" s="342"/>
      <c r="C98" s="343"/>
      <c r="D98" s="343"/>
      <c r="E98" s="343"/>
      <c r="F98" s="343"/>
      <c r="G98" s="343"/>
      <c r="H98" s="343"/>
      <c r="I98" s="343"/>
      <c r="J98" s="343"/>
      <c r="K98" s="344"/>
    </row>
    <row r="99" s="1" customFormat="1" ht="18.75" customHeight="1">
      <c r="B99" s="345"/>
      <c r="C99" s="346"/>
      <c r="D99" s="346"/>
      <c r="E99" s="346"/>
      <c r="F99" s="346"/>
      <c r="G99" s="346"/>
      <c r="H99" s="346"/>
      <c r="I99" s="346"/>
      <c r="J99" s="346"/>
      <c r="K99" s="345"/>
    </row>
    <row r="100" s="1" customFormat="1" ht="18.75" customHeight="1"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</row>
    <row r="101" s="1" customFormat="1" ht="7.5" customHeight="1">
      <c r="B101" s="323"/>
      <c r="C101" s="324"/>
      <c r="D101" s="324"/>
      <c r="E101" s="324"/>
      <c r="F101" s="324"/>
      <c r="G101" s="324"/>
      <c r="H101" s="324"/>
      <c r="I101" s="324"/>
      <c r="J101" s="324"/>
      <c r="K101" s="325"/>
    </row>
    <row r="102" s="1" customFormat="1" ht="45" customHeight="1">
      <c r="B102" s="326"/>
      <c r="C102" s="327" t="s">
        <v>1014</v>
      </c>
      <c r="D102" s="327"/>
      <c r="E102" s="327"/>
      <c r="F102" s="327"/>
      <c r="G102" s="327"/>
      <c r="H102" s="327"/>
      <c r="I102" s="327"/>
      <c r="J102" s="327"/>
      <c r="K102" s="328"/>
    </row>
    <row r="103" s="1" customFormat="1" ht="17.25" customHeight="1">
      <c r="B103" s="326"/>
      <c r="C103" s="329" t="s">
        <v>969</v>
      </c>
      <c r="D103" s="329"/>
      <c r="E103" s="329"/>
      <c r="F103" s="329" t="s">
        <v>970</v>
      </c>
      <c r="G103" s="330"/>
      <c r="H103" s="329" t="s">
        <v>54</v>
      </c>
      <c r="I103" s="329" t="s">
        <v>57</v>
      </c>
      <c r="J103" s="329" t="s">
        <v>971</v>
      </c>
      <c r="K103" s="328"/>
    </row>
    <row r="104" s="1" customFormat="1" ht="17.25" customHeight="1">
      <c r="B104" s="326"/>
      <c r="C104" s="331" t="s">
        <v>972</v>
      </c>
      <c r="D104" s="331"/>
      <c r="E104" s="331"/>
      <c r="F104" s="332" t="s">
        <v>973</v>
      </c>
      <c r="G104" s="333"/>
      <c r="H104" s="331"/>
      <c r="I104" s="331"/>
      <c r="J104" s="331" t="s">
        <v>974</v>
      </c>
      <c r="K104" s="328"/>
    </row>
    <row r="105" s="1" customFormat="1" ht="5.25" customHeight="1">
      <c r="B105" s="326"/>
      <c r="C105" s="329"/>
      <c r="D105" s="329"/>
      <c r="E105" s="329"/>
      <c r="F105" s="329"/>
      <c r="G105" s="347"/>
      <c r="H105" s="329"/>
      <c r="I105" s="329"/>
      <c r="J105" s="329"/>
      <c r="K105" s="328"/>
    </row>
    <row r="106" s="1" customFormat="1" ht="15" customHeight="1">
      <c r="B106" s="326"/>
      <c r="C106" s="314" t="s">
        <v>53</v>
      </c>
      <c r="D106" s="336"/>
      <c r="E106" s="336"/>
      <c r="F106" s="337" t="s">
        <v>975</v>
      </c>
      <c r="G106" s="314"/>
      <c r="H106" s="314" t="s">
        <v>1015</v>
      </c>
      <c r="I106" s="314" t="s">
        <v>977</v>
      </c>
      <c r="J106" s="314">
        <v>20</v>
      </c>
      <c r="K106" s="328"/>
    </row>
    <row r="107" s="1" customFormat="1" ht="15" customHeight="1">
      <c r="B107" s="326"/>
      <c r="C107" s="314" t="s">
        <v>978</v>
      </c>
      <c r="D107" s="314"/>
      <c r="E107" s="314"/>
      <c r="F107" s="337" t="s">
        <v>975</v>
      </c>
      <c r="G107" s="314"/>
      <c r="H107" s="314" t="s">
        <v>1015</v>
      </c>
      <c r="I107" s="314" t="s">
        <v>977</v>
      </c>
      <c r="J107" s="314">
        <v>120</v>
      </c>
      <c r="K107" s="328"/>
    </row>
    <row r="108" s="1" customFormat="1" ht="15" customHeight="1">
      <c r="B108" s="339"/>
      <c r="C108" s="314" t="s">
        <v>980</v>
      </c>
      <c r="D108" s="314"/>
      <c r="E108" s="314"/>
      <c r="F108" s="337" t="s">
        <v>981</v>
      </c>
      <c r="G108" s="314"/>
      <c r="H108" s="314" t="s">
        <v>1015</v>
      </c>
      <c r="I108" s="314" t="s">
        <v>977</v>
      </c>
      <c r="J108" s="314">
        <v>50</v>
      </c>
      <c r="K108" s="328"/>
    </row>
    <row r="109" s="1" customFormat="1" ht="15" customHeight="1">
      <c r="B109" s="339"/>
      <c r="C109" s="314" t="s">
        <v>983</v>
      </c>
      <c r="D109" s="314"/>
      <c r="E109" s="314"/>
      <c r="F109" s="337" t="s">
        <v>975</v>
      </c>
      <c r="G109" s="314"/>
      <c r="H109" s="314" t="s">
        <v>1015</v>
      </c>
      <c r="I109" s="314" t="s">
        <v>985</v>
      </c>
      <c r="J109" s="314"/>
      <c r="K109" s="328"/>
    </row>
    <row r="110" s="1" customFormat="1" ht="15" customHeight="1">
      <c r="B110" s="339"/>
      <c r="C110" s="314" t="s">
        <v>994</v>
      </c>
      <c r="D110" s="314"/>
      <c r="E110" s="314"/>
      <c r="F110" s="337" t="s">
        <v>981</v>
      </c>
      <c r="G110" s="314"/>
      <c r="H110" s="314" t="s">
        <v>1015</v>
      </c>
      <c r="I110" s="314" t="s">
        <v>977</v>
      </c>
      <c r="J110" s="314">
        <v>50</v>
      </c>
      <c r="K110" s="328"/>
    </row>
    <row r="111" s="1" customFormat="1" ht="15" customHeight="1">
      <c r="B111" s="339"/>
      <c r="C111" s="314" t="s">
        <v>1002</v>
      </c>
      <c r="D111" s="314"/>
      <c r="E111" s="314"/>
      <c r="F111" s="337" t="s">
        <v>981</v>
      </c>
      <c r="G111" s="314"/>
      <c r="H111" s="314" t="s">
        <v>1015</v>
      </c>
      <c r="I111" s="314" t="s">
        <v>977</v>
      </c>
      <c r="J111" s="314">
        <v>50</v>
      </c>
      <c r="K111" s="328"/>
    </row>
    <row r="112" s="1" customFormat="1" ht="15" customHeight="1">
      <c r="B112" s="339"/>
      <c r="C112" s="314" t="s">
        <v>1000</v>
      </c>
      <c r="D112" s="314"/>
      <c r="E112" s="314"/>
      <c r="F112" s="337" t="s">
        <v>981</v>
      </c>
      <c r="G112" s="314"/>
      <c r="H112" s="314" t="s">
        <v>1015</v>
      </c>
      <c r="I112" s="314" t="s">
        <v>977</v>
      </c>
      <c r="J112" s="314">
        <v>50</v>
      </c>
      <c r="K112" s="328"/>
    </row>
    <row r="113" s="1" customFormat="1" ht="15" customHeight="1">
      <c r="B113" s="339"/>
      <c r="C113" s="314" t="s">
        <v>53</v>
      </c>
      <c r="D113" s="314"/>
      <c r="E113" s="314"/>
      <c r="F113" s="337" t="s">
        <v>975</v>
      </c>
      <c r="G113" s="314"/>
      <c r="H113" s="314" t="s">
        <v>1016</v>
      </c>
      <c r="I113" s="314" t="s">
        <v>977</v>
      </c>
      <c r="J113" s="314">
        <v>20</v>
      </c>
      <c r="K113" s="328"/>
    </row>
    <row r="114" s="1" customFormat="1" ht="15" customHeight="1">
      <c r="B114" s="339"/>
      <c r="C114" s="314" t="s">
        <v>1017</v>
      </c>
      <c r="D114" s="314"/>
      <c r="E114" s="314"/>
      <c r="F114" s="337" t="s">
        <v>975</v>
      </c>
      <c r="G114" s="314"/>
      <c r="H114" s="314" t="s">
        <v>1018</v>
      </c>
      <c r="I114" s="314" t="s">
        <v>977</v>
      </c>
      <c r="J114" s="314">
        <v>120</v>
      </c>
      <c r="K114" s="328"/>
    </row>
    <row r="115" s="1" customFormat="1" ht="15" customHeight="1">
      <c r="B115" s="339"/>
      <c r="C115" s="314" t="s">
        <v>38</v>
      </c>
      <c r="D115" s="314"/>
      <c r="E115" s="314"/>
      <c r="F115" s="337" t="s">
        <v>975</v>
      </c>
      <c r="G115" s="314"/>
      <c r="H115" s="314" t="s">
        <v>1019</v>
      </c>
      <c r="I115" s="314" t="s">
        <v>1010</v>
      </c>
      <c r="J115" s="314"/>
      <c r="K115" s="328"/>
    </row>
    <row r="116" s="1" customFormat="1" ht="15" customHeight="1">
      <c r="B116" s="339"/>
      <c r="C116" s="314" t="s">
        <v>48</v>
      </c>
      <c r="D116" s="314"/>
      <c r="E116" s="314"/>
      <c r="F116" s="337" t="s">
        <v>975</v>
      </c>
      <c r="G116" s="314"/>
      <c r="H116" s="314" t="s">
        <v>1020</v>
      </c>
      <c r="I116" s="314" t="s">
        <v>1010</v>
      </c>
      <c r="J116" s="314"/>
      <c r="K116" s="328"/>
    </row>
    <row r="117" s="1" customFormat="1" ht="15" customHeight="1">
      <c r="B117" s="339"/>
      <c r="C117" s="314" t="s">
        <v>57</v>
      </c>
      <c r="D117" s="314"/>
      <c r="E117" s="314"/>
      <c r="F117" s="337" t="s">
        <v>975</v>
      </c>
      <c r="G117" s="314"/>
      <c r="H117" s="314" t="s">
        <v>1021</v>
      </c>
      <c r="I117" s="314" t="s">
        <v>1022</v>
      </c>
      <c r="J117" s="314"/>
      <c r="K117" s="328"/>
    </row>
    <row r="118" s="1" customFormat="1" ht="15" customHeight="1">
      <c r="B118" s="342"/>
      <c r="C118" s="348"/>
      <c r="D118" s="348"/>
      <c r="E118" s="348"/>
      <c r="F118" s="348"/>
      <c r="G118" s="348"/>
      <c r="H118" s="348"/>
      <c r="I118" s="348"/>
      <c r="J118" s="348"/>
      <c r="K118" s="344"/>
    </row>
    <row r="119" s="1" customFormat="1" ht="18.75" customHeight="1">
      <c r="B119" s="349"/>
      <c r="C119" s="350"/>
      <c r="D119" s="350"/>
      <c r="E119" s="350"/>
      <c r="F119" s="351"/>
      <c r="G119" s="350"/>
      <c r="H119" s="350"/>
      <c r="I119" s="350"/>
      <c r="J119" s="350"/>
      <c r="K119" s="349"/>
    </row>
    <row r="120" s="1" customFormat="1" ht="18.75" customHeight="1"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</row>
    <row r="121" s="1" customFormat="1" ht="7.5" customHeight="1">
      <c r="B121" s="352"/>
      <c r="C121" s="353"/>
      <c r="D121" s="353"/>
      <c r="E121" s="353"/>
      <c r="F121" s="353"/>
      <c r="G121" s="353"/>
      <c r="H121" s="353"/>
      <c r="I121" s="353"/>
      <c r="J121" s="353"/>
      <c r="K121" s="354"/>
    </row>
    <row r="122" s="1" customFormat="1" ht="45" customHeight="1">
      <c r="B122" s="355"/>
      <c r="C122" s="305" t="s">
        <v>1023</v>
      </c>
      <c r="D122" s="305"/>
      <c r="E122" s="305"/>
      <c r="F122" s="305"/>
      <c r="G122" s="305"/>
      <c r="H122" s="305"/>
      <c r="I122" s="305"/>
      <c r="J122" s="305"/>
      <c r="K122" s="356"/>
    </row>
    <row r="123" s="1" customFormat="1" ht="17.25" customHeight="1">
      <c r="B123" s="357"/>
      <c r="C123" s="329" t="s">
        <v>969</v>
      </c>
      <c r="D123" s="329"/>
      <c r="E123" s="329"/>
      <c r="F123" s="329" t="s">
        <v>970</v>
      </c>
      <c r="G123" s="330"/>
      <c r="H123" s="329" t="s">
        <v>54</v>
      </c>
      <c r="I123" s="329" t="s">
        <v>57</v>
      </c>
      <c r="J123" s="329" t="s">
        <v>971</v>
      </c>
      <c r="K123" s="358"/>
    </row>
    <row r="124" s="1" customFormat="1" ht="17.25" customHeight="1">
      <c r="B124" s="357"/>
      <c r="C124" s="331" t="s">
        <v>972</v>
      </c>
      <c r="D124" s="331"/>
      <c r="E124" s="331"/>
      <c r="F124" s="332" t="s">
        <v>973</v>
      </c>
      <c r="G124" s="333"/>
      <c r="H124" s="331"/>
      <c r="I124" s="331"/>
      <c r="J124" s="331" t="s">
        <v>974</v>
      </c>
      <c r="K124" s="358"/>
    </row>
    <row r="125" s="1" customFormat="1" ht="5.25" customHeight="1">
      <c r="B125" s="359"/>
      <c r="C125" s="334"/>
      <c r="D125" s="334"/>
      <c r="E125" s="334"/>
      <c r="F125" s="334"/>
      <c r="G125" s="360"/>
      <c r="H125" s="334"/>
      <c r="I125" s="334"/>
      <c r="J125" s="334"/>
      <c r="K125" s="361"/>
    </row>
    <row r="126" s="1" customFormat="1" ht="15" customHeight="1">
      <c r="B126" s="359"/>
      <c r="C126" s="314" t="s">
        <v>978</v>
      </c>
      <c r="D126" s="336"/>
      <c r="E126" s="336"/>
      <c r="F126" s="337" t="s">
        <v>975</v>
      </c>
      <c r="G126" s="314"/>
      <c r="H126" s="314" t="s">
        <v>1015</v>
      </c>
      <c r="I126" s="314" t="s">
        <v>977</v>
      </c>
      <c r="J126" s="314">
        <v>120</v>
      </c>
      <c r="K126" s="362"/>
    </row>
    <row r="127" s="1" customFormat="1" ht="15" customHeight="1">
      <c r="B127" s="359"/>
      <c r="C127" s="314" t="s">
        <v>1024</v>
      </c>
      <c r="D127" s="314"/>
      <c r="E127" s="314"/>
      <c r="F127" s="337" t="s">
        <v>975</v>
      </c>
      <c r="G127" s="314"/>
      <c r="H127" s="314" t="s">
        <v>1025</v>
      </c>
      <c r="I127" s="314" t="s">
        <v>977</v>
      </c>
      <c r="J127" s="314" t="s">
        <v>1026</v>
      </c>
      <c r="K127" s="362"/>
    </row>
    <row r="128" s="1" customFormat="1" ht="15" customHeight="1">
      <c r="B128" s="359"/>
      <c r="C128" s="314" t="s">
        <v>84</v>
      </c>
      <c r="D128" s="314"/>
      <c r="E128" s="314"/>
      <c r="F128" s="337" t="s">
        <v>975</v>
      </c>
      <c r="G128" s="314"/>
      <c r="H128" s="314" t="s">
        <v>1027</v>
      </c>
      <c r="I128" s="314" t="s">
        <v>977</v>
      </c>
      <c r="J128" s="314" t="s">
        <v>1026</v>
      </c>
      <c r="K128" s="362"/>
    </row>
    <row r="129" s="1" customFormat="1" ht="15" customHeight="1">
      <c r="B129" s="359"/>
      <c r="C129" s="314" t="s">
        <v>986</v>
      </c>
      <c r="D129" s="314"/>
      <c r="E129" s="314"/>
      <c r="F129" s="337" t="s">
        <v>981</v>
      </c>
      <c r="G129" s="314"/>
      <c r="H129" s="314" t="s">
        <v>987</v>
      </c>
      <c r="I129" s="314" t="s">
        <v>977</v>
      </c>
      <c r="J129" s="314">
        <v>15</v>
      </c>
      <c r="K129" s="362"/>
    </row>
    <row r="130" s="1" customFormat="1" ht="15" customHeight="1">
      <c r="B130" s="359"/>
      <c r="C130" s="340" t="s">
        <v>988</v>
      </c>
      <c r="D130" s="340"/>
      <c r="E130" s="340"/>
      <c r="F130" s="341" t="s">
        <v>981</v>
      </c>
      <c r="G130" s="340"/>
      <c r="H130" s="340" t="s">
        <v>989</v>
      </c>
      <c r="I130" s="340" t="s">
        <v>977</v>
      </c>
      <c r="J130" s="340">
        <v>15</v>
      </c>
      <c r="K130" s="362"/>
    </row>
    <row r="131" s="1" customFormat="1" ht="15" customHeight="1">
      <c r="B131" s="359"/>
      <c r="C131" s="340" t="s">
        <v>990</v>
      </c>
      <c r="D131" s="340"/>
      <c r="E131" s="340"/>
      <c r="F131" s="341" t="s">
        <v>981</v>
      </c>
      <c r="G131" s="340"/>
      <c r="H131" s="340" t="s">
        <v>991</v>
      </c>
      <c r="I131" s="340" t="s">
        <v>977</v>
      </c>
      <c r="J131" s="340">
        <v>20</v>
      </c>
      <c r="K131" s="362"/>
    </row>
    <row r="132" s="1" customFormat="1" ht="15" customHeight="1">
      <c r="B132" s="359"/>
      <c r="C132" s="340" t="s">
        <v>992</v>
      </c>
      <c r="D132" s="340"/>
      <c r="E132" s="340"/>
      <c r="F132" s="341" t="s">
        <v>981</v>
      </c>
      <c r="G132" s="340"/>
      <c r="H132" s="340" t="s">
        <v>993</v>
      </c>
      <c r="I132" s="340" t="s">
        <v>977</v>
      </c>
      <c r="J132" s="340">
        <v>20</v>
      </c>
      <c r="K132" s="362"/>
    </row>
    <row r="133" s="1" customFormat="1" ht="15" customHeight="1">
      <c r="B133" s="359"/>
      <c r="C133" s="314" t="s">
        <v>980</v>
      </c>
      <c r="D133" s="314"/>
      <c r="E133" s="314"/>
      <c r="F133" s="337" t="s">
        <v>981</v>
      </c>
      <c r="G133" s="314"/>
      <c r="H133" s="314" t="s">
        <v>1015</v>
      </c>
      <c r="I133" s="314" t="s">
        <v>977</v>
      </c>
      <c r="J133" s="314">
        <v>50</v>
      </c>
      <c r="K133" s="362"/>
    </row>
    <row r="134" s="1" customFormat="1" ht="15" customHeight="1">
      <c r="B134" s="359"/>
      <c r="C134" s="314" t="s">
        <v>994</v>
      </c>
      <c r="D134" s="314"/>
      <c r="E134" s="314"/>
      <c r="F134" s="337" t="s">
        <v>981</v>
      </c>
      <c r="G134" s="314"/>
      <c r="H134" s="314" t="s">
        <v>1015</v>
      </c>
      <c r="I134" s="314" t="s">
        <v>977</v>
      </c>
      <c r="J134" s="314">
        <v>50</v>
      </c>
      <c r="K134" s="362"/>
    </row>
    <row r="135" s="1" customFormat="1" ht="15" customHeight="1">
      <c r="B135" s="359"/>
      <c r="C135" s="314" t="s">
        <v>1000</v>
      </c>
      <c r="D135" s="314"/>
      <c r="E135" s="314"/>
      <c r="F135" s="337" t="s">
        <v>981</v>
      </c>
      <c r="G135" s="314"/>
      <c r="H135" s="314" t="s">
        <v>1015</v>
      </c>
      <c r="I135" s="314" t="s">
        <v>977</v>
      </c>
      <c r="J135" s="314">
        <v>50</v>
      </c>
      <c r="K135" s="362"/>
    </row>
    <row r="136" s="1" customFormat="1" ht="15" customHeight="1">
      <c r="B136" s="359"/>
      <c r="C136" s="314" t="s">
        <v>1002</v>
      </c>
      <c r="D136" s="314"/>
      <c r="E136" s="314"/>
      <c r="F136" s="337" t="s">
        <v>981</v>
      </c>
      <c r="G136" s="314"/>
      <c r="H136" s="314" t="s">
        <v>1015</v>
      </c>
      <c r="I136" s="314" t="s">
        <v>977</v>
      </c>
      <c r="J136" s="314">
        <v>50</v>
      </c>
      <c r="K136" s="362"/>
    </row>
    <row r="137" s="1" customFormat="1" ht="15" customHeight="1">
      <c r="B137" s="359"/>
      <c r="C137" s="314" t="s">
        <v>1003</v>
      </c>
      <c r="D137" s="314"/>
      <c r="E137" s="314"/>
      <c r="F137" s="337" t="s">
        <v>981</v>
      </c>
      <c r="G137" s="314"/>
      <c r="H137" s="314" t="s">
        <v>1028</v>
      </c>
      <c r="I137" s="314" t="s">
        <v>977</v>
      </c>
      <c r="J137" s="314">
        <v>255</v>
      </c>
      <c r="K137" s="362"/>
    </row>
    <row r="138" s="1" customFormat="1" ht="15" customHeight="1">
      <c r="B138" s="359"/>
      <c r="C138" s="314" t="s">
        <v>1005</v>
      </c>
      <c r="D138" s="314"/>
      <c r="E138" s="314"/>
      <c r="F138" s="337" t="s">
        <v>975</v>
      </c>
      <c r="G138" s="314"/>
      <c r="H138" s="314" t="s">
        <v>1029</v>
      </c>
      <c r="I138" s="314" t="s">
        <v>1007</v>
      </c>
      <c r="J138" s="314"/>
      <c r="K138" s="362"/>
    </row>
    <row r="139" s="1" customFormat="1" ht="15" customHeight="1">
      <c r="B139" s="359"/>
      <c r="C139" s="314" t="s">
        <v>1008</v>
      </c>
      <c r="D139" s="314"/>
      <c r="E139" s="314"/>
      <c r="F139" s="337" t="s">
        <v>975</v>
      </c>
      <c r="G139" s="314"/>
      <c r="H139" s="314" t="s">
        <v>1030</v>
      </c>
      <c r="I139" s="314" t="s">
        <v>1010</v>
      </c>
      <c r="J139" s="314"/>
      <c r="K139" s="362"/>
    </row>
    <row r="140" s="1" customFormat="1" ht="15" customHeight="1">
      <c r="B140" s="359"/>
      <c r="C140" s="314" t="s">
        <v>1011</v>
      </c>
      <c r="D140" s="314"/>
      <c r="E140" s="314"/>
      <c r="F140" s="337" t="s">
        <v>975</v>
      </c>
      <c r="G140" s="314"/>
      <c r="H140" s="314" t="s">
        <v>1011</v>
      </c>
      <c r="I140" s="314" t="s">
        <v>1010</v>
      </c>
      <c r="J140" s="314"/>
      <c r="K140" s="362"/>
    </row>
    <row r="141" s="1" customFormat="1" ht="15" customHeight="1">
      <c r="B141" s="359"/>
      <c r="C141" s="314" t="s">
        <v>38</v>
      </c>
      <c r="D141" s="314"/>
      <c r="E141" s="314"/>
      <c r="F141" s="337" t="s">
        <v>975</v>
      </c>
      <c r="G141" s="314"/>
      <c r="H141" s="314" t="s">
        <v>1031</v>
      </c>
      <c r="I141" s="314" t="s">
        <v>1010</v>
      </c>
      <c r="J141" s="314"/>
      <c r="K141" s="362"/>
    </row>
    <row r="142" s="1" customFormat="1" ht="15" customHeight="1">
      <c r="B142" s="359"/>
      <c r="C142" s="314" t="s">
        <v>1032</v>
      </c>
      <c r="D142" s="314"/>
      <c r="E142" s="314"/>
      <c r="F142" s="337" t="s">
        <v>975</v>
      </c>
      <c r="G142" s="314"/>
      <c r="H142" s="314" t="s">
        <v>1033</v>
      </c>
      <c r="I142" s="314" t="s">
        <v>1010</v>
      </c>
      <c r="J142" s="314"/>
      <c r="K142" s="362"/>
    </row>
    <row r="143" s="1" customFormat="1" ht="15" customHeight="1">
      <c r="B143" s="363"/>
      <c r="C143" s="364"/>
      <c r="D143" s="364"/>
      <c r="E143" s="364"/>
      <c r="F143" s="364"/>
      <c r="G143" s="364"/>
      <c r="H143" s="364"/>
      <c r="I143" s="364"/>
      <c r="J143" s="364"/>
      <c r="K143" s="365"/>
    </row>
    <row r="144" s="1" customFormat="1" ht="18.75" customHeight="1">
      <c r="B144" s="350"/>
      <c r="C144" s="350"/>
      <c r="D144" s="350"/>
      <c r="E144" s="350"/>
      <c r="F144" s="351"/>
      <c r="G144" s="350"/>
      <c r="H144" s="350"/>
      <c r="I144" s="350"/>
      <c r="J144" s="350"/>
      <c r="K144" s="350"/>
    </row>
    <row r="145" s="1" customFormat="1" ht="18.75" customHeight="1">
      <c r="B145" s="322"/>
      <c r="C145" s="322"/>
      <c r="D145" s="322"/>
      <c r="E145" s="322"/>
      <c r="F145" s="322"/>
      <c r="G145" s="322"/>
      <c r="H145" s="322"/>
      <c r="I145" s="322"/>
      <c r="J145" s="322"/>
      <c r="K145" s="322"/>
    </row>
    <row r="146" s="1" customFormat="1" ht="7.5" customHeight="1">
      <c r="B146" s="323"/>
      <c r="C146" s="324"/>
      <c r="D146" s="324"/>
      <c r="E146" s="324"/>
      <c r="F146" s="324"/>
      <c r="G146" s="324"/>
      <c r="H146" s="324"/>
      <c r="I146" s="324"/>
      <c r="J146" s="324"/>
      <c r="K146" s="325"/>
    </row>
    <row r="147" s="1" customFormat="1" ht="45" customHeight="1">
      <c r="B147" s="326"/>
      <c r="C147" s="327" t="s">
        <v>1034</v>
      </c>
      <c r="D147" s="327"/>
      <c r="E147" s="327"/>
      <c r="F147" s="327"/>
      <c r="G147" s="327"/>
      <c r="H147" s="327"/>
      <c r="I147" s="327"/>
      <c r="J147" s="327"/>
      <c r="K147" s="328"/>
    </row>
    <row r="148" s="1" customFormat="1" ht="17.25" customHeight="1">
      <c r="B148" s="326"/>
      <c r="C148" s="329" t="s">
        <v>969</v>
      </c>
      <c r="D148" s="329"/>
      <c r="E148" s="329"/>
      <c r="F148" s="329" t="s">
        <v>970</v>
      </c>
      <c r="G148" s="330"/>
      <c r="H148" s="329" t="s">
        <v>54</v>
      </c>
      <c r="I148" s="329" t="s">
        <v>57</v>
      </c>
      <c r="J148" s="329" t="s">
        <v>971</v>
      </c>
      <c r="K148" s="328"/>
    </row>
    <row r="149" s="1" customFormat="1" ht="17.25" customHeight="1">
      <c r="B149" s="326"/>
      <c r="C149" s="331" t="s">
        <v>972</v>
      </c>
      <c r="D149" s="331"/>
      <c r="E149" s="331"/>
      <c r="F149" s="332" t="s">
        <v>973</v>
      </c>
      <c r="G149" s="333"/>
      <c r="H149" s="331"/>
      <c r="I149" s="331"/>
      <c r="J149" s="331" t="s">
        <v>974</v>
      </c>
      <c r="K149" s="328"/>
    </row>
    <row r="150" s="1" customFormat="1" ht="5.25" customHeight="1">
      <c r="B150" s="339"/>
      <c r="C150" s="334"/>
      <c r="D150" s="334"/>
      <c r="E150" s="334"/>
      <c r="F150" s="334"/>
      <c r="G150" s="335"/>
      <c r="H150" s="334"/>
      <c r="I150" s="334"/>
      <c r="J150" s="334"/>
      <c r="K150" s="362"/>
    </row>
    <row r="151" s="1" customFormat="1" ht="15" customHeight="1">
      <c r="B151" s="339"/>
      <c r="C151" s="366" t="s">
        <v>978</v>
      </c>
      <c r="D151" s="314"/>
      <c r="E151" s="314"/>
      <c r="F151" s="367" t="s">
        <v>975</v>
      </c>
      <c r="G151" s="314"/>
      <c r="H151" s="366" t="s">
        <v>1015</v>
      </c>
      <c r="I151" s="366" t="s">
        <v>977</v>
      </c>
      <c r="J151" s="366">
        <v>120</v>
      </c>
      <c r="K151" s="362"/>
    </row>
    <row r="152" s="1" customFormat="1" ht="15" customHeight="1">
      <c r="B152" s="339"/>
      <c r="C152" s="366" t="s">
        <v>1024</v>
      </c>
      <c r="D152" s="314"/>
      <c r="E152" s="314"/>
      <c r="F152" s="367" t="s">
        <v>975</v>
      </c>
      <c r="G152" s="314"/>
      <c r="H152" s="366" t="s">
        <v>1035</v>
      </c>
      <c r="I152" s="366" t="s">
        <v>977</v>
      </c>
      <c r="J152" s="366" t="s">
        <v>1026</v>
      </c>
      <c r="K152" s="362"/>
    </row>
    <row r="153" s="1" customFormat="1" ht="15" customHeight="1">
      <c r="B153" s="339"/>
      <c r="C153" s="366" t="s">
        <v>84</v>
      </c>
      <c r="D153" s="314"/>
      <c r="E153" s="314"/>
      <c r="F153" s="367" t="s">
        <v>975</v>
      </c>
      <c r="G153" s="314"/>
      <c r="H153" s="366" t="s">
        <v>1036</v>
      </c>
      <c r="I153" s="366" t="s">
        <v>977</v>
      </c>
      <c r="J153" s="366" t="s">
        <v>1026</v>
      </c>
      <c r="K153" s="362"/>
    </row>
    <row r="154" s="1" customFormat="1" ht="15" customHeight="1">
      <c r="B154" s="339"/>
      <c r="C154" s="366" t="s">
        <v>980</v>
      </c>
      <c r="D154" s="314"/>
      <c r="E154" s="314"/>
      <c r="F154" s="367" t="s">
        <v>981</v>
      </c>
      <c r="G154" s="314"/>
      <c r="H154" s="366" t="s">
        <v>1015</v>
      </c>
      <c r="I154" s="366" t="s">
        <v>977</v>
      </c>
      <c r="J154" s="366">
        <v>50</v>
      </c>
      <c r="K154" s="362"/>
    </row>
    <row r="155" s="1" customFormat="1" ht="15" customHeight="1">
      <c r="B155" s="339"/>
      <c r="C155" s="366" t="s">
        <v>983</v>
      </c>
      <c r="D155" s="314"/>
      <c r="E155" s="314"/>
      <c r="F155" s="367" t="s">
        <v>975</v>
      </c>
      <c r="G155" s="314"/>
      <c r="H155" s="366" t="s">
        <v>1015</v>
      </c>
      <c r="I155" s="366" t="s">
        <v>985</v>
      </c>
      <c r="J155" s="366"/>
      <c r="K155" s="362"/>
    </row>
    <row r="156" s="1" customFormat="1" ht="15" customHeight="1">
      <c r="B156" s="339"/>
      <c r="C156" s="366" t="s">
        <v>994</v>
      </c>
      <c r="D156" s="314"/>
      <c r="E156" s="314"/>
      <c r="F156" s="367" t="s">
        <v>981</v>
      </c>
      <c r="G156" s="314"/>
      <c r="H156" s="366" t="s">
        <v>1015</v>
      </c>
      <c r="I156" s="366" t="s">
        <v>977</v>
      </c>
      <c r="J156" s="366">
        <v>50</v>
      </c>
      <c r="K156" s="362"/>
    </row>
    <row r="157" s="1" customFormat="1" ht="15" customHeight="1">
      <c r="B157" s="339"/>
      <c r="C157" s="366" t="s">
        <v>1002</v>
      </c>
      <c r="D157" s="314"/>
      <c r="E157" s="314"/>
      <c r="F157" s="367" t="s">
        <v>981</v>
      </c>
      <c r="G157" s="314"/>
      <c r="H157" s="366" t="s">
        <v>1015</v>
      </c>
      <c r="I157" s="366" t="s">
        <v>977</v>
      </c>
      <c r="J157" s="366">
        <v>50</v>
      </c>
      <c r="K157" s="362"/>
    </row>
    <row r="158" s="1" customFormat="1" ht="15" customHeight="1">
      <c r="B158" s="339"/>
      <c r="C158" s="366" t="s">
        <v>1000</v>
      </c>
      <c r="D158" s="314"/>
      <c r="E158" s="314"/>
      <c r="F158" s="367" t="s">
        <v>981</v>
      </c>
      <c r="G158" s="314"/>
      <c r="H158" s="366" t="s">
        <v>1015</v>
      </c>
      <c r="I158" s="366" t="s">
        <v>977</v>
      </c>
      <c r="J158" s="366">
        <v>50</v>
      </c>
      <c r="K158" s="362"/>
    </row>
    <row r="159" s="1" customFormat="1" ht="15" customHeight="1">
      <c r="B159" s="339"/>
      <c r="C159" s="366" t="s">
        <v>104</v>
      </c>
      <c r="D159" s="314"/>
      <c r="E159" s="314"/>
      <c r="F159" s="367" t="s">
        <v>975</v>
      </c>
      <c r="G159" s="314"/>
      <c r="H159" s="366" t="s">
        <v>1037</v>
      </c>
      <c r="I159" s="366" t="s">
        <v>977</v>
      </c>
      <c r="J159" s="366" t="s">
        <v>1038</v>
      </c>
      <c r="K159" s="362"/>
    </row>
    <row r="160" s="1" customFormat="1" ht="15" customHeight="1">
      <c r="B160" s="339"/>
      <c r="C160" s="366" t="s">
        <v>1039</v>
      </c>
      <c r="D160" s="314"/>
      <c r="E160" s="314"/>
      <c r="F160" s="367" t="s">
        <v>975</v>
      </c>
      <c r="G160" s="314"/>
      <c r="H160" s="366" t="s">
        <v>1040</v>
      </c>
      <c r="I160" s="366" t="s">
        <v>1010</v>
      </c>
      <c r="J160" s="366"/>
      <c r="K160" s="362"/>
    </row>
    <row r="161" s="1" customFormat="1" ht="15" customHeight="1">
      <c r="B161" s="368"/>
      <c r="C161" s="348"/>
      <c r="D161" s="348"/>
      <c r="E161" s="348"/>
      <c r="F161" s="348"/>
      <c r="G161" s="348"/>
      <c r="H161" s="348"/>
      <c r="I161" s="348"/>
      <c r="J161" s="348"/>
      <c r="K161" s="369"/>
    </row>
    <row r="162" s="1" customFormat="1" ht="18.75" customHeight="1">
      <c r="B162" s="350"/>
      <c r="C162" s="360"/>
      <c r="D162" s="360"/>
      <c r="E162" s="360"/>
      <c r="F162" s="370"/>
      <c r="G162" s="360"/>
      <c r="H162" s="360"/>
      <c r="I162" s="360"/>
      <c r="J162" s="360"/>
      <c r="K162" s="350"/>
    </row>
    <row r="163" s="1" customFormat="1" ht="18.75" customHeight="1">
      <c r="B163" s="322"/>
      <c r="C163" s="322"/>
      <c r="D163" s="322"/>
      <c r="E163" s="322"/>
      <c r="F163" s="322"/>
      <c r="G163" s="322"/>
      <c r="H163" s="322"/>
      <c r="I163" s="322"/>
      <c r="J163" s="322"/>
      <c r="K163" s="322"/>
    </row>
    <row r="164" s="1" customFormat="1" ht="7.5" customHeight="1">
      <c r="B164" s="301"/>
      <c r="C164" s="302"/>
      <c r="D164" s="302"/>
      <c r="E164" s="302"/>
      <c r="F164" s="302"/>
      <c r="G164" s="302"/>
      <c r="H164" s="302"/>
      <c r="I164" s="302"/>
      <c r="J164" s="302"/>
      <c r="K164" s="303"/>
    </row>
    <row r="165" s="1" customFormat="1" ht="45" customHeight="1">
      <c r="B165" s="304"/>
      <c r="C165" s="305" t="s">
        <v>1041</v>
      </c>
      <c r="D165" s="305"/>
      <c r="E165" s="305"/>
      <c r="F165" s="305"/>
      <c r="G165" s="305"/>
      <c r="H165" s="305"/>
      <c r="I165" s="305"/>
      <c r="J165" s="305"/>
      <c r="K165" s="306"/>
    </row>
    <row r="166" s="1" customFormat="1" ht="17.25" customHeight="1">
      <c r="B166" s="304"/>
      <c r="C166" s="329" t="s">
        <v>969</v>
      </c>
      <c r="D166" s="329"/>
      <c r="E166" s="329"/>
      <c r="F166" s="329" t="s">
        <v>970</v>
      </c>
      <c r="G166" s="371"/>
      <c r="H166" s="372" t="s">
        <v>54</v>
      </c>
      <c r="I166" s="372" t="s">
        <v>57</v>
      </c>
      <c r="J166" s="329" t="s">
        <v>971</v>
      </c>
      <c r="K166" s="306"/>
    </row>
    <row r="167" s="1" customFormat="1" ht="17.25" customHeight="1">
      <c r="B167" s="307"/>
      <c r="C167" s="331" t="s">
        <v>972</v>
      </c>
      <c r="D167" s="331"/>
      <c r="E167" s="331"/>
      <c r="F167" s="332" t="s">
        <v>973</v>
      </c>
      <c r="G167" s="373"/>
      <c r="H167" s="374"/>
      <c r="I167" s="374"/>
      <c r="J167" s="331" t="s">
        <v>974</v>
      </c>
      <c r="K167" s="309"/>
    </row>
    <row r="168" s="1" customFormat="1" ht="5.25" customHeight="1">
      <c r="B168" s="339"/>
      <c r="C168" s="334"/>
      <c r="D168" s="334"/>
      <c r="E168" s="334"/>
      <c r="F168" s="334"/>
      <c r="G168" s="335"/>
      <c r="H168" s="334"/>
      <c r="I168" s="334"/>
      <c r="J168" s="334"/>
      <c r="K168" s="362"/>
    </row>
    <row r="169" s="1" customFormat="1" ht="15" customHeight="1">
      <c r="B169" s="339"/>
      <c r="C169" s="314" t="s">
        <v>978</v>
      </c>
      <c r="D169" s="314"/>
      <c r="E169" s="314"/>
      <c r="F169" s="337" t="s">
        <v>975</v>
      </c>
      <c r="G169" s="314"/>
      <c r="H169" s="314" t="s">
        <v>1015</v>
      </c>
      <c r="I169" s="314" t="s">
        <v>977</v>
      </c>
      <c r="J169" s="314">
        <v>120</v>
      </c>
      <c r="K169" s="362"/>
    </row>
    <row r="170" s="1" customFormat="1" ht="15" customHeight="1">
      <c r="B170" s="339"/>
      <c r="C170" s="314" t="s">
        <v>1024</v>
      </c>
      <c r="D170" s="314"/>
      <c r="E170" s="314"/>
      <c r="F170" s="337" t="s">
        <v>975</v>
      </c>
      <c r="G170" s="314"/>
      <c r="H170" s="314" t="s">
        <v>1025</v>
      </c>
      <c r="I170" s="314" t="s">
        <v>977</v>
      </c>
      <c r="J170" s="314" t="s">
        <v>1026</v>
      </c>
      <c r="K170" s="362"/>
    </row>
    <row r="171" s="1" customFormat="1" ht="15" customHeight="1">
      <c r="B171" s="339"/>
      <c r="C171" s="314" t="s">
        <v>84</v>
      </c>
      <c r="D171" s="314"/>
      <c r="E171" s="314"/>
      <c r="F171" s="337" t="s">
        <v>975</v>
      </c>
      <c r="G171" s="314"/>
      <c r="H171" s="314" t="s">
        <v>1042</v>
      </c>
      <c r="I171" s="314" t="s">
        <v>977</v>
      </c>
      <c r="J171" s="314" t="s">
        <v>1026</v>
      </c>
      <c r="K171" s="362"/>
    </row>
    <row r="172" s="1" customFormat="1" ht="15" customHeight="1">
      <c r="B172" s="339"/>
      <c r="C172" s="314" t="s">
        <v>980</v>
      </c>
      <c r="D172" s="314"/>
      <c r="E172" s="314"/>
      <c r="F172" s="337" t="s">
        <v>981</v>
      </c>
      <c r="G172" s="314"/>
      <c r="H172" s="314" t="s">
        <v>1042</v>
      </c>
      <c r="I172" s="314" t="s">
        <v>977</v>
      </c>
      <c r="J172" s="314">
        <v>50</v>
      </c>
      <c r="K172" s="362"/>
    </row>
    <row r="173" s="1" customFormat="1" ht="15" customHeight="1">
      <c r="B173" s="339"/>
      <c r="C173" s="314" t="s">
        <v>983</v>
      </c>
      <c r="D173" s="314"/>
      <c r="E173" s="314"/>
      <c r="F173" s="337" t="s">
        <v>975</v>
      </c>
      <c r="G173" s="314"/>
      <c r="H173" s="314" t="s">
        <v>1042</v>
      </c>
      <c r="I173" s="314" t="s">
        <v>985</v>
      </c>
      <c r="J173" s="314"/>
      <c r="K173" s="362"/>
    </row>
    <row r="174" s="1" customFormat="1" ht="15" customHeight="1">
      <c r="B174" s="339"/>
      <c r="C174" s="314" t="s">
        <v>994</v>
      </c>
      <c r="D174" s="314"/>
      <c r="E174" s="314"/>
      <c r="F174" s="337" t="s">
        <v>981</v>
      </c>
      <c r="G174" s="314"/>
      <c r="H174" s="314" t="s">
        <v>1042</v>
      </c>
      <c r="I174" s="314" t="s">
        <v>977</v>
      </c>
      <c r="J174" s="314">
        <v>50</v>
      </c>
      <c r="K174" s="362"/>
    </row>
    <row r="175" s="1" customFormat="1" ht="15" customHeight="1">
      <c r="B175" s="339"/>
      <c r="C175" s="314" t="s">
        <v>1002</v>
      </c>
      <c r="D175" s="314"/>
      <c r="E175" s="314"/>
      <c r="F175" s="337" t="s">
        <v>981</v>
      </c>
      <c r="G175" s="314"/>
      <c r="H175" s="314" t="s">
        <v>1042</v>
      </c>
      <c r="I175" s="314" t="s">
        <v>977</v>
      </c>
      <c r="J175" s="314">
        <v>50</v>
      </c>
      <c r="K175" s="362"/>
    </row>
    <row r="176" s="1" customFormat="1" ht="15" customHeight="1">
      <c r="B176" s="339"/>
      <c r="C176" s="314" t="s">
        <v>1000</v>
      </c>
      <c r="D176" s="314"/>
      <c r="E176" s="314"/>
      <c r="F176" s="337" t="s">
        <v>981</v>
      </c>
      <c r="G176" s="314"/>
      <c r="H176" s="314" t="s">
        <v>1042</v>
      </c>
      <c r="I176" s="314" t="s">
        <v>977</v>
      </c>
      <c r="J176" s="314">
        <v>50</v>
      </c>
      <c r="K176" s="362"/>
    </row>
    <row r="177" s="1" customFormat="1" ht="15" customHeight="1">
      <c r="B177" s="339"/>
      <c r="C177" s="314" t="s">
        <v>119</v>
      </c>
      <c r="D177" s="314"/>
      <c r="E177" s="314"/>
      <c r="F177" s="337" t="s">
        <v>975</v>
      </c>
      <c r="G177" s="314"/>
      <c r="H177" s="314" t="s">
        <v>1043</v>
      </c>
      <c r="I177" s="314" t="s">
        <v>1044</v>
      </c>
      <c r="J177" s="314"/>
      <c r="K177" s="362"/>
    </row>
    <row r="178" s="1" customFormat="1" ht="15" customHeight="1">
      <c r="B178" s="339"/>
      <c r="C178" s="314" t="s">
        <v>57</v>
      </c>
      <c r="D178" s="314"/>
      <c r="E178" s="314"/>
      <c r="F178" s="337" t="s">
        <v>975</v>
      </c>
      <c r="G178" s="314"/>
      <c r="H178" s="314" t="s">
        <v>1045</v>
      </c>
      <c r="I178" s="314" t="s">
        <v>1046</v>
      </c>
      <c r="J178" s="314">
        <v>1</v>
      </c>
      <c r="K178" s="362"/>
    </row>
    <row r="179" s="1" customFormat="1" ht="15" customHeight="1">
      <c r="B179" s="339"/>
      <c r="C179" s="314" t="s">
        <v>53</v>
      </c>
      <c r="D179" s="314"/>
      <c r="E179" s="314"/>
      <c r="F179" s="337" t="s">
        <v>975</v>
      </c>
      <c r="G179" s="314"/>
      <c r="H179" s="314" t="s">
        <v>1047</v>
      </c>
      <c r="I179" s="314" t="s">
        <v>977</v>
      </c>
      <c r="J179" s="314">
        <v>20</v>
      </c>
      <c r="K179" s="362"/>
    </row>
    <row r="180" s="1" customFormat="1" ht="15" customHeight="1">
      <c r="B180" s="339"/>
      <c r="C180" s="314" t="s">
        <v>54</v>
      </c>
      <c r="D180" s="314"/>
      <c r="E180" s="314"/>
      <c r="F180" s="337" t="s">
        <v>975</v>
      </c>
      <c r="G180" s="314"/>
      <c r="H180" s="314" t="s">
        <v>1048</v>
      </c>
      <c r="I180" s="314" t="s">
        <v>977</v>
      </c>
      <c r="J180" s="314">
        <v>255</v>
      </c>
      <c r="K180" s="362"/>
    </row>
    <row r="181" s="1" customFormat="1" ht="15" customHeight="1">
      <c r="B181" s="339"/>
      <c r="C181" s="314" t="s">
        <v>120</v>
      </c>
      <c r="D181" s="314"/>
      <c r="E181" s="314"/>
      <c r="F181" s="337" t="s">
        <v>975</v>
      </c>
      <c r="G181" s="314"/>
      <c r="H181" s="314" t="s">
        <v>939</v>
      </c>
      <c r="I181" s="314" t="s">
        <v>977</v>
      </c>
      <c r="J181" s="314">
        <v>10</v>
      </c>
      <c r="K181" s="362"/>
    </row>
    <row r="182" s="1" customFormat="1" ht="15" customHeight="1">
      <c r="B182" s="339"/>
      <c r="C182" s="314" t="s">
        <v>121</v>
      </c>
      <c r="D182" s="314"/>
      <c r="E182" s="314"/>
      <c r="F182" s="337" t="s">
        <v>975</v>
      </c>
      <c r="G182" s="314"/>
      <c r="H182" s="314" t="s">
        <v>1049</v>
      </c>
      <c r="I182" s="314" t="s">
        <v>1010</v>
      </c>
      <c r="J182" s="314"/>
      <c r="K182" s="362"/>
    </row>
    <row r="183" s="1" customFormat="1" ht="15" customHeight="1">
      <c r="B183" s="339"/>
      <c r="C183" s="314" t="s">
        <v>1050</v>
      </c>
      <c r="D183" s="314"/>
      <c r="E183" s="314"/>
      <c r="F183" s="337" t="s">
        <v>975</v>
      </c>
      <c r="G183" s="314"/>
      <c r="H183" s="314" t="s">
        <v>1051</v>
      </c>
      <c r="I183" s="314" t="s">
        <v>1010</v>
      </c>
      <c r="J183" s="314"/>
      <c r="K183" s="362"/>
    </row>
    <row r="184" s="1" customFormat="1" ht="15" customHeight="1">
      <c r="B184" s="339"/>
      <c r="C184" s="314" t="s">
        <v>1039</v>
      </c>
      <c r="D184" s="314"/>
      <c r="E184" s="314"/>
      <c r="F184" s="337" t="s">
        <v>975</v>
      </c>
      <c r="G184" s="314"/>
      <c r="H184" s="314" t="s">
        <v>1052</v>
      </c>
      <c r="I184" s="314" t="s">
        <v>1010</v>
      </c>
      <c r="J184" s="314"/>
      <c r="K184" s="362"/>
    </row>
    <row r="185" s="1" customFormat="1" ht="15" customHeight="1">
      <c r="B185" s="339"/>
      <c r="C185" s="314" t="s">
        <v>123</v>
      </c>
      <c r="D185" s="314"/>
      <c r="E185" s="314"/>
      <c r="F185" s="337" t="s">
        <v>981</v>
      </c>
      <c r="G185" s="314"/>
      <c r="H185" s="314" t="s">
        <v>1053</v>
      </c>
      <c r="I185" s="314" t="s">
        <v>977</v>
      </c>
      <c r="J185" s="314">
        <v>50</v>
      </c>
      <c r="K185" s="362"/>
    </row>
    <row r="186" s="1" customFormat="1" ht="15" customHeight="1">
      <c r="B186" s="339"/>
      <c r="C186" s="314" t="s">
        <v>1054</v>
      </c>
      <c r="D186" s="314"/>
      <c r="E186" s="314"/>
      <c r="F186" s="337" t="s">
        <v>981</v>
      </c>
      <c r="G186" s="314"/>
      <c r="H186" s="314" t="s">
        <v>1055</v>
      </c>
      <c r="I186" s="314" t="s">
        <v>1056</v>
      </c>
      <c r="J186" s="314"/>
      <c r="K186" s="362"/>
    </row>
    <row r="187" s="1" customFormat="1" ht="15" customHeight="1">
      <c r="B187" s="339"/>
      <c r="C187" s="314" t="s">
        <v>1057</v>
      </c>
      <c r="D187" s="314"/>
      <c r="E187" s="314"/>
      <c r="F187" s="337" t="s">
        <v>981</v>
      </c>
      <c r="G187" s="314"/>
      <c r="H187" s="314" t="s">
        <v>1058</v>
      </c>
      <c r="I187" s="314" t="s">
        <v>1056</v>
      </c>
      <c r="J187" s="314"/>
      <c r="K187" s="362"/>
    </row>
    <row r="188" s="1" customFormat="1" ht="15" customHeight="1">
      <c r="B188" s="339"/>
      <c r="C188" s="314" t="s">
        <v>1059</v>
      </c>
      <c r="D188" s="314"/>
      <c r="E188" s="314"/>
      <c r="F188" s="337" t="s">
        <v>981</v>
      </c>
      <c r="G188" s="314"/>
      <c r="H188" s="314" t="s">
        <v>1060</v>
      </c>
      <c r="I188" s="314" t="s">
        <v>1056</v>
      </c>
      <c r="J188" s="314"/>
      <c r="K188" s="362"/>
    </row>
    <row r="189" s="1" customFormat="1" ht="15" customHeight="1">
      <c r="B189" s="339"/>
      <c r="C189" s="375" t="s">
        <v>1061</v>
      </c>
      <c r="D189" s="314"/>
      <c r="E189" s="314"/>
      <c r="F189" s="337" t="s">
        <v>981</v>
      </c>
      <c r="G189" s="314"/>
      <c r="H189" s="314" t="s">
        <v>1062</v>
      </c>
      <c r="I189" s="314" t="s">
        <v>1063</v>
      </c>
      <c r="J189" s="376" t="s">
        <v>1064</v>
      </c>
      <c r="K189" s="362"/>
    </row>
    <row r="190" s="18" customFormat="1" ht="15" customHeight="1">
      <c r="B190" s="377"/>
      <c r="C190" s="378" t="s">
        <v>1065</v>
      </c>
      <c r="D190" s="379"/>
      <c r="E190" s="379"/>
      <c r="F190" s="380" t="s">
        <v>981</v>
      </c>
      <c r="G190" s="379"/>
      <c r="H190" s="379" t="s">
        <v>1066</v>
      </c>
      <c r="I190" s="379" t="s">
        <v>1063</v>
      </c>
      <c r="J190" s="381" t="s">
        <v>1064</v>
      </c>
      <c r="K190" s="382"/>
    </row>
    <row r="191" s="1" customFormat="1" ht="15" customHeight="1">
      <c r="B191" s="339"/>
      <c r="C191" s="375" t="s">
        <v>42</v>
      </c>
      <c r="D191" s="314"/>
      <c r="E191" s="314"/>
      <c r="F191" s="337" t="s">
        <v>975</v>
      </c>
      <c r="G191" s="314"/>
      <c r="H191" s="311" t="s">
        <v>1067</v>
      </c>
      <c r="I191" s="314" t="s">
        <v>1068</v>
      </c>
      <c r="J191" s="314"/>
      <c r="K191" s="362"/>
    </row>
    <row r="192" s="1" customFormat="1" ht="15" customHeight="1">
      <c r="B192" s="339"/>
      <c r="C192" s="375" t="s">
        <v>1069</v>
      </c>
      <c r="D192" s="314"/>
      <c r="E192" s="314"/>
      <c r="F192" s="337" t="s">
        <v>975</v>
      </c>
      <c r="G192" s="314"/>
      <c r="H192" s="314" t="s">
        <v>1070</v>
      </c>
      <c r="I192" s="314" t="s">
        <v>1010</v>
      </c>
      <c r="J192" s="314"/>
      <c r="K192" s="362"/>
    </row>
    <row r="193" s="1" customFormat="1" ht="15" customHeight="1">
      <c r="B193" s="339"/>
      <c r="C193" s="375" t="s">
        <v>1071</v>
      </c>
      <c r="D193" s="314"/>
      <c r="E193" s="314"/>
      <c r="F193" s="337" t="s">
        <v>975</v>
      </c>
      <c r="G193" s="314"/>
      <c r="H193" s="314" t="s">
        <v>1072</v>
      </c>
      <c r="I193" s="314" t="s">
        <v>1010</v>
      </c>
      <c r="J193" s="314"/>
      <c r="K193" s="362"/>
    </row>
    <row r="194" s="1" customFormat="1" ht="15" customHeight="1">
      <c r="B194" s="339"/>
      <c r="C194" s="375" t="s">
        <v>1073</v>
      </c>
      <c r="D194" s="314"/>
      <c r="E194" s="314"/>
      <c r="F194" s="337" t="s">
        <v>981</v>
      </c>
      <c r="G194" s="314"/>
      <c r="H194" s="314" t="s">
        <v>1074</v>
      </c>
      <c r="I194" s="314" t="s">
        <v>1010</v>
      </c>
      <c r="J194" s="314"/>
      <c r="K194" s="362"/>
    </row>
    <row r="195" s="1" customFormat="1" ht="15" customHeight="1">
      <c r="B195" s="368"/>
      <c r="C195" s="383"/>
      <c r="D195" s="348"/>
      <c r="E195" s="348"/>
      <c r="F195" s="348"/>
      <c r="G195" s="348"/>
      <c r="H195" s="348"/>
      <c r="I195" s="348"/>
      <c r="J195" s="348"/>
      <c r="K195" s="369"/>
    </row>
    <row r="196" s="1" customFormat="1" ht="18.75" customHeight="1">
      <c r="B196" s="350"/>
      <c r="C196" s="360"/>
      <c r="D196" s="360"/>
      <c r="E196" s="360"/>
      <c r="F196" s="370"/>
      <c r="G196" s="360"/>
      <c r="H196" s="360"/>
      <c r="I196" s="360"/>
      <c r="J196" s="360"/>
      <c r="K196" s="350"/>
    </row>
    <row r="197" s="1" customFormat="1" ht="18.75" customHeight="1">
      <c r="B197" s="350"/>
      <c r="C197" s="360"/>
      <c r="D197" s="360"/>
      <c r="E197" s="360"/>
      <c r="F197" s="370"/>
      <c r="G197" s="360"/>
      <c r="H197" s="360"/>
      <c r="I197" s="360"/>
      <c r="J197" s="360"/>
      <c r="K197" s="350"/>
    </row>
    <row r="198" s="1" customFormat="1" ht="18.75" customHeight="1">
      <c r="B198" s="322"/>
      <c r="C198" s="322"/>
      <c r="D198" s="322"/>
      <c r="E198" s="322"/>
      <c r="F198" s="322"/>
      <c r="G198" s="322"/>
      <c r="H198" s="322"/>
      <c r="I198" s="322"/>
      <c r="J198" s="322"/>
      <c r="K198" s="322"/>
    </row>
    <row r="199" s="1" customFormat="1" ht="13.5">
      <c r="B199" s="301"/>
      <c r="C199" s="302"/>
      <c r="D199" s="302"/>
      <c r="E199" s="302"/>
      <c r="F199" s="302"/>
      <c r="G199" s="302"/>
      <c r="H199" s="302"/>
      <c r="I199" s="302"/>
      <c r="J199" s="302"/>
      <c r="K199" s="303"/>
    </row>
    <row r="200" s="1" customFormat="1" ht="21">
      <c r="B200" s="304"/>
      <c r="C200" s="305" t="s">
        <v>1075</v>
      </c>
      <c r="D200" s="305"/>
      <c r="E200" s="305"/>
      <c r="F200" s="305"/>
      <c r="G200" s="305"/>
      <c r="H200" s="305"/>
      <c r="I200" s="305"/>
      <c r="J200" s="305"/>
      <c r="K200" s="306"/>
    </row>
    <row r="201" s="1" customFormat="1" ht="25.5" customHeight="1">
      <c r="B201" s="304"/>
      <c r="C201" s="384" t="s">
        <v>1076</v>
      </c>
      <c r="D201" s="384"/>
      <c r="E201" s="384"/>
      <c r="F201" s="384" t="s">
        <v>1077</v>
      </c>
      <c r="G201" s="385"/>
      <c r="H201" s="384" t="s">
        <v>1078</v>
      </c>
      <c r="I201" s="384"/>
      <c r="J201" s="384"/>
      <c r="K201" s="306"/>
    </row>
    <row r="202" s="1" customFormat="1" ht="5.25" customHeight="1">
      <c r="B202" s="339"/>
      <c r="C202" s="334"/>
      <c r="D202" s="334"/>
      <c r="E202" s="334"/>
      <c r="F202" s="334"/>
      <c r="G202" s="360"/>
      <c r="H202" s="334"/>
      <c r="I202" s="334"/>
      <c r="J202" s="334"/>
      <c r="K202" s="362"/>
    </row>
    <row r="203" s="1" customFormat="1" ht="15" customHeight="1">
      <c r="B203" s="339"/>
      <c r="C203" s="314" t="s">
        <v>1068</v>
      </c>
      <c r="D203" s="314"/>
      <c r="E203" s="314"/>
      <c r="F203" s="337" t="s">
        <v>43</v>
      </c>
      <c r="G203" s="314"/>
      <c r="H203" s="314" t="s">
        <v>1079</v>
      </c>
      <c r="I203" s="314"/>
      <c r="J203" s="314"/>
      <c r="K203" s="362"/>
    </row>
    <row r="204" s="1" customFormat="1" ht="15" customHeight="1">
      <c r="B204" s="339"/>
      <c r="C204" s="314"/>
      <c r="D204" s="314"/>
      <c r="E204" s="314"/>
      <c r="F204" s="337" t="s">
        <v>44</v>
      </c>
      <c r="G204" s="314"/>
      <c r="H204" s="314" t="s">
        <v>1080</v>
      </c>
      <c r="I204" s="314"/>
      <c r="J204" s="314"/>
      <c r="K204" s="362"/>
    </row>
    <row r="205" s="1" customFormat="1" ht="15" customHeight="1">
      <c r="B205" s="339"/>
      <c r="C205" s="314"/>
      <c r="D205" s="314"/>
      <c r="E205" s="314"/>
      <c r="F205" s="337" t="s">
        <v>47</v>
      </c>
      <c r="G205" s="314"/>
      <c r="H205" s="314" t="s">
        <v>1081</v>
      </c>
      <c r="I205" s="314"/>
      <c r="J205" s="314"/>
      <c r="K205" s="362"/>
    </row>
    <row r="206" s="1" customFormat="1" ht="15" customHeight="1">
      <c r="B206" s="339"/>
      <c r="C206" s="314"/>
      <c r="D206" s="314"/>
      <c r="E206" s="314"/>
      <c r="F206" s="337" t="s">
        <v>45</v>
      </c>
      <c r="G206" s="314"/>
      <c r="H206" s="314" t="s">
        <v>1082</v>
      </c>
      <c r="I206" s="314"/>
      <c r="J206" s="314"/>
      <c r="K206" s="362"/>
    </row>
    <row r="207" s="1" customFormat="1" ht="15" customHeight="1">
      <c r="B207" s="339"/>
      <c r="C207" s="314"/>
      <c r="D207" s="314"/>
      <c r="E207" s="314"/>
      <c r="F207" s="337" t="s">
        <v>46</v>
      </c>
      <c r="G207" s="314"/>
      <c r="H207" s="314" t="s">
        <v>1083</v>
      </c>
      <c r="I207" s="314"/>
      <c r="J207" s="314"/>
      <c r="K207" s="362"/>
    </row>
    <row r="208" s="1" customFormat="1" ht="15" customHeight="1">
      <c r="B208" s="339"/>
      <c r="C208" s="314"/>
      <c r="D208" s="314"/>
      <c r="E208" s="314"/>
      <c r="F208" s="337"/>
      <c r="G208" s="314"/>
      <c r="H208" s="314"/>
      <c r="I208" s="314"/>
      <c r="J208" s="314"/>
      <c r="K208" s="362"/>
    </row>
    <row r="209" s="1" customFormat="1" ht="15" customHeight="1">
      <c r="B209" s="339"/>
      <c r="C209" s="314" t="s">
        <v>1022</v>
      </c>
      <c r="D209" s="314"/>
      <c r="E209" s="314"/>
      <c r="F209" s="337" t="s">
        <v>78</v>
      </c>
      <c r="G209" s="314"/>
      <c r="H209" s="314" t="s">
        <v>1084</v>
      </c>
      <c r="I209" s="314"/>
      <c r="J209" s="314"/>
      <c r="K209" s="362"/>
    </row>
    <row r="210" s="1" customFormat="1" ht="15" customHeight="1">
      <c r="B210" s="339"/>
      <c r="C210" s="314"/>
      <c r="D210" s="314"/>
      <c r="E210" s="314"/>
      <c r="F210" s="337" t="s">
        <v>920</v>
      </c>
      <c r="G210" s="314"/>
      <c r="H210" s="314" t="s">
        <v>921</v>
      </c>
      <c r="I210" s="314"/>
      <c r="J210" s="314"/>
      <c r="K210" s="362"/>
    </row>
    <row r="211" s="1" customFormat="1" ht="15" customHeight="1">
      <c r="B211" s="339"/>
      <c r="C211" s="314"/>
      <c r="D211" s="314"/>
      <c r="E211" s="314"/>
      <c r="F211" s="337" t="s">
        <v>918</v>
      </c>
      <c r="G211" s="314"/>
      <c r="H211" s="314" t="s">
        <v>1085</v>
      </c>
      <c r="I211" s="314"/>
      <c r="J211" s="314"/>
      <c r="K211" s="362"/>
    </row>
    <row r="212" s="1" customFormat="1" ht="15" customHeight="1">
      <c r="B212" s="386"/>
      <c r="C212" s="314"/>
      <c r="D212" s="314"/>
      <c r="E212" s="314"/>
      <c r="F212" s="337" t="s">
        <v>95</v>
      </c>
      <c r="G212" s="375"/>
      <c r="H212" s="366" t="s">
        <v>96</v>
      </c>
      <c r="I212" s="366"/>
      <c r="J212" s="366"/>
      <c r="K212" s="387"/>
    </row>
    <row r="213" s="1" customFormat="1" ht="15" customHeight="1">
      <c r="B213" s="386"/>
      <c r="C213" s="314"/>
      <c r="D213" s="314"/>
      <c r="E213" s="314"/>
      <c r="F213" s="337" t="s">
        <v>922</v>
      </c>
      <c r="G213" s="375"/>
      <c r="H213" s="366" t="s">
        <v>1086</v>
      </c>
      <c r="I213" s="366"/>
      <c r="J213" s="366"/>
      <c r="K213" s="387"/>
    </row>
    <row r="214" s="1" customFormat="1" ht="15" customHeight="1">
      <c r="B214" s="386"/>
      <c r="C214" s="314"/>
      <c r="D214" s="314"/>
      <c r="E214" s="314"/>
      <c r="F214" s="337"/>
      <c r="G214" s="375"/>
      <c r="H214" s="366"/>
      <c r="I214" s="366"/>
      <c r="J214" s="366"/>
      <c r="K214" s="387"/>
    </row>
    <row r="215" s="1" customFormat="1" ht="15" customHeight="1">
      <c r="B215" s="386"/>
      <c r="C215" s="314" t="s">
        <v>1046</v>
      </c>
      <c r="D215" s="314"/>
      <c r="E215" s="314"/>
      <c r="F215" s="337">
        <v>1</v>
      </c>
      <c r="G215" s="375"/>
      <c r="H215" s="366" t="s">
        <v>1087</v>
      </c>
      <c r="I215" s="366"/>
      <c r="J215" s="366"/>
      <c r="K215" s="387"/>
    </row>
    <row r="216" s="1" customFormat="1" ht="15" customHeight="1">
      <c r="B216" s="386"/>
      <c r="C216" s="314"/>
      <c r="D216" s="314"/>
      <c r="E216" s="314"/>
      <c r="F216" s="337">
        <v>2</v>
      </c>
      <c r="G216" s="375"/>
      <c r="H216" s="366" t="s">
        <v>1088</v>
      </c>
      <c r="I216" s="366"/>
      <c r="J216" s="366"/>
      <c r="K216" s="387"/>
    </row>
    <row r="217" s="1" customFormat="1" ht="15" customHeight="1">
      <c r="B217" s="386"/>
      <c r="C217" s="314"/>
      <c r="D217" s="314"/>
      <c r="E217" s="314"/>
      <c r="F217" s="337">
        <v>3</v>
      </c>
      <c r="G217" s="375"/>
      <c r="H217" s="366" t="s">
        <v>1089</v>
      </c>
      <c r="I217" s="366"/>
      <c r="J217" s="366"/>
      <c r="K217" s="387"/>
    </row>
    <row r="218" s="1" customFormat="1" ht="15" customHeight="1">
      <c r="B218" s="386"/>
      <c r="C218" s="314"/>
      <c r="D218" s="314"/>
      <c r="E218" s="314"/>
      <c r="F218" s="337">
        <v>4</v>
      </c>
      <c r="G218" s="375"/>
      <c r="H218" s="366" t="s">
        <v>1090</v>
      </c>
      <c r="I218" s="366"/>
      <c r="J218" s="366"/>
      <c r="K218" s="387"/>
    </row>
    <row r="219" s="1" customFormat="1" ht="12.75" customHeight="1">
      <c r="B219" s="388"/>
      <c r="C219" s="389"/>
      <c r="D219" s="389"/>
      <c r="E219" s="389"/>
      <c r="F219" s="389"/>
      <c r="G219" s="389"/>
      <c r="H219" s="389"/>
      <c r="I219" s="389"/>
      <c r="J219" s="389"/>
      <c r="K219" s="39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2026-02-02T11:25:09Z</dcterms:created>
  <dcterms:modified xsi:type="dcterms:W3CDTF">2026-02-02T11:25:13Z</dcterms:modified>
</cp:coreProperties>
</file>